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irtb_000\Documents\Activities\Clear Roads\Winter Data Survey 2016-2017\04 Deliverable Spreadsheet\"/>
    </mc:Choice>
  </mc:AlternateContent>
  <bookViews>
    <workbookView xWindow="38565" yWindow="0" windowWidth="20490" windowHeight="7755" tabRatio="908"/>
  </bookViews>
  <sheets>
    <sheet name="1. Overview and Interactive Map" sheetId="5" r:id="rId1"/>
    <sheet name="2. Collected Data" sheetId="7" r:id="rId2"/>
    <sheet name="3. Calculated Stats" sheetId="8" r:id="rId3"/>
    <sheet name="4. Average Values - Three Year" sheetId="23" r:id="rId4"/>
    <sheet name="5. Value Change from Last Year" sheetId="21" r:id="rId5"/>
    <sheet name="6. Reference - Winter Weather" sheetId="17" r:id="rId6"/>
    <sheet name="7. User-Generated Map" sheetId="14" r:id="rId7"/>
  </sheets>
  <definedNames>
    <definedName name="actReg" localSheetId="4">#REF!</definedName>
    <definedName name="actReg" localSheetId="5">#REF!</definedName>
    <definedName name="actReg" localSheetId="6">#REF!</definedName>
    <definedName name="actReg">#REF!</definedName>
    <definedName name="actRegCode" localSheetId="4">#REF!</definedName>
    <definedName name="actRegCode" localSheetId="5">#REF!</definedName>
    <definedName name="actRegCode" localSheetId="6">#REF!</definedName>
    <definedName name="actRegCode">#REF!</definedName>
    <definedName name="actRegValue" localSheetId="4">#REF!</definedName>
    <definedName name="actRegValue" localSheetId="5">#REF!</definedName>
    <definedName name="actRegValue" localSheetId="6">#REF!</definedName>
    <definedName name="actRegValue">#REF!</definedName>
    <definedName name="ccccc1">#REF!</definedName>
    <definedName name="class0" localSheetId="4">#REF!</definedName>
    <definedName name="class0" localSheetId="5">#REF!</definedName>
    <definedName name="class0" localSheetId="6">#REF!</definedName>
    <definedName name="class0">#REF!</definedName>
    <definedName name="class1" localSheetId="4">#REF!</definedName>
    <definedName name="class1" localSheetId="5">#REF!</definedName>
    <definedName name="class1" localSheetId="6">#REF!</definedName>
    <definedName name="class1">#REF!</definedName>
    <definedName name="class2" localSheetId="4">#REF!</definedName>
    <definedName name="class2" localSheetId="5">#REF!</definedName>
    <definedName name="class2" localSheetId="6">#REF!</definedName>
    <definedName name="class2">#REF!</definedName>
    <definedName name="class3" localSheetId="4">#REF!</definedName>
    <definedName name="class3" localSheetId="5">#REF!</definedName>
    <definedName name="class3" localSheetId="6">#REF!</definedName>
    <definedName name="class3">#REF!</definedName>
    <definedName name="class4" localSheetId="4">#REF!</definedName>
    <definedName name="class4" localSheetId="5">#REF!</definedName>
    <definedName name="class4" localSheetId="6">#REF!</definedName>
    <definedName name="class4">#REF!</definedName>
    <definedName name="class5" localSheetId="4">#REF!</definedName>
    <definedName name="class5" localSheetId="5">#REF!</definedName>
    <definedName name="class5" localSheetId="6">#REF!</definedName>
    <definedName name="class5">#REF!</definedName>
    <definedName name="cls0" localSheetId="4">#REF!</definedName>
    <definedName name="cls0" localSheetId="5">#REF!</definedName>
    <definedName name="cls0" localSheetId="6">#REF!</definedName>
    <definedName name="cls0">#REF!</definedName>
    <definedName name="clsa" localSheetId="4">#REF!</definedName>
    <definedName name="clsa" localSheetId="5">#REF!</definedName>
    <definedName name="clsa" localSheetId="6">#REF!</definedName>
    <definedName name="clsa">#REF!</definedName>
    <definedName name="clsValues" localSheetId="4">#REF!</definedName>
    <definedName name="clsValues" localSheetId="5">#REF!</definedName>
    <definedName name="clsValues" localSheetId="6">#REF!</definedName>
    <definedName name="clsValues">#REF!</definedName>
    <definedName name="Coventry_Enrollment" localSheetId="4">#REF!</definedName>
    <definedName name="Coventry_Enrollment" localSheetId="5">#REF!</definedName>
    <definedName name="Coventry_Enrollment" localSheetId="6">#REF!</definedName>
    <definedName name="Coventry_Enrollment">#REF!</definedName>
    <definedName name="Hawaii">"Freeform 40,Freeform 45,Freeform 43,Freeform 42,Freeform 41"</definedName>
    <definedName name="_xlnm.Print_Area" localSheetId="0">'1. Overview and Interactive Map'!$A$1:$S$38</definedName>
    <definedName name="_xlnm.Print_Area" localSheetId="6">'7. User-Generated Map'!$A$1:$S$40</definedName>
    <definedName name="regData" localSheetId="4">#REF!</definedName>
    <definedName name="regData" localSheetId="5">#REF!</definedName>
    <definedName name="regData" localSheetId="6">#REF!</definedName>
    <definedName name="regData">#REF!</definedName>
  </definedNames>
  <calcPr calcId="152511"/>
</workbook>
</file>

<file path=xl/calcChain.xml><?xml version="1.0" encoding="utf-8"?>
<calcChain xmlns="http://schemas.openxmlformats.org/spreadsheetml/2006/main">
  <c r="BA136" i="5" l="1"/>
  <c r="BB136" i="5"/>
  <c r="BC136" i="5"/>
  <c r="BD136" i="5"/>
  <c r="BE136" i="5"/>
  <c r="BF136" i="5"/>
  <c r="BG136" i="5"/>
  <c r="BH136" i="5"/>
  <c r="BI136" i="5"/>
  <c r="BJ136" i="5"/>
  <c r="BK136" i="5"/>
  <c r="BL136" i="5"/>
  <c r="BM136" i="5"/>
  <c r="BN136" i="5"/>
  <c r="BO136" i="5"/>
  <c r="BP136" i="5"/>
  <c r="BQ136" i="5"/>
  <c r="BR136" i="5"/>
  <c r="BS136" i="5"/>
  <c r="BT136" i="5"/>
  <c r="BA137" i="5"/>
  <c r="BB137" i="5"/>
  <c r="BC137" i="5"/>
  <c r="BD137" i="5"/>
  <c r="BE137" i="5"/>
  <c r="BF137" i="5"/>
  <c r="BG137" i="5"/>
  <c r="BH137" i="5"/>
  <c r="BI137" i="5"/>
  <c r="BJ137" i="5"/>
  <c r="BK137" i="5"/>
  <c r="BL137" i="5"/>
  <c r="BM137" i="5"/>
  <c r="BN137" i="5"/>
  <c r="BO137" i="5"/>
  <c r="BP137" i="5"/>
  <c r="BQ137" i="5"/>
  <c r="BR137" i="5"/>
  <c r="BS137" i="5"/>
  <c r="BT137" i="5"/>
  <c r="BA138" i="5"/>
  <c r="BB138" i="5"/>
  <c r="BC138" i="5"/>
  <c r="BD138" i="5"/>
  <c r="BE138" i="5"/>
  <c r="BF138" i="5"/>
  <c r="BG138" i="5"/>
  <c r="BH138" i="5"/>
  <c r="BI138" i="5"/>
  <c r="BJ138" i="5"/>
  <c r="BK138" i="5"/>
  <c r="BL138" i="5"/>
  <c r="BM138" i="5"/>
  <c r="BN138" i="5"/>
  <c r="BO138" i="5"/>
  <c r="BP138" i="5"/>
  <c r="BQ138" i="5"/>
  <c r="BR138" i="5"/>
  <c r="BS138" i="5"/>
  <c r="BT138" i="5"/>
  <c r="BA139" i="5"/>
  <c r="BB139" i="5"/>
  <c r="BC139" i="5"/>
  <c r="BD139" i="5"/>
  <c r="BE139" i="5"/>
  <c r="BF139" i="5"/>
  <c r="BG139" i="5"/>
  <c r="BH139" i="5"/>
  <c r="BI139" i="5"/>
  <c r="BJ139" i="5"/>
  <c r="BK139" i="5"/>
  <c r="BL139" i="5"/>
  <c r="BM139" i="5"/>
  <c r="BN139" i="5"/>
  <c r="BO139" i="5"/>
  <c r="BP139" i="5"/>
  <c r="BQ139" i="5"/>
  <c r="BR139" i="5"/>
  <c r="BS139" i="5"/>
  <c r="BT139" i="5"/>
  <c r="BA140" i="5"/>
  <c r="BB140" i="5"/>
  <c r="BC140" i="5"/>
  <c r="BD140" i="5"/>
  <c r="BE140" i="5"/>
  <c r="BF140" i="5"/>
  <c r="BG140" i="5"/>
  <c r="BH140" i="5"/>
  <c r="BI140" i="5"/>
  <c r="BJ140" i="5"/>
  <c r="BK140" i="5"/>
  <c r="BL140" i="5"/>
  <c r="BM140" i="5"/>
  <c r="BN140" i="5"/>
  <c r="BO140" i="5"/>
  <c r="BP140" i="5"/>
  <c r="BQ140" i="5"/>
  <c r="BR140" i="5"/>
  <c r="BS140" i="5"/>
  <c r="BT140" i="5"/>
  <c r="BA141" i="5"/>
  <c r="BB141" i="5"/>
  <c r="BC141" i="5"/>
  <c r="BD141" i="5"/>
  <c r="BE141" i="5"/>
  <c r="BF141" i="5"/>
  <c r="BG141" i="5"/>
  <c r="BH141" i="5"/>
  <c r="BI141" i="5"/>
  <c r="BJ141" i="5"/>
  <c r="BK141" i="5"/>
  <c r="BL141" i="5"/>
  <c r="BM141" i="5"/>
  <c r="BN141" i="5"/>
  <c r="BO141" i="5"/>
  <c r="BP141" i="5"/>
  <c r="BQ141" i="5"/>
  <c r="BR141" i="5"/>
  <c r="BS141" i="5"/>
  <c r="BT141" i="5"/>
  <c r="BA142" i="5"/>
  <c r="BB142" i="5"/>
  <c r="BC142" i="5"/>
  <c r="BD142" i="5"/>
  <c r="BE142" i="5"/>
  <c r="BF142" i="5"/>
  <c r="BG142" i="5"/>
  <c r="BH142" i="5"/>
  <c r="BI142" i="5"/>
  <c r="BJ142" i="5"/>
  <c r="BK142" i="5"/>
  <c r="BL142" i="5"/>
  <c r="BM142" i="5"/>
  <c r="BN142" i="5"/>
  <c r="BO142" i="5"/>
  <c r="BP142" i="5"/>
  <c r="BQ142" i="5"/>
  <c r="BR142" i="5"/>
  <c r="BS142" i="5"/>
  <c r="BT142" i="5"/>
  <c r="BA143" i="5"/>
  <c r="BB143" i="5"/>
  <c r="BC143" i="5"/>
  <c r="BD143" i="5"/>
  <c r="BE143" i="5"/>
  <c r="BF143" i="5"/>
  <c r="BG143" i="5"/>
  <c r="BH143" i="5"/>
  <c r="BI143" i="5"/>
  <c r="BJ143" i="5"/>
  <c r="BK143" i="5"/>
  <c r="BL143" i="5"/>
  <c r="BM143" i="5"/>
  <c r="BN143" i="5"/>
  <c r="BO143" i="5"/>
  <c r="BP143" i="5"/>
  <c r="BQ143" i="5"/>
  <c r="BR143" i="5"/>
  <c r="BS143" i="5"/>
  <c r="BT143" i="5"/>
  <c r="BA144" i="5"/>
  <c r="BB144" i="5"/>
  <c r="BC144" i="5"/>
  <c r="BD144" i="5"/>
  <c r="BE144" i="5"/>
  <c r="BF144" i="5"/>
  <c r="BG144" i="5"/>
  <c r="BH144" i="5"/>
  <c r="BI144" i="5"/>
  <c r="BJ144" i="5"/>
  <c r="BK144" i="5"/>
  <c r="BL144" i="5"/>
  <c r="BM144" i="5"/>
  <c r="BN144" i="5"/>
  <c r="BO144" i="5"/>
  <c r="BP144" i="5"/>
  <c r="BQ144" i="5"/>
  <c r="BR144" i="5"/>
  <c r="BS144" i="5"/>
  <c r="BT144" i="5"/>
  <c r="BA145" i="5"/>
  <c r="BB145" i="5"/>
  <c r="BC145" i="5"/>
  <c r="BD145" i="5"/>
  <c r="BE145" i="5"/>
  <c r="BF145" i="5"/>
  <c r="BG145" i="5"/>
  <c r="BH145" i="5"/>
  <c r="BI145" i="5"/>
  <c r="BJ145" i="5"/>
  <c r="BK145" i="5"/>
  <c r="BL145" i="5"/>
  <c r="BM145" i="5"/>
  <c r="BN145" i="5"/>
  <c r="BO145" i="5"/>
  <c r="BP145" i="5"/>
  <c r="BQ145" i="5"/>
  <c r="BR145" i="5"/>
  <c r="BS145" i="5"/>
  <c r="BT145" i="5"/>
  <c r="BA146" i="5"/>
  <c r="BB146" i="5"/>
  <c r="BC146" i="5"/>
  <c r="BD146" i="5"/>
  <c r="BE146" i="5"/>
  <c r="BF146" i="5"/>
  <c r="BG146" i="5"/>
  <c r="BH146" i="5"/>
  <c r="BI146" i="5"/>
  <c r="BJ146" i="5"/>
  <c r="BK146" i="5"/>
  <c r="BL146" i="5"/>
  <c r="BM146" i="5"/>
  <c r="BN146" i="5"/>
  <c r="BO146" i="5"/>
  <c r="BP146" i="5"/>
  <c r="BQ146" i="5"/>
  <c r="BR146" i="5"/>
  <c r="BS146" i="5"/>
  <c r="BT146" i="5"/>
  <c r="BA147" i="5"/>
  <c r="BB147" i="5"/>
  <c r="BC147" i="5"/>
  <c r="BD147" i="5"/>
  <c r="BE147" i="5"/>
  <c r="BF147" i="5"/>
  <c r="BG147" i="5"/>
  <c r="BH147" i="5"/>
  <c r="BI147" i="5"/>
  <c r="BJ147" i="5"/>
  <c r="BK147" i="5"/>
  <c r="BL147" i="5"/>
  <c r="BM147" i="5"/>
  <c r="BN147" i="5"/>
  <c r="BO147" i="5"/>
  <c r="BP147" i="5"/>
  <c r="BQ147" i="5"/>
  <c r="BR147" i="5"/>
  <c r="BS147" i="5"/>
  <c r="BT147" i="5"/>
  <c r="BA148" i="5"/>
  <c r="BB148" i="5"/>
  <c r="BC148" i="5"/>
  <c r="BD148" i="5"/>
  <c r="BE148" i="5"/>
  <c r="BF148" i="5"/>
  <c r="BG148" i="5"/>
  <c r="BH148" i="5"/>
  <c r="BI148" i="5"/>
  <c r="BJ148" i="5"/>
  <c r="BK148" i="5"/>
  <c r="BL148" i="5"/>
  <c r="BM148" i="5"/>
  <c r="BN148" i="5"/>
  <c r="BO148" i="5"/>
  <c r="BP148" i="5"/>
  <c r="BQ148" i="5"/>
  <c r="BR148" i="5"/>
  <c r="BS148" i="5"/>
  <c r="BT148" i="5"/>
  <c r="BA149" i="5"/>
  <c r="BB149" i="5"/>
  <c r="BC149" i="5"/>
  <c r="BD149" i="5"/>
  <c r="BE149" i="5"/>
  <c r="BF149" i="5"/>
  <c r="BG149" i="5"/>
  <c r="BH149" i="5"/>
  <c r="BI149" i="5"/>
  <c r="BJ149" i="5"/>
  <c r="BK149" i="5"/>
  <c r="BL149" i="5"/>
  <c r="BM149" i="5"/>
  <c r="BN149" i="5"/>
  <c r="BO149" i="5"/>
  <c r="BP149" i="5"/>
  <c r="BQ149" i="5"/>
  <c r="BR149" i="5"/>
  <c r="BS149" i="5"/>
  <c r="BT149" i="5"/>
  <c r="BA150" i="5"/>
  <c r="BB150" i="5"/>
  <c r="BC150" i="5"/>
  <c r="BD150" i="5"/>
  <c r="BE150" i="5"/>
  <c r="BF150" i="5"/>
  <c r="BG150" i="5"/>
  <c r="BH150" i="5"/>
  <c r="BI150" i="5"/>
  <c r="BJ150" i="5"/>
  <c r="BK150" i="5"/>
  <c r="BL150" i="5"/>
  <c r="BM150" i="5"/>
  <c r="BN150" i="5"/>
  <c r="BO150" i="5"/>
  <c r="BP150" i="5"/>
  <c r="BQ150" i="5"/>
  <c r="BR150" i="5"/>
  <c r="BS150" i="5"/>
  <c r="BT150" i="5"/>
  <c r="BA151" i="5"/>
  <c r="BB151" i="5"/>
  <c r="BC151" i="5"/>
  <c r="BD151" i="5"/>
  <c r="BE151" i="5"/>
  <c r="BF151" i="5"/>
  <c r="BG151" i="5"/>
  <c r="BH151" i="5"/>
  <c r="BI151" i="5"/>
  <c r="BJ151" i="5"/>
  <c r="BK151" i="5"/>
  <c r="BL151" i="5"/>
  <c r="BM151" i="5"/>
  <c r="BN151" i="5"/>
  <c r="BO151" i="5"/>
  <c r="BP151" i="5"/>
  <c r="BQ151" i="5"/>
  <c r="BR151" i="5"/>
  <c r="BS151" i="5"/>
  <c r="BT151" i="5"/>
  <c r="BA152" i="5"/>
  <c r="BB152" i="5"/>
  <c r="BC152" i="5"/>
  <c r="BD152" i="5"/>
  <c r="BE152" i="5"/>
  <c r="BF152" i="5"/>
  <c r="BG152" i="5"/>
  <c r="BH152" i="5"/>
  <c r="BI152" i="5"/>
  <c r="BJ152" i="5"/>
  <c r="BK152" i="5"/>
  <c r="BL152" i="5"/>
  <c r="BM152" i="5"/>
  <c r="BN152" i="5"/>
  <c r="BO152" i="5"/>
  <c r="BP152" i="5"/>
  <c r="BQ152" i="5"/>
  <c r="BR152" i="5"/>
  <c r="BS152" i="5"/>
  <c r="BT152" i="5"/>
  <c r="BA153" i="5"/>
  <c r="BB153" i="5"/>
  <c r="BC153" i="5"/>
  <c r="BD153" i="5"/>
  <c r="BE153" i="5"/>
  <c r="BF153" i="5"/>
  <c r="BG153" i="5"/>
  <c r="BH153" i="5"/>
  <c r="BI153" i="5"/>
  <c r="BJ153" i="5"/>
  <c r="BK153" i="5"/>
  <c r="BL153" i="5"/>
  <c r="BM153" i="5"/>
  <c r="BN153" i="5"/>
  <c r="BO153" i="5"/>
  <c r="BP153" i="5"/>
  <c r="BQ153" i="5"/>
  <c r="BR153" i="5"/>
  <c r="BS153" i="5"/>
  <c r="BT153" i="5"/>
  <c r="BA154" i="5"/>
  <c r="BB154" i="5"/>
  <c r="BC154" i="5"/>
  <c r="BD154" i="5"/>
  <c r="BE154" i="5"/>
  <c r="BF154" i="5"/>
  <c r="BG154" i="5"/>
  <c r="BH154" i="5"/>
  <c r="BI154" i="5"/>
  <c r="BJ154" i="5"/>
  <c r="BK154" i="5"/>
  <c r="BL154" i="5"/>
  <c r="BM154" i="5"/>
  <c r="BN154" i="5"/>
  <c r="BO154" i="5"/>
  <c r="BP154" i="5"/>
  <c r="BQ154" i="5"/>
  <c r="BR154" i="5"/>
  <c r="BS154" i="5"/>
  <c r="BT154" i="5"/>
  <c r="BA155" i="5"/>
  <c r="BB155" i="5"/>
  <c r="BC155" i="5"/>
  <c r="BD155" i="5"/>
  <c r="BE155" i="5"/>
  <c r="BF155" i="5"/>
  <c r="BG155" i="5"/>
  <c r="BH155" i="5"/>
  <c r="BI155" i="5"/>
  <c r="BJ155" i="5"/>
  <c r="BK155" i="5"/>
  <c r="BL155" i="5"/>
  <c r="BM155" i="5"/>
  <c r="BN155" i="5"/>
  <c r="BO155" i="5"/>
  <c r="BP155" i="5"/>
  <c r="BQ155" i="5"/>
  <c r="BR155" i="5"/>
  <c r="BS155" i="5"/>
  <c r="BT155" i="5"/>
  <c r="BA156" i="5"/>
  <c r="BB156" i="5"/>
  <c r="BC156" i="5"/>
  <c r="BD156" i="5"/>
  <c r="BE156" i="5"/>
  <c r="BF156" i="5"/>
  <c r="BG156" i="5"/>
  <c r="BH156" i="5"/>
  <c r="BI156" i="5"/>
  <c r="BJ156" i="5"/>
  <c r="BK156" i="5"/>
  <c r="BL156" i="5"/>
  <c r="BM156" i="5"/>
  <c r="BN156" i="5"/>
  <c r="BO156" i="5"/>
  <c r="BP156" i="5"/>
  <c r="BQ156" i="5"/>
  <c r="BR156" i="5"/>
  <c r="BS156" i="5"/>
  <c r="BT156" i="5"/>
  <c r="BA157" i="5"/>
  <c r="BB157" i="5"/>
  <c r="BC157" i="5"/>
  <c r="BD157" i="5"/>
  <c r="BE157" i="5"/>
  <c r="BF157" i="5"/>
  <c r="BG157" i="5"/>
  <c r="BH157" i="5"/>
  <c r="BI157" i="5"/>
  <c r="BJ157" i="5"/>
  <c r="BK157" i="5"/>
  <c r="BL157" i="5"/>
  <c r="BM157" i="5"/>
  <c r="BN157" i="5"/>
  <c r="BO157" i="5"/>
  <c r="BP157" i="5"/>
  <c r="BQ157" i="5"/>
  <c r="BR157" i="5"/>
  <c r="BS157" i="5"/>
  <c r="BT157" i="5"/>
  <c r="BA158" i="5"/>
  <c r="BB158" i="5"/>
  <c r="BC158" i="5"/>
  <c r="BD158" i="5"/>
  <c r="BE158" i="5"/>
  <c r="BF158" i="5"/>
  <c r="BG158" i="5"/>
  <c r="BH158" i="5"/>
  <c r="BI158" i="5"/>
  <c r="BJ158" i="5"/>
  <c r="BK158" i="5"/>
  <c r="BL158" i="5"/>
  <c r="BM158" i="5"/>
  <c r="BN158" i="5"/>
  <c r="BO158" i="5"/>
  <c r="BP158" i="5"/>
  <c r="BQ158" i="5"/>
  <c r="BR158" i="5"/>
  <c r="BS158" i="5"/>
  <c r="BT158" i="5"/>
  <c r="BA159" i="5"/>
  <c r="BB159" i="5"/>
  <c r="BC159" i="5"/>
  <c r="BD159" i="5"/>
  <c r="BE159" i="5"/>
  <c r="BF159" i="5"/>
  <c r="BG159" i="5"/>
  <c r="BH159" i="5"/>
  <c r="BI159" i="5"/>
  <c r="BJ159" i="5"/>
  <c r="BK159" i="5"/>
  <c r="BL159" i="5"/>
  <c r="BM159" i="5"/>
  <c r="BN159" i="5"/>
  <c r="BO159" i="5"/>
  <c r="BP159" i="5"/>
  <c r="BQ159" i="5"/>
  <c r="BR159" i="5"/>
  <c r="BS159" i="5"/>
  <c r="BT159" i="5"/>
  <c r="BA160" i="5"/>
  <c r="BB160" i="5"/>
  <c r="BC160" i="5"/>
  <c r="BD160" i="5"/>
  <c r="BE160" i="5"/>
  <c r="BF160" i="5"/>
  <c r="BG160" i="5"/>
  <c r="BH160" i="5"/>
  <c r="BI160" i="5"/>
  <c r="BJ160" i="5"/>
  <c r="BK160" i="5"/>
  <c r="BL160" i="5"/>
  <c r="BM160" i="5"/>
  <c r="BN160" i="5"/>
  <c r="BO160" i="5"/>
  <c r="BP160" i="5"/>
  <c r="BQ160" i="5"/>
  <c r="BR160" i="5"/>
  <c r="BS160" i="5"/>
  <c r="BT160" i="5"/>
  <c r="BA161" i="5"/>
  <c r="BB161" i="5"/>
  <c r="BC161" i="5"/>
  <c r="BD161" i="5"/>
  <c r="BE161" i="5"/>
  <c r="BF161" i="5"/>
  <c r="BG161" i="5"/>
  <c r="BH161" i="5"/>
  <c r="BI161" i="5"/>
  <c r="BJ161" i="5"/>
  <c r="BK161" i="5"/>
  <c r="BL161" i="5"/>
  <c r="BM161" i="5"/>
  <c r="BN161" i="5"/>
  <c r="BO161" i="5"/>
  <c r="BP161" i="5"/>
  <c r="BQ161" i="5"/>
  <c r="BR161" i="5"/>
  <c r="BS161" i="5"/>
  <c r="BT161" i="5"/>
  <c r="BA162" i="5"/>
  <c r="BB162" i="5"/>
  <c r="BC162" i="5"/>
  <c r="BD162" i="5"/>
  <c r="BE162" i="5"/>
  <c r="BF162" i="5"/>
  <c r="BG162" i="5"/>
  <c r="BH162" i="5"/>
  <c r="BI162" i="5"/>
  <c r="BJ162" i="5"/>
  <c r="BK162" i="5"/>
  <c r="BL162" i="5"/>
  <c r="BM162" i="5"/>
  <c r="BN162" i="5"/>
  <c r="BO162" i="5"/>
  <c r="BP162" i="5"/>
  <c r="BQ162" i="5"/>
  <c r="BR162" i="5"/>
  <c r="BS162" i="5"/>
  <c r="BT162" i="5"/>
  <c r="BA163" i="5"/>
  <c r="BB163" i="5"/>
  <c r="BC163" i="5"/>
  <c r="BD163" i="5"/>
  <c r="BE163" i="5"/>
  <c r="BF163" i="5"/>
  <c r="BG163" i="5"/>
  <c r="BH163" i="5"/>
  <c r="BI163" i="5"/>
  <c r="BJ163" i="5"/>
  <c r="BK163" i="5"/>
  <c r="BL163" i="5"/>
  <c r="BM163" i="5"/>
  <c r="BN163" i="5"/>
  <c r="BO163" i="5"/>
  <c r="BP163" i="5"/>
  <c r="BQ163" i="5"/>
  <c r="BR163" i="5"/>
  <c r="BS163" i="5"/>
  <c r="BT163" i="5"/>
  <c r="BA164" i="5"/>
  <c r="BB164" i="5"/>
  <c r="BC164" i="5"/>
  <c r="BD164" i="5"/>
  <c r="BE164" i="5"/>
  <c r="BF164" i="5"/>
  <c r="BG164" i="5"/>
  <c r="BH164" i="5"/>
  <c r="BI164" i="5"/>
  <c r="BJ164" i="5"/>
  <c r="BK164" i="5"/>
  <c r="BL164" i="5"/>
  <c r="BM164" i="5"/>
  <c r="BN164" i="5"/>
  <c r="BO164" i="5"/>
  <c r="BP164" i="5"/>
  <c r="BQ164" i="5"/>
  <c r="BR164" i="5"/>
  <c r="BS164" i="5"/>
  <c r="BT164" i="5"/>
  <c r="BA165" i="5"/>
  <c r="BB165" i="5"/>
  <c r="BC165" i="5"/>
  <c r="BD165" i="5"/>
  <c r="BE165" i="5"/>
  <c r="BF165" i="5"/>
  <c r="BG165" i="5"/>
  <c r="BH165" i="5"/>
  <c r="BI165" i="5"/>
  <c r="BJ165" i="5"/>
  <c r="BK165" i="5"/>
  <c r="BL165" i="5"/>
  <c r="BM165" i="5"/>
  <c r="BN165" i="5"/>
  <c r="BO165" i="5"/>
  <c r="BP165" i="5"/>
  <c r="BQ165" i="5"/>
  <c r="BR165" i="5"/>
  <c r="BS165" i="5"/>
  <c r="BT165" i="5"/>
  <c r="BA166" i="5"/>
  <c r="BB166" i="5"/>
  <c r="BC166" i="5"/>
  <c r="BD166" i="5"/>
  <c r="BE166" i="5"/>
  <c r="BF166" i="5"/>
  <c r="BG166" i="5"/>
  <c r="BH166" i="5"/>
  <c r="BI166" i="5"/>
  <c r="BJ166" i="5"/>
  <c r="BK166" i="5"/>
  <c r="BL166" i="5"/>
  <c r="BM166" i="5"/>
  <c r="BN166" i="5"/>
  <c r="BO166" i="5"/>
  <c r="BP166" i="5"/>
  <c r="BQ166" i="5"/>
  <c r="BR166" i="5"/>
  <c r="BS166" i="5"/>
  <c r="BT166" i="5"/>
  <c r="BA167" i="5"/>
  <c r="BB167" i="5"/>
  <c r="BC167" i="5"/>
  <c r="BD167" i="5"/>
  <c r="BE167" i="5"/>
  <c r="BF167" i="5"/>
  <c r="BG167" i="5"/>
  <c r="BH167" i="5"/>
  <c r="BI167" i="5"/>
  <c r="BJ167" i="5"/>
  <c r="BK167" i="5"/>
  <c r="BL167" i="5"/>
  <c r="BM167" i="5"/>
  <c r="BN167" i="5"/>
  <c r="BO167" i="5"/>
  <c r="BP167" i="5"/>
  <c r="BQ167" i="5"/>
  <c r="BR167" i="5"/>
  <c r="BS167" i="5"/>
  <c r="BT167" i="5"/>
  <c r="BA168" i="5"/>
  <c r="BB168" i="5"/>
  <c r="BC168" i="5"/>
  <c r="BD168" i="5"/>
  <c r="BE168" i="5"/>
  <c r="BF168" i="5"/>
  <c r="BG168" i="5"/>
  <c r="BH168" i="5"/>
  <c r="BI168" i="5"/>
  <c r="BJ168" i="5"/>
  <c r="BK168" i="5"/>
  <c r="BL168" i="5"/>
  <c r="BM168" i="5"/>
  <c r="BN168" i="5"/>
  <c r="BO168" i="5"/>
  <c r="BP168" i="5"/>
  <c r="BQ168" i="5"/>
  <c r="BR168" i="5"/>
  <c r="BS168" i="5"/>
  <c r="BT168" i="5"/>
  <c r="BA169" i="5"/>
  <c r="BB169" i="5"/>
  <c r="BC169" i="5"/>
  <c r="BD169" i="5"/>
  <c r="BE169" i="5"/>
  <c r="BF169" i="5"/>
  <c r="BG169" i="5"/>
  <c r="BH169" i="5"/>
  <c r="BI169" i="5"/>
  <c r="BJ169" i="5"/>
  <c r="BK169" i="5"/>
  <c r="BL169" i="5"/>
  <c r="BM169" i="5"/>
  <c r="BN169" i="5"/>
  <c r="BO169" i="5"/>
  <c r="BP169" i="5"/>
  <c r="BQ169" i="5"/>
  <c r="BR169" i="5"/>
  <c r="BS169" i="5"/>
  <c r="BT169" i="5"/>
  <c r="BA170" i="5"/>
  <c r="BB170" i="5"/>
  <c r="BC170" i="5"/>
  <c r="BD170" i="5"/>
  <c r="BE170" i="5"/>
  <c r="BF170" i="5"/>
  <c r="BG170" i="5"/>
  <c r="BH170" i="5"/>
  <c r="BI170" i="5"/>
  <c r="BJ170" i="5"/>
  <c r="BK170" i="5"/>
  <c r="BL170" i="5"/>
  <c r="BM170" i="5"/>
  <c r="BN170" i="5"/>
  <c r="BO170" i="5"/>
  <c r="BP170" i="5"/>
  <c r="BQ170" i="5"/>
  <c r="BR170" i="5"/>
  <c r="BS170" i="5"/>
  <c r="BT170" i="5"/>
  <c r="BA171" i="5"/>
  <c r="BB171" i="5"/>
  <c r="BC171" i="5"/>
  <c r="BD171" i="5"/>
  <c r="BE171" i="5"/>
  <c r="BF171" i="5"/>
  <c r="BG171" i="5"/>
  <c r="BH171" i="5"/>
  <c r="BI171" i="5"/>
  <c r="BJ171" i="5"/>
  <c r="BK171" i="5"/>
  <c r="BL171" i="5"/>
  <c r="BM171" i="5"/>
  <c r="BN171" i="5"/>
  <c r="BO171" i="5"/>
  <c r="BP171" i="5"/>
  <c r="BQ171" i="5"/>
  <c r="BR171" i="5"/>
  <c r="BS171" i="5"/>
  <c r="BT171" i="5"/>
  <c r="BA172" i="5"/>
  <c r="BB172" i="5"/>
  <c r="BC172" i="5"/>
  <c r="BD172" i="5"/>
  <c r="BE172" i="5"/>
  <c r="BF172" i="5"/>
  <c r="BG172" i="5"/>
  <c r="BH172" i="5"/>
  <c r="BI172" i="5"/>
  <c r="BJ172" i="5"/>
  <c r="BK172" i="5"/>
  <c r="BL172" i="5"/>
  <c r="BM172" i="5"/>
  <c r="BN172" i="5"/>
  <c r="BO172" i="5"/>
  <c r="BP172" i="5"/>
  <c r="BQ172" i="5"/>
  <c r="BR172" i="5"/>
  <c r="BS172" i="5"/>
  <c r="BT172" i="5"/>
  <c r="BA173" i="5"/>
  <c r="BB173" i="5"/>
  <c r="BC173" i="5"/>
  <c r="BD173" i="5"/>
  <c r="BE173" i="5"/>
  <c r="BF173" i="5"/>
  <c r="BG173" i="5"/>
  <c r="BH173" i="5"/>
  <c r="BI173" i="5"/>
  <c r="BJ173" i="5"/>
  <c r="BK173" i="5"/>
  <c r="BL173" i="5"/>
  <c r="BM173" i="5"/>
  <c r="BN173" i="5"/>
  <c r="BO173" i="5"/>
  <c r="BP173" i="5"/>
  <c r="BQ173" i="5"/>
  <c r="BR173" i="5"/>
  <c r="BS173" i="5"/>
  <c r="BT173" i="5"/>
  <c r="BA174" i="5"/>
  <c r="BB174" i="5"/>
  <c r="BC174" i="5"/>
  <c r="BD174" i="5"/>
  <c r="BE174" i="5"/>
  <c r="BF174" i="5"/>
  <c r="BG174" i="5"/>
  <c r="BH174" i="5"/>
  <c r="BI174" i="5"/>
  <c r="BJ174" i="5"/>
  <c r="BK174" i="5"/>
  <c r="BL174" i="5"/>
  <c r="BM174" i="5"/>
  <c r="BN174" i="5"/>
  <c r="BO174" i="5"/>
  <c r="BP174" i="5"/>
  <c r="BQ174" i="5"/>
  <c r="BR174" i="5"/>
  <c r="BS174" i="5"/>
  <c r="BT174" i="5"/>
  <c r="BA175" i="5"/>
  <c r="BB175" i="5"/>
  <c r="BC175" i="5"/>
  <c r="BD175" i="5"/>
  <c r="BE175" i="5"/>
  <c r="BF175" i="5"/>
  <c r="BG175" i="5"/>
  <c r="BH175" i="5"/>
  <c r="BI175" i="5"/>
  <c r="BJ175" i="5"/>
  <c r="BK175" i="5"/>
  <c r="BL175" i="5"/>
  <c r="BM175" i="5"/>
  <c r="BN175" i="5"/>
  <c r="BO175" i="5"/>
  <c r="BP175" i="5"/>
  <c r="BQ175" i="5"/>
  <c r="BR175" i="5"/>
  <c r="BS175" i="5"/>
  <c r="BT175" i="5"/>
  <c r="BA176" i="5"/>
  <c r="BB176" i="5"/>
  <c r="BC176" i="5"/>
  <c r="BD176" i="5"/>
  <c r="BE176" i="5"/>
  <c r="BF176" i="5"/>
  <c r="BG176" i="5"/>
  <c r="BH176" i="5"/>
  <c r="BI176" i="5"/>
  <c r="BJ176" i="5"/>
  <c r="BK176" i="5"/>
  <c r="BL176" i="5"/>
  <c r="BM176" i="5"/>
  <c r="BN176" i="5"/>
  <c r="BO176" i="5"/>
  <c r="BP176" i="5"/>
  <c r="BQ176" i="5"/>
  <c r="BR176" i="5"/>
  <c r="BS176" i="5"/>
  <c r="BT176" i="5"/>
  <c r="BA177" i="5"/>
  <c r="BB177" i="5"/>
  <c r="BC177" i="5"/>
  <c r="BD177" i="5"/>
  <c r="BE177" i="5"/>
  <c r="BF177" i="5"/>
  <c r="BG177" i="5"/>
  <c r="BH177" i="5"/>
  <c r="BI177" i="5"/>
  <c r="BJ177" i="5"/>
  <c r="BK177" i="5"/>
  <c r="BL177" i="5"/>
  <c r="BM177" i="5"/>
  <c r="BN177" i="5"/>
  <c r="BO177" i="5"/>
  <c r="BP177" i="5"/>
  <c r="BQ177" i="5"/>
  <c r="BR177" i="5"/>
  <c r="BS177" i="5"/>
  <c r="BT177" i="5"/>
  <c r="BA178" i="5"/>
  <c r="BB178" i="5"/>
  <c r="BC178" i="5"/>
  <c r="BD178" i="5"/>
  <c r="BE178" i="5"/>
  <c r="BF178" i="5"/>
  <c r="BG178" i="5"/>
  <c r="BH178" i="5"/>
  <c r="BI178" i="5"/>
  <c r="BJ178" i="5"/>
  <c r="BK178" i="5"/>
  <c r="BL178" i="5"/>
  <c r="BM178" i="5"/>
  <c r="BN178" i="5"/>
  <c r="BO178" i="5"/>
  <c r="BP178" i="5"/>
  <c r="BQ178" i="5"/>
  <c r="BR178" i="5"/>
  <c r="BS178" i="5"/>
  <c r="BT178" i="5"/>
  <c r="BA179" i="5"/>
  <c r="BB179" i="5"/>
  <c r="BC179" i="5"/>
  <c r="BD179" i="5"/>
  <c r="BE179" i="5"/>
  <c r="BF179" i="5"/>
  <c r="BG179" i="5"/>
  <c r="BH179" i="5"/>
  <c r="BI179" i="5"/>
  <c r="BJ179" i="5"/>
  <c r="BK179" i="5"/>
  <c r="BL179" i="5"/>
  <c r="BM179" i="5"/>
  <c r="BN179" i="5"/>
  <c r="BO179" i="5"/>
  <c r="BP179" i="5"/>
  <c r="BQ179" i="5"/>
  <c r="BR179" i="5"/>
  <c r="BS179" i="5"/>
  <c r="BT179" i="5"/>
  <c r="BA180" i="5"/>
  <c r="BB180" i="5"/>
  <c r="BC180" i="5"/>
  <c r="BD180" i="5"/>
  <c r="BE180" i="5"/>
  <c r="BF180" i="5"/>
  <c r="BG180" i="5"/>
  <c r="BH180" i="5"/>
  <c r="BI180" i="5"/>
  <c r="BJ180" i="5"/>
  <c r="BK180" i="5"/>
  <c r="BL180" i="5"/>
  <c r="BM180" i="5"/>
  <c r="BN180" i="5"/>
  <c r="BO180" i="5"/>
  <c r="BP180" i="5"/>
  <c r="BQ180" i="5"/>
  <c r="BR180" i="5"/>
  <c r="BS180" i="5"/>
  <c r="BT180" i="5"/>
  <c r="BA181" i="5"/>
  <c r="BB181" i="5"/>
  <c r="BC181" i="5"/>
  <c r="BD181" i="5"/>
  <c r="BE181" i="5"/>
  <c r="BF181" i="5"/>
  <c r="BG181" i="5"/>
  <c r="BH181" i="5"/>
  <c r="BI181" i="5"/>
  <c r="BJ181" i="5"/>
  <c r="BK181" i="5"/>
  <c r="BL181" i="5"/>
  <c r="BM181" i="5"/>
  <c r="BN181" i="5"/>
  <c r="BO181" i="5"/>
  <c r="BP181" i="5"/>
  <c r="BQ181" i="5"/>
  <c r="BR181" i="5"/>
  <c r="BS181" i="5"/>
  <c r="BT181" i="5"/>
  <c r="BA182" i="5"/>
  <c r="BB182" i="5"/>
  <c r="BC182" i="5"/>
  <c r="BD182" i="5"/>
  <c r="BE182" i="5"/>
  <c r="BF182" i="5"/>
  <c r="BG182" i="5"/>
  <c r="BH182" i="5"/>
  <c r="BI182" i="5"/>
  <c r="BJ182" i="5"/>
  <c r="BK182" i="5"/>
  <c r="BL182" i="5"/>
  <c r="BM182" i="5"/>
  <c r="BN182" i="5"/>
  <c r="BO182" i="5"/>
  <c r="BP182" i="5"/>
  <c r="BQ182" i="5"/>
  <c r="BR182" i="5"/>
  <c r="BS182" i="5"/>
  <c r="BT182" i="5"/>
  <c r="BA183" i="5"/>
  <c r="BB183" i="5"/>
  <c r="BC183" i="5"/>
  <c r="BD183" i="5"/>
  <c r="BE183" i="5"/>
  <c r="BF183" i="5"/>
  <c r="BG183" i="5"/>
  <c r="BH183" i="5"/>
  <c r="BI183" i="5"/>
  <c r="BJ183" i="5"/>
  <c r="BK183" i="5"/>
  <c r="BL183" i="5"/>
  <c r="BM183" i="5"/>
  <c r="BN183" i="5"/>
  <c r="BO183" i="5"/>
  <c r="BP183" i="5"/>
  <c r="BQ183" i="5"/>
  <c r="BR183" i="5"/>
  <c r="BS183" i="5"/>
  <c r="BT183" i="5"/>
  <c r="BA184" i="5"/>
  <c r="BB184" i="5"/>
  <c r="BC184" i="5"/>
  <c r="BD184" i="5"/>
  <c r="BE184" i="5"/>
  <c r="BF184" i="5"/>
  <c r="BG184" i="5"/>
  <c r="BH184" i="5"/>
  <c r="BI184" i="5"/>
  <c r="BJ184" i="5"/>
  <c r="BK184" i="5"/>
  <c r="BL184" i="5"/>
  <c r="BM184" i="5"/>
  <c r="BN184" i="5"/>
  <c r="BO184" i="5"/>
  <c r="BP184" i="5"/>
  <c r="BQ184" i="5"/>
  <c r="BR184" i="5"/>
  <c r="BS184" i="5"/>
  <c r="BT184" i="5"/>
  <c r="BA185" i="5"/>
  <c r="BB185" i="5"/>
  <c r="BC185" i="5"/>
  <c r="BD185" i="5"/>
  <c r="BE185" i="5"/>
  <c r="BF185" i="5"/>
  <c r="BG185" i="5"/>
  <c r="BH185" i="5"/>
  <c r="BI185" i="5"/>
  <c r="BJ185" i="5"/>
  <c r="BK185" i="5"/>
  <c r="BL185" i="5"/>
  <c r="BM185" i="5"/>
  <c r="BN185" i="5"/>
  <c r="BO185" i="5"/>
  <c r="BP185" i="5"/>
  <c r="BQ185" i="5"/>
  <c r="BR185" i="5"/>
  <c r="BS185" i="5"/>
  <c r="BT185" i="5"/>
  <c r="BA186" i="5"/>
  <c r="BB186" i="5"/>
  <c r="BC186" i="5"/>
  <c r="BD186" i="5"/>
  <c r="BE186" i="5"/>
  <c r="BF186" i="5"/>
  <c r="BG186" i="5"/>
  <c r="BH186" i="5"/>
  <c r="BI186" i="5"/>
  <c r="BJ186" i="5"/>
  <c r="BK186" i="5"/>
  <c r="BL186" i="5"/>
  <c r="BM186" i="5"/>
  <c r="BN186" i="5"/>
  <c r="BO186" i="5"/>
  <c r="BP186" i="5"/>
  <c r="BQ186" i="5"/>
  <c r="BR186" i="5"/>
  <c r="BS186" i="5"/>
  <c r="BT186" i="5"/>
  <c r="EK34" i="5"/>
  <c r="DO34" i="5"/>
  <c r="FD186" i="5"/>
  <c r="FC186" i="5"/>
  <c r="FB186" i="5"/>
  <c r="FA186" i="5"/>
  <c r="EZ186" i="5"/>
  <c r="EY186" i="5"/>
  <c r="EX186" i="5"/>
  <c r="EW186" i="5"/>
  <c r="EV186" i="5"/>
  <c r="EU186" i="5"/>
  <c r="ET186" i="5"/>
  <c r="ES186" i="5"/>
  <c r="ER186" i="5"/>
  <c r="EQ186" i="5"/>
  <c r="EP186" i="5"/>
  <c r="EO186" i="5"/>
  <c r="EN186" i="5"/>
  <c r="EM186" i="5"/>
  <c r="EL186" i="5"/>
  <c r="EK186" i="5"/>
  <c r="FD185" i="5"/>
  <c r="FC185" i="5"/>
  <c r="FB185" i="5"/>
  <c r="FA185" i="5"/>
  <c r="EZ185" i="5"/>
  <c r="EY185" i="5"/>
  <c r="EX185" i="5"/>
  <c r="EW185" i="5"/>
  <c r="EV185" i="5"/>
  <c r="EU185" i="5"/>
  <c r="ET185" i="5"/>
  <c r="ES185" i="5"/>
  <c r="ER185" i="5"/>
  <c r="EQ185" i="5"/>
  <c r="EP185" i="5"/>
  <c r="EO185" i="5"/>
  <c r="EN185" i="5"/>
  <c r="EM185" i="5"/>
  <c r="EL185" i="5"/>
  <c r="EK185" i="5"/>
  <c r="FD184" i="5"/>
  <c r="FC184" i="5"/>
  <c r="FB184" i="5"/>
  <c r="FA184" i="5"/>
  <c r="EZ184" i="5"/>
  <c r="EY184" i="5"/>
  <c r="EX184" i="5"/>
  <c r="EW184" i="5"/>
  <c r="EV184" i="5"/>
  <c r="EU184" i="5"/>
  <c r="ET184" i="5"/>
  <c r="ES184" i="5"/>
  <c r="ER184" i="5"/>
  <c r="EQ184" i="5"/>
  <c r="EP184" i="5"/>
  <c r="EO184" i="5"/>
  <c r="EN184" i="5"/>
  <c r="EM184" i="5"/>
  <c r="EL184" i="5"/>
  <c r="EK184" i="5"/>
  <c r="FD183" i="5"/>
  <c r="FC183" i="5"/>
  <c r="FB183" i="5"/>
  <c r="FA183" i="5"/>
  <c r="EZ183" i="5"/>
  <c r="EY183" i="5"/>
  <c r="EX183" i="5"/>
  <c r="EW183" i="5"/>
  <c r="EV183" i="5"/>
  <c r="EU183" i="5"/>
  <c r="ET183" i="5"/>
  <c r="ES183" i="5"/>
  <c r="ER183" i="5"/>
  <c r="EQ183" i="5"/>
  <c r="EP183" i="5"/>
  <c r="EO183" i="5"/>
  <c r="EN183" i="5"/>
  <c r="EM183" i="5"/>
  <c r="EL183" i="5"/>
  <c r="EK183" i="5"/>
  <c r="FD182" i="5"/>
  <c r="FC182" i="5"/>
  <c r="FB182" i="5"/>
  <c r="FA182" i="5"/>
  <c r="EZ182" i="5"/>
  <c r="EY182" i="5"/>
  <c r="EX182" i="5"/>
  <c r="EW182" i="5"/>
  <c r="EV182" i="5"/>
  <c r="EU182" i="5"/>
  <c r="ET182" i="5"/>
  <c r="ES182" i="5"/>
  <c r="ER182" i="5"/>
  <c r="EQ182" i="5"/>
  <c r="EP182" i="5"/>
  <c r="EO182" i="5"/>
  <c r="EN182" i="5"/>
  <c r="EM182" i="5"/>
  <c r="EL182" i="5"/>
  <c r="EK182" i="5"/>
  <c r="FD181" i="5"/>
  <c r="FC181" i="5"/>
  <c r="FB181" i="5"/>
  <c r="FA181" i="5"/>
  <c r="EZ181" i="5"/>
  <c r="EY181" i="5"/>
  <c r="EX181" i="5"/>
  <c r="EW181" i="5"/>
  <c r="EV181" i="5"/>
  <c r="EU181" i="5"/>
  <c r="ET181" i="5"/>
  <c r="ES181" i="5"/>
  <c r="ER181" i="5"/>
  <c r="EQ181" i="5"/>
  <c r="EP181" i="5"/>
  <c r="EO181" i="5"/>
  <c r="EN181" i="5"/>
  <c r="EM181" i="5"/>
  <c r="EL181" i="5"/>
  <c r="EK181" i="5"/>
  <c r="FD180" i="5"/>
  <c r="FC180" i="5"/>
  <c r="FB180" i="5"/>
  <c r="FA180" i="5"/>
  <c r="EZ180" i="5"/>
  <c r="EY180" i="5"/>
  <c r="EX180" i="5"/>
  <c r="EW180" i="5"/>
  <c r="EV180" i="5"/>
  <c r="EU180" i="5"/>
  <c r="ET180" i="5"/>
  <c r="ES180" i="5"/>
  <c r="ER180" i="5"/>
  <c r="EQ180" i="5"/>
  <c r="EP180" i="5"/>
  <c r="EO180" i="5"/>
  <c r="EN180" i="5"/>
  <c r="EM180" i="5"/>
  <c r="EL180" i="5"/>
  <c r="EK180" i="5"/>
  <c r="FD179" i="5"/>
  <c r="FC179" i="5"/>
  <c r="FB179" i="5"/>
  <c r="FA179" i="5"/>
  <c r="EZ179" i="5"/>
  <c r="EY179" i="5"/>
  <c r="EX179" i="5"/>
  <c r="EW179" i="5"/>
  <c r="EV179" i="5"/>
  <c r="EU179" i="5"/>
  <c r="ET179" i="5"/>
  <c r="ES179" i="5"/>
  <c r="ER179" i="5"/>
  <c r="EQ179" i="5"/>
  <c r="EP179" i="5"/>
  <c r="EO179" i="5"/>
  <c r="EN179" i="5"/>
  <c r="EM179" i="5"/>
  <c r="EL179" i="5"/>
  <c r="EK179" i="5"/>
  <c r="FD178" i="5"/>
  <c r="FC178" i="5"/>
  <c r="FB178" i="5"/>
  <c r="FA178" i="5"/>
  <c r="EZ178" i="5"/>
  <c r="EY178" i="5"/>
  <c r="EX178" i="5"/>
  <c r="EW178" i="5"/>
  <c r="EV178" i="5"/>
  <c r="EU178" i="5"/>
  <c r="ET178" i="5"/>
  <c r="ES178" i="5"/>
  <c r="ER178" i="5"/>
  <c r="EQ178" i="5"/>
  <c r="EP178" i="5"/>
  <c r="EO178" i="5"/>
  <c r="EN178" i="5"/>
  <c r="EM178" i="5"/>
  <c r="EL178" i="5"/>
  <c r="EK178" i="5"/>
  <c r="FD177" i="5"/>
  <c r="FC177" i="5"/>
  <c r="FB177" i="5"/>
  <c r="FA177" i="5"/>
  <c r="EZ177" i="5"/>
  <c r="EY177" i="5"/>
  <c r="EX177" i="5"/>
  <c r="EW177" i="5"/>
  <c r="EV177" i="5"/>
  <c r="EU177" i="5"/>
  <c r="ET177" i="5"/>
  <c r="ES177" i="5"/>
  <c r="ER177" i="5"/>
  <c r="EQ177" i="5"/>
  <c r="EP177" i="5"/>
  <c r="EO177" i="5"/>
  <c r="EN177" i="5"/>
  <c r="EM177" i="5"/>
  <c r="EL177" i="5"/>
  <c r="EK177" i="5"/>
  <c r="FD176" i="5"/>
  <c r="FC176" i="5"/>
  <c r="FB176" i="5"/>
  <c r="FA176" i="5"/>
  <c r="EZ176" i="5"/>
  <c r="EY176" i="5"/>
  <c r="EX176" i="5"/>
  <c r="EW176" i="5"/>
  <c r="EV176" i="5"/>
  <c r="EU176" i="5"/>
  <c r="ET176" i="5"/>
  <c r="ES176" i="5"/>
  <c r="ER176" i="5"/>
  <c r="EQ176" i="5"/>
  <c r="EP176" i="5"/>
  <c r="EO176" i="5"/>
  <c r="EN176" i="5"/>
  <c r="EM176" i="5"/>
  <c r="EL176" i="5"/>
  <c r="EK176" i="5"/>
  <c r="FD175" i="5"/>
  <c r="FC175" i="5"/>
  <c r="FB175" i="5"/>
  <c r="FA175" i="5"/>
  <c r="EZ175" i="5"/>
  <c r="EY175" i="5"/>
  <c r="EX175" i="5"/>
  <c r="EW175" i="5"/>
  <c r="EV175" i="5"/>
  <c r="EU175" i="5"/>
  <c r="ET175" i="5"/>
  <c r="ES175" i="5"/>
  <c r="ER175" i="5"/>
  <c r="EQ175" i="5"/>
  <c r="EP175" i="5"/>
  <c r="EO175" i="5"/>
  <c r="EN175" i="5"/>
  <c r="EM175" i="5"/>
  <c r="EL175" i="5"/>
  <c r="EK175" i="5"/>
  <c r="FD174" i="5"/>
  <c r="FC174" i="5"/>
  <c r="FB174" i="5"/>
  <c r="FA174" i="5"/>
  <c r="EZ174" i="5"/>
  <c r="EY174" i="5"/>
  <c r="EX174" i="5"/>
  <c r="EW174" i="5"/>
  <c r="EV174" i="5"/>
  <c r="EU174" i="5"/>
  <c r="ET174" i="5"/>
  <c r="ES174" i="5"/>
  <c r="ER174" i="5"/>
  <c r="EQ174" i="5"/>
  <c r="EP174" i="5"/>
  <c r="EO174" i="5"/>
  <c r="EN174" i="5"/>
  <c r="EM174" i="5"/>
  <c r="EL174" i="5"/>
  <c r="EK174" i="5"/>
  <c r="FD173" i="5"/>
  <c r="FC173" i="5"/>
  <c r="FB173" i="5"/>
  <c r="FA173" i="5"/>
  <c r="EZ173" i="5"/>
  <c r="EY173" i="5"/>
  <c r="EX173" i="5"/>
  <c r="EW173" i="5"/>
  <c r="EV173" i="5"/>
  <c r="EU173" i="5"/>
  <c r="ET173" i="5"/>
  <c r="ES173" i="5"/>
  <c r="ER173" i="5"/>
  <c r="EQ173" i="5"/>
  <c r="EP173" i="5"/>
  <c r="EO173" i="5"/>
  <c r="EN173" i="5"/>
  <c r="EM173" i="5"/>
  <c r="EL173" i="5"/>
  <c r="EK173" i="5"/>
  <c r="FD172" i="5"/>
  <c r="FC172" i="5"/>
  <c r="FB172" i="5"/>
  <c r="FA172" i="5"/>
  <c r="EZ172" i="5"/>
  <c r="EY172" i="5"/>
  <c r="EX172" i="5"/>
  <c r="EW172" i="5"/>
  <c r="EV172" i="5"/>
  <c r="EU172" i="5"/>
  <c r="ET172" i="5"/>
  <c r="ES172" i="5"/>
  <c r="ER172" i="5"/>
  <c r="EQ172" i="5"/>
  <c r="EP172" i="5"/>
  <c r="EO172" i="5"/>
  <c r="EN172" i="5"/>
  <c r="EM172" i="5"/>
  <c r="EL172" i="5"/>
  <c r="EK172" i="5"/>
  <c r="FD171" i="5"/>
  <c r="FC171" i="5"/>
  <c r="FB171" i="5"/>
  <c r="FA171" i="5"/>
  <c r="EZ171" i="5"/>
  <c r="EY171" i="5"/>
  <c r="EX171" i="5"/>
  <c r="EW171" i="5"/>
  <c r="EV171" i="5"/>
  <c r="EU171" i="5"/>
  <c r="ET171" i="5"/>
  <c r="ES171" i="5"/>
  <c r="ER171" i="5"/>
  <c r="EQ171" i="5"/>
  <c r="EP171" i="5"/>
  <c r="EO171" i="5"/>
  <c r="EN171" i="5"/>
  <c r="EM171" i="5"/>
  <c r="EL171" i="5"/>
  <c r="EK171" i="5"/>
  <c r="FD170" i="5"/>
  <c r="FC170" i="5"/>
  <c r="FB170" i="5"/>
  <c r="FA170" i="5"/>
  <c r="EZ170" i="5"/>
  <c r="EY170" i="5"/>
  <c r="EX170" i="5"/>
  <c r="EW170" i="5"/>
  <c r="EV170" i="5"/>
  <c r="EU170" i="5"/>
  <c r="ET170" i="5"/>
  <c r="ES170" i="5"/>
  <c r="ER170" i="5"/>
  <c r="EQ170" i="5"/>
  <c r="EP170" i="5"/>
  <c r="EO170" i="5"/>
  <c r="EN170" i="5"/>
  <c r="EM170" i="5"/>
  <c r="EL170" i="5"/>
  <c r="EK170" i="5"/>
  <c r="FD169" i="5"/>
  <c r="FC169" i="5"/>
  <c r="FB169" i="5"/>
  <c r="FA169" i="5"/>
  <c r="EZ169" i="5"/>
  <c r="EY169" i="5"/>
  <c r="EX169" i="5"/>
  <c r="EW169" i="5"/>
  <c r="EV169" i="5"/>
  <c r="EU169" i="5"/>
  <c r="ET169" i="5"/>
  <c r="ES169" i="5"/>
  <c r="ER169" i="5"/>
  <c r="EQ169" i="5"/>
  <c r="EP169" i="5"/>
  <c r="EO169" i="5"/>
  <c r="EN169" i="5"/>
  <c r="EM169" i="5"/>
  <c r="EL169" i="5"/>
  <c r="EK169" i="5"/>
  <c r="FD168" i="5"/>
  <c r="FC168" i="5"/>
  <c r="FB168" i="5"/>
  <c r="FA168" i="5"/>
  <c r="EZ168" i="5"/>
  <c r="EY168" i="5"/>
  <c r="EX168" i="5"/>
  <c r="EW168" i="5"/>
  <c r="EV168" i="5"/>
  <c r="EU168" i="5"/>
  <c r="ET168" i="5"/>
  <c r="ES168" i="5"/>
  <c r="ER168" i="5"/>
  <c r="EQ168" i="5"/>
  <c r="EP168" i="5"/>
  <c r="EO168" i="5"/>
  <c r="EN168" i="5"/>
  <c r="EM168" i="5"/>
  <c r="EL168" i="5"/>
  <c r="EK168" i="5"/>
  <c r="FD167" i="5"/>
  <c r="FC167" i="5"/>
  <c r="FB167" i="5"/>
  <c r="FA167" i="5"/>
  <c r="EZ167" i="5"/>
  <c r="EY167" i="5"/>
  <c r="EX167" i="5"/>
  <c r="EW167" i="5"/>
  <c r="EV167" i="5"/>
  <c r="EU167" i="5"/>
  <c r="ET167" i="5"/>
  <c r="ES167" i="5"/>
  <c r="ER167" i="5"/>
  <c r="EQ167" i="5"/>
  <c r="EP167" i="5"/>
  <c r="EO167" i="5"/>
  <c r="EN167" i="5"/>
  <c r="EM167" i="5"/>
  <c r="EL167" i="5"/>
  <c r="EK167" i="5"/>
  <c r="FD166" i="5"/>
  <c r="FC166" i="5"/>
  <c r="FB166" i="5"/>
  <c r="FA166" i="5"/>
  <c r="EZ166" i="5"/>
  <c r="EY166" i="5"/>
  <c r="EX166" i="5"/>
  <c r="EW166" i="5"/>
  <c r="EV166" i="5"/>
  <c r="EU166" i="5"/>
  <c r="ET166" i="5"/>
  <c r="ES166" i="5"/>
  <c r="ER166" i="5"/>
  <c r="EQ166" i="5"/>
  <c r="EP166" i="5"/>
  <c r="EO166" i="5"/>
  <c r="EN166" i="5"/>
  <c r="EM166" i="5"/>
  <c r="EL166" i="5"/>
  <c r="EK166" i="5"/>
  <c r="FD165" i="5"/>
  <c r="FC165" i="5"/>
  <c r="FB165" i="5"/>
  <c r="FA165" i="5"/>
  <c r="EZ165" i="5"/>
  <c r="EY165" i="5"/>
  <c r="EX165" i="5"/>
  <c r="EW165" i="5"/>
  <c r="EV165" i="5"/>
  <c r="EU165" i="5"/>
  <c r="ET165" i="5"/>
  <c r="ES165" i="5"/>
  <c r="ER165" i="5"/>
  <c r="EQ165" i="5"/>
  <c r="EP165" i="5"/>
  <c r="EO165" i="5"/>
  <c r="EN165" i="5"/>
  <c r="EM165" i="5"/>
  <c r="EL165" i="5"/>
  <c r="EK165" i="5"/>
  <c r="FD164" i="5"/>
  <c r="FC164" i="5"/>
  <c r="FB164" i="5"/>
  <c r="FA164" i="5"/>
  <c r="EZ164" i="5"/>
  <c r="EY164" i="5"/>
  <c r="EX164" i="5"/>
  <c r="EW164" i="5"/>
  <c r="EV164" i="5"/>
  <c r="EU164" i="5"/>
  <c r="ET164" i="5"/>
  <c r="ES164" i="5"/>
  <c r="ER164" i="5"/>
  <c r="EQ164" i="5"/>
  <c r="EP164" i="5"/>
  <c r="EO164" i="5"/>
  <c r="EN164" i="5"/>
  <c r="EM164" i="5"/>
  <c r="EL164" i="5"/>
  <c r="EK164" i="5"/>
  <c r="FD163" i="5"/>
  <c r="FC163" i="5"/>
  <c r="FB163" i="5"/>
  <c r="FA163" i="5"/>
  <c r="EZ163" i="5"/>
  <c r="EY163" i="5"/>
  <c r="EX163" i="5"/>
  <c r="EW163" i="5"/>
  <c r="EV163" i="5"/>
  <c r="EU163" i="5"/>
  <c r="ET163" i="5"/>
  <c r="ES163" i="5"/>
  <c r="ER163" i="5"/>
  <c r="EQ163" i="5"/>
  <c r="EP163" i="5"/>
  <c r="EO163" i="5"/>
  <c r="EN163" i="5"/>
  <c r="EM163" i="5"/>
  <c r="EL163" i="5"/>
  <c r="EK163" i="5"/>
  <c r="FD162" i="5"/>
  <c r="FC162" i="5"/>
  <c r="FB162" i="5"/>
  <c r="FA162" i="5"/>
  <c r="EZ162" i="5"/>
  <c r="EY162" i="5"/>
  <c r="EX162" i="5"/>
  <c r="EW162" i="5"/>
  <c r="EV162" i="5"/>
  <c r="EU162" i="5"/>
  <c r="ET162" i="5"/>
  <c r="ES162" i="5"/>
  <c r="ER162" i="5"/>
  <c r="EQ162" i="5"/>
  <c r="EP162" i="5"/>
  <c r="EO162" i="5"/>
  <c r="EN162" i="5"/>
  <c r="EM162" i="5"/>
  <c r="EL162" i="5"/>
  <c r="EK162" i="5"/>
  <c r="FD161" i="5"/>
  <c r="FC161" i="5"/>
  <c r="FB161" i="5"/>
  <c r="FA161" i="5"/>
  <c r="EZ161" i="5"/>
  <c r="EY161" i="5"/>
  <c r="EX161" i="5"/>
  <c r="EW161" i="5"/>
  <c r="EV161" i="5"/>
  <c r="EU161" i="5"/>
  <c r="ET161" i="5"/>
  <c r="ES161" i="5"/>
  <c r="ER161" i="5"/>
  <c r="EQ161" i="5"/>
  <c r="EP161" i="5"/>
  <c r="EO161" i="5"/>
  <c r="EN161" i="5"/>
  <c r="EM161" i="5"/>
  <c r="EL161" i="5"/>
  <c r="EK161" i="5"/>
  <c r="FD160" i="5"/>
  <c r="FC160" i="5"/>
  <c r="FB160" i="5"/>
  <c r="FA160" i="5"/>
  <c r="EZ160" i="5"/>
  <c r="EY160" i="5"/>
  <c r="EX160" i="5"/>
  <c r="EW160" i="5"/>
  <c r="EV160" i="5"/>
  <c r="EU160" i="5"/>
  <c r="ET160" i="5"/>
  <c r="ES160" i="5"/>
  <c r="ER160" i="5"/>
  <c r="EQ160" i="5"/>
  <c r="EP160" i="5"/>
  <c r="EO160" i="5"/>
  <c r="EN160" i="5"/>
  <c r="EM160" i="5"/>
  <c r="EL160" i="5"/>
  <c r="EK160" i="5"/>
  <c r="FD159" i="5"/>
  <c r="FC159" i="5"/>
  <c r="FB159" i="5"/>
  <c r="FA159" i="5"/>
  <c r="EZ159" i="5"/>
  <c r="EY159" i="5"/>
  <c r="EX159" i="5"/>
  <c r="EW159" i="5"/>
  <c r="EV159" i="5"/>
  <c r="EU159" i="5"/>
  <c r="ET159" i="5"/>
  <c r="ES159" i="5"/>
  <c r="ER159" i="5"/>
  <c r="EQ159" i="5"/>
  <c r="EP159" i="5"/>
  <c r="EO159" i="5"/>
  <c r="EN159" i="5"/>
  <c r="EM159" i="5"/>
  <c r="EL159" i="5"/>
  <c r="EK159" i="5"/>
  <c r="FD158" i="5"/>
  <c r="FC158" i="5"/>
  <c r="FB158" i="5"/>
  <c r="FA158" i="5"/>
  <c r="EZ158" i="5"/>
  <c r="EY158" i="5"/>
  <c r="EX158" i="5"/>
  <c r="EW158" i="5"/>
  <c r="EV158" i="5"/>
  <c r="EU158" i="5"/>
  <c r="ET158" i="5"/>
  <c r="ES158" i="5"/>
  <c r="ER158" i="5"/>
  <c r="EQ158" i="5"/>
  <c r="EP158" i="5"/>
  <c r="EO158" i="5"/>
  <c r="EN158" i="5"/>
  <c r="EM158" i="5"/>
  <c r="EL158" i="5"/>
  <c r="EK158" i="5"/>
  <c r="FD157" i="5"/>
  <c r="FC157" i="5"/>
  <c r="FB157" i="5"/>
  <c r="FA157" i="5"/>
  <c r="EZ157" i="5"/>
  <c r="EY157" i="5"/>
  <c r="EX157" i="5"/>
  <c r="EW157" i="5"/>
  <c r="EV157" i="5"/>
  <c r="EU157" i="5"/>
  <c r="ET157" i="5"/>
  <c r="ES157" i="5"/>
  <c r="ER157" i="5"/>
  <c r="EQ157" i="5"/>
  <c r="EP157" i="5"/>
  <c r="EO157" i="5"/>
  <c r="EN157" i="5"/>
  <c r="EM157" i="5"/>
  <c r="EL157" i="5"/>
  <c r="EK157" i="5"/>
  <c r="FD156" i="5"/>
  <c r="FC156" i="5"/>
  <c r="FB156" i="5"/>
  <c r="FA156" i="5"/>
  <c r="EZ156" i="5"/>
  <c r="EY156" i="5"/>
  <c r="EX156" i="5"/>
  <c r="EW156" i="5"/>
  <c r="EV156" i="5"/>
  <c r="EU156" i="5"/>
  <c r="ET156" i="5"/>
  <c r="ES156" i="5"/>
  <c r="ER156" i="5"/>
  <c r="EQ156" i="5"/>
  <c r="EP156" i="5"/>
  <c r="EO156" i="5"/>
  <c r="EN156" i="5"/>
  <c r="EM156" i="5"/>
  <c r="EL156" i="5"/>
  <c r="EK156" i="5"/>
  <c r="FD155" i="5"/>
  <c r="FC155" i="5"/>
  <c r="FB155" i="5"/>
  <c r="FA155" i="5"/>
  <c r="EZ155" i="5"/>
  <c r="EY155" i="5"/>
  <c r="EX155" i="5"/>
  <c r="EW155" i="5"/>
  <c r="EV155" i="5"/>
  <c r="EU155" i="5"/>
  <c r="ET155" i="5"/>
  <c r="ES155" i="5"/>
  <c r="ER155" i="5"/>
  <c r="EQ155" i="5"/>
  <c r="EP155" i="5"/>
  <c r="EO155" i="5"/>
  <c r="EN155" i="5"/>
  <c r="EM155" i="5"/>
  <c r="EL155" i="5"/>
  <c r="EK155" i="5"/>
  <c r="FD154" i="5"/>
  <c r="FC154" i="5"/>
  <c r="FB154" i="5"/>
  <c r="FA154" i="5"/>
  <c r="EZ154" i="5"/>
  <c r="EY154" i="5"/>
  <c r="EX154" i="5"/>
  <c r="EW154" i="5"/>
  <c r="EV154" i="5"/>
  <c r="EU154" i="5"/>
  <c r="ET154" i="5"/>
  <c r="ES154" i="5"/>
  <c r="ER154" i="5"/>
  <c r="EQ154" i="5"/>
  <c r="EP154" i="5"/>
  <c r="EO154" i="5"/>
  <c r="EN154" i="5"/>
  <c r="EM154" i="5"/>
  <c r="EL154" i="5"/>
  <c r="EK154" i="5"/>
  <c r="FD153" i="5"/>
  <c r="FC153" i="5"/>
  <c r="FB153" i="5"/>
  <c r="FA153" i="5"/>
  <c r="EZ153" i="5"/>
  <c r="EY153" i="5"/>
  <c r="EX153" i="5"/>
  <c r="EW153" i="5"/>
  <c r="EV153" i="5"/>
  <c r="EU153" i="5"/>
  <c r="ET153" i="5"/>
  <c r="ES153" i="5"/>
  <c r="ER153" i="5"/>
  <c r="EQ153" i="5"/>
  <c r="EP153" i="5"/>
  <c r="EO153" i="5"/>
  <c r="EN153" i="5"/>
  <c r="EM153" i="5"/>
  <c r="EL153" i="5"/>
  <c r="EK153" i="5"/>
  <c r="FD152" i="5"/>
  <c r="FC152" i="5"/>
  <c r="FB152" i="5"/>
  <c r="FA152" i="5"/>
  <c r="EZ152" i="5"/>
  <c r="EY152" i="5"/>
  <c r="EX152" i="5"/>
  <c r="EW152" i="5"/>
  <c r="EV152" i="5"/>
  <c r="EU152" i="5"/>
  <c r="ET152" i="5"/>
  <c r="ES152" i="5"/>
  <c r="ER152" i="5"/>
  <c r="EQ152" i="5"/>
  <c r="EP152" i="5"/>
  <c r="EO152" i="5"/>
  <c r="EN152" i="5"/>
  <c r="EM152" i="5"/>
  <c r="EL152" i="5"/>
  <c r="EK152" i="5"/>
  <c r="FD151" i="5"/>
  <c r="FC151" i="5"/>
  <c r="FB151" i="5"/>
  <c r="FA151" i="5"/>
  <c r="EZ151" i="5"/>
  <c r="EY151" i="5"/>
  <c r="EX151" i="5"/>
  <c r="EW151" i="5"/>
  <c r="EV151" i="5"/>
  <c r="EU151" i="5"/>
  <c r="ET151" i="5"/>
  <c r="ES151" i="5"/>
  <c r="ER151" i="5"/>
  <c r="EQ151" i="5"/>
  <c r="EP151" i="5"/>
  <c r="EO151" i="5"/>
  <c r="EN151" i="5"/>
  <c r="EM151" i="5"/>
  <c r="EL151" i="5"/>
  <c r="EK151" i="5"/>
  <c r="FD150" i="5"/>
  <c r="FC150" i="5"/>
  <c r="FB150" i="5"/>
  <c r="FA150" i="5"/>
  <c r="EZ150" i="5"/>
  <c r="EY150" i="5"/>
  <c r="EX150" i="5"/>
  <c r="EW150" i="5"/>
  <c r="EV150" i="5"/>
  <c r="EU150" i="5"/>
  <c r="ET150" i="5"/>
  <c r="ES150" i="5"/>
  <c r="ER150" i="5"/>
  <c r="EQ150" i="5"/>
  <c r="EP150" i="5"/>
  <c r="EO150" i="5"/>
  <c r="EN150" i="5"/>
  <c r="EM150" i="5"/>
  <c r="EL150" i="5"/>
  <c r="EK150" i="5"/>
  <c r="FD149" i="5"/>
  <c r="FC149" i="5"/>
  <c r="FB149" i="5"/>
  <c r="FA149" i="5"/>
  <c r="EZ149" i="5"/>
  <c r="EY149" i="5"/>
  <c r="EX149" i="5"/>
  <c r="EW149" i="5"/>
  <c r="EV149" i="5"/>
  <c r="EU149" i="5"/>
  <c r="ET149" i="5"/>
  <c r="ES149" i="5"/>
  <c r="ER149" i="5"/>
  <c r="EQ149" i="5"/>
  <c r="EP149" i="5"/>
  <c r="EO149" i="5"/>
  <c r="EN149" i="5"/>
  <c r="EM149" i="5"/>
  <c r="EL149" i="5"/>
  <c r="EK149" i="5"/>
  <c r="FD148" i="5"/>
  <c r="FC148" i="5"/>
  <c r="FB148" i="5"/>
  <c r="FA148" i="5"/>
  <c r="EZ148" i="5"/>
  <c r="EY148" i="5"/>
  <c r="EX148" i="5"/>
  <c r="EW148" i="5"/>
  <c r="EV148" i="5"/>
  <c r="EU148" i="5"/>
  <c r="ET148" i="5"/>
  <c r="ES148" i="5"/>
  <c r="ER148" i="5"/>
  <c r="EQ148" i="5"/>
  <c r="EP148" i="5"/>
  <c r="EO148" i="5"/>
  <c r="EN148" i="5"/>
  <c r="EM148" i="5"/>
  <c r="EL148" i="5"/>
  <c r="EK148" i="5"/>
  <c r="FD147" i="5"/>
  <c r="FC147" i="5"/>
  <c r="FB147" i="5"/>
  <c r="FA147" i="5"/>
  <c r="EZ147" i="5"/>
  <c r="EY147" i="5"/>
  <c r="EX147" i="5"/>
  <c r="EW147" i="5"/>
  <c r="EV147" i="5"/>
  <c r="EU147" i="5"/>
  <c r="ET147" i="5"/>
  <c r="ES147" i="5"/>
  <c r="ER147" i="5"/>
  <c r="EQ147" i="5"/>
  <c r="EP147" i="5"/>
  <c r="EO147" i="5"/>
  <c r="EN147" i="5"/>
  <c r="EM147" i="5"/>
  <c r="EL147" i="5"/>
  <c r="EK147" i="5"/>
  <c r="FD146" i="5"/>
  <c r="FC146" i="5"/>
  <c r="FB146" i="5"/>
  <c r="FA146" i="5"/>
  <c r="EZ146" i="5"/>
  <c r="EY146" i="5"/>
  <c r="EX146" i="5"/>
  <c r="EW146" i="5"/>
  <c r="EV146" i="5"/>
  <c r="EU146" i="5"/>
  <c r="ET146" i="5"/>
  <c r="ES146" i="5"/>
  <c r="ER146" i="5"/>
  <c r="EQ146" i="5"/>
  <c r="EP146" i="5"/>
  <c r="EO146" i="5"/>
  <c r="EN146" i="5"/>
  <c r="EM146" i="5"/>
  <c r="EL146" i="5"/>
  <c r="EK146" i="5"/>
  <c r="FD145" i="5"/>
  <c r="FC145" i="5"/>
  <c r="FB145" i="5"/>
  <c r="FA145" i="5"/>
  <c r="EZ145" i="5"/>
  <c r="EY145" i="5"/>
  <c r="EX145" i="5"/>
  <c r="EW145" i="5"/>
  <c r="EV145" i="5"/>
  <c r="EU145" i="5"/>
  <c r="ET145" i="5"/>
  <c r="ES145" i="5"/>
  <c r="ER145" i="5"/>
  <c r="EQ145" i="5"/>
  <c r="EP145" i="5"/>
  <c r="EO145" i="5"/>
  <c r="EN145" i="5"/>
  <c r="EM145" i="5"/>
  <c r="EL145" i="5"/>
  <c r="EK145" i="5"/>
  <c r="FD144" i="5"/>
  <c r="FC144" i="5"/>
  <c r="FB144" i="5"/>
  <c r="FA144" i="5"/>
  <c r="EZ144" i="5"/>
  <c r="EY144" i="5"/>
  <c r="EX144" i="5"/>
  <c r="EW144" i="5"/>
  <c r="EV144" i="5"/>
  <c r="EU144" i="5"/>
  <c r="ET144" i="5"/>
  <c r="ES144" i="5"/>
  <c r="ER144" i="5"/>
  <c r="EQ144" i="5"/>
  <c r="EP144" i="5"/>
  <c r="EO144" i="5"/>
  <c r="EN144" i="5"/>
  <c r="EM144" i="5"/>
  <c r="EL144" i="5"/>
  <c r="EK144" i="5"/>
  <c r="FD143" i="5"/>
  <c r="FC143" i="5"/>
  <c r="FB143" i="5"/>
  <c r="FA143" i="5"/>
  <c r="EZ143" i="5"/>
  <c r="EY143" i="5"/>
  <c r="EX143" i="5"/>
  <c r="EW143" i="5"/>
  <c r="EV143" i="5"/>
  <c r="EU143" i="5"/>
  <c r="ET143" i="5"/>
  <c r="ES143" i="5"/>
  <c r="ER143" i="5"/>
  <c r="EQ143" i="5"/>
  <c r="EP143" i="5"/>
  <c r="EO143" i="5"/>
  <c r="EN143" i="5"/>
  <c r="EM143" i="5"/>
  <c r="EL143" i="5"/>
  <c r="EK143" i="5"/>
  <c r="FD142" i="5"/>
  <c r="FC142" i="5"/>
  <c r="FB142" i="5"/>
  <c r="FA142" i="5"/>
  <c r="EZ142" i="5"/>
  <c r="EY142" i="5"/>
  <c r="EX142" i="5"/>
  <c r="EW142" i="5"/>
  <c r="EV142" i="5"/>
  <c r="EU142" i="5"/>
  <c r="ET142" i="5"/>
  <c r="ES142" i="5"/>
  <c r="ER142" i="5"/>
  <c r="EQ142" i="5"/>
  <c r="EP142" i="5"/>
  <c r="EO142" i="5"/>
  <c r="EN142" i="5"/>
  <c r="EM142" i="5"/>
  <c r="EL142" i="5"/>
  <c r="EK142" i="5"/>
  <c r="FD141" i="5"/>
  <c r="FC141" i="5"/>
  <c r="FB141" i="5"/>
  <c r="FA141" i="5"/>
  <c r="EZ141" i="5"/>
  <c r="EY141" i="5"/>
  <c r="EX141" i="5"/>
  <c r="EW141" i="5"/>
  <c r="EV141" i="5"/>
  <c r="EU141" i="5"/>
  <c r="ET141" i="5"/>
  <c r="ES141" i="5"/>
  <c r="ER141" i="5"/>
  <c r="EQ141" i="5"/>
  <c r="EP141" i="5"/>
  <c r="EO141" i="5"/>
  <c r="EN141" i="5"/>
  <c r="EM141" i="5"/>
  <c r="EL141" i="5"/>
  <c r="EK141" i="5"/>
  <c r="FD140" i="5"/>
  <c r="FC140" i="5"/>
  <c r="FB140" i="5"/>
  <c r="FA140" i="5"/>
  <c r="EZ140" i="5"/>
  <c r="EY140" i="5"/>
  <c r="EX140" i="5"/>
  <c r="EW140" i="5"/>
  <c r="EV140" i="5"/>
  <c r="EU140" i="5"/>
  <c r="ET140" i="5"/>
  <c r="ES140" i="5"/>
  <c r="ER140" i="5"/>
  <c r="EQ140" i="5"/>
  <c r="EP140" i="5"/>
  <c r="EO140" i="5"/>
  <c r="EN140" i="5"/>
  <c r="EM140" i="5"/>
  <c r="EL140" i="5"/>
  <c r="EK140" i="5"/>
  <c r="FD139" i="5"/>
  <c r="FC139" i="5"/>
  <c r="FB139" i="5"/>
  <c r="FA139" i="5"/>
  <c r="EZ139" i="5"/>
  <c r="EY139" i="5"/>
  <c r="EX139" i="5"/>
  <c r="EW139" i="5"/>
  <c r="EV139" i="5"/>
  <c r="EU139" i="5"/>
  <c r="ET139" i="5"/>
  <c r="ES139" i="5"/>
  <c r="ER139" i="5"/>
  <c r="EQ139" i="5"/>
  <c r="EP139" i="5"/>
  <c r="EO139" i="5"/>
  <c r="EN139" i="5"/>
  <c r="EM139" i="5"/>
  <c r="EL139" i="5"/>
  <c r="EK139" i="5"/>
  <c r="FD138" i="5"/>
  <c r="FC138" i="5"/>
  <c r="FB138" i="5"/>
  <c r="FA138" i="5"/>
  <c r="EZ138" i="5"/>
  <c r="EY138" i="5"/>
  <c r="EX138" i="5"/>
  <c r="EW138" i="5"/>
  <c r="EV138" i="5"/>
  <c r="EU138" i="5"/>
  <c r="ET138" i="5"/>
  <c r="ES138" i="5"/>
  <c r="ER138" i="5"/>
  <c r="EQ138" i="5"/>
  <c r="EP138" i="5"/>
  <c r="EO138" i="5"/>
  <c r="EN138" i="5"/>
  <c r="EM138" i="5"/>
  <c r="EL138" i="5"/>
  <c r="EK138" i="5"/>
  <c r="FD137" i="5"/>
  <c r="FC137" i="5"/>
  <c r="FB137" i="5"/>
  <c r="FA137" i="5"/>
  <c r="EZ137" i="5"/>
  <c r="EY137" i="5"/>
  <c r="EX137" i="5"/>
  <c r="EW137" i="5"/>
  <c r="EV137" i="5"/>
  <c r="EU137" i="5"/>
  <c r="ET137" i="5"/>
  <c r="ES137" i="5"/>
  <c r="ER137" i="5"/>
  <c r="EQ137" i="5"/>
  <c r="EP137" i="5"/>
  <c r="EO137" i="5"/>
  <c r="EN137" i="5"/>
  <c r="EM137" i="5"/>
  <c r="EL137" i="5"/>
  <c r="EK137" i="5"/>
  <c r="FD136" i="5"/>
  <c r="FC136" i="5"/>
  <c r="FB136" i="5"/>
  <c r="FA136" i="5"/>
  <c r="EZ136" i="5"/>
  <c r="EY136" i="5"/>
  <c r="EX136" i="5"/>
  <c r="EW136" i="5"/>
  <c r="EV136" i="5"/>
  <c r="EU136" i="5"/>
  <c r="ET136" i="5"/>
  <c r="ES136" i="5"/>
  <c r="ER136" i="5"/>
  <c r="EQ136" i="5"/>
  <c r="EP136" i="5"/>
  <c r="EO136" i="5"/>
  <c r="EN136" i="5"/>
  <c r="EM136" i="5"/>
  <c r="EL136" i="5"/>
  <c r="EK136" i="5"/>
  <c r="FD135" i="5"/>
  <c r="FC135" i="5"/>
  <c r="FB135" i="5"/>
  <c r="FA135" i="5"/>
  <c r="EZ135" i="5"/>
  <c r="EY135" i="5"/>
  <c r="EX135" i="5"/>
  <c r="EW135" i="5"/>
  <c r="EV135" i="5"/>
  <c r="EU135" i="5"/>
  <c r="ET135" i="5"/>
  <c r="ES135" i="5"/>
  <c r="ER135" i="5"/>
  <c r="EQ135" i="5"/>
  <c r="EP135" i="5"/>
  <c r="EO135" i="5"/>
  <c r="EN135" i="5"/>
  <c r="EM135" i="5"/>
  <c r="EL135" i="5"/>
  <c r="EK135" i="5"/>
  <c r="EL34" i="5"/>
  <c r="EM34" i="5"/>
  <c r="EN34" i="5"/>
  <c r="EO34" i="5"/>
  <c r="EP34" i="5"/>
  <c r="EQ34" i="5"/>
  <c r="ER34" i="5"/>
  <c r="ES34" i="5"/>
  <c r="ET34" i="5"/>
  <c r="EU34" i="5"/>
  <c r="EV34" i="5"/>
  <c r="EW34" i="5"/>
  <c r="EX34" i="5"/>
  <c r="EY34" i="5"/>
  <c r="EZ34" i="5"/>
  <c r="FA34" i="5"/>
  <c r="FB34" i="5"/>
  <c r="FC34" i="5"/>
  <c r="FD34" i="5"/>
  <c r="FD134" i="5"/>
  <c r="FC134" i="5"/>
  <c r="FB134" i="5"/>
  <c r="FA134" i="5"/>
  <c r="EZ134" i="5"/>
  <c r="EY134" i="5"/>
  <c r="EX134" i="5"/>
  <c r="EW134" i="5"/>
  <c r="EV134" i="5"/>
  <c r="EU134" i="5"/>
  <c r="ET134" i="5"/>
  <c r="ES134" i="5"/>
  <c r="ER134" i="5"/>
  <c r="EQ134" i="5"/>
  <c r="EP134" i="5"/>
  <c r="EO134" i="5"/>
  <c r="EN134" i="5"/>
  <c r="EM134" i="5"/>
  <c r="EL134" i="5"/>
  <c r="EK134" i="5"/>
  <c r="FE88" i="5"/>
  <c r="EJ88" i="5"/>
  <c r="EH186" i="5"/>
  <c r="EG186" i="5"/>
  <c r="EF186" i="5"/>
  <c r="EE186" i="5"/>
  <c r="ED186" i="5"/>
  <c r="EC186" i="5"/>
  <c r="EB186" i="5"/>
  <c r="EA186" i="5"/>
  <c r="DZ186" i="5"/>
  <c r="DY186" i="5"/>
  <c r="DX186" i="5"/>
  <c r="DW186" i="5"/>
  <c r="DV186" i="5"/>
  <c r="DU186" i="5"/>
  <c r="DT186" i="5"/>
  <c r="DS186" i="5"/>
  <c r="DR186" i="5"/>
  <c r="DQ186" i="5"/>
  <c r="DP186" i="5"/>
  <c r="DO186" i="5"/>
  <c r="EH185" i="5"/>
  <c r="EG185" i="5"/>
  <c r="EF185" i="5"/>
  <c r="EE185" i="5"/>
  <c r="ED185" i="5"/>
  <c r="EC185" i="5"/>
  <c r="EB185" i="5"/>
  <c r="EA185" i="5"/>
  <c r="DZ185" i="5"/>
  <c r="DY185" i="5"/>
  <c r="DX185" i="5"/>
  <c r="DW185" i="5"/>
  <c r="DV185" i="5"/>
  <c r="DU185" i="5"/>
  <c r="DT185" i="5"/>
  <c r="DS185" i="5"/>
  <c r="DR185" i="5"/>
  <c r="DQ185" i="5"/>
  <c r="DP185" i="5"/>
  <c r="DO185" i="5"/>
  <c r="EH184" i="5"/>
  <c r="EG184" i="5"/>
  <c r="EF184" i="5"/>
  <c r="EE184" i="5"/>
  <c r="ED184" i="5"/>
  <c r="EC184" i="5"/>
  <c r="EB184" i="5"/>
  <c r="EA184" i="5"/>
  <c r="DZ184" i="5"/>
  <c r="DY184" i="5"/>
  <c r="DX184" i="5"/>
  <c r="DW184" i="5"/>
  <c r="DV184" i="5"/>
  <c r="DU184" i="5"/>
  <c r="DT184" i="5"/>
  <c r="DS184" i="5"/>
  <c r="DR184" i="5"/>
  <c r="DQ184" i="5"/>
  <c r="DP184" i="5"/>
  <c r="DO184" i="5"/>
  <c r="EH183" i="5"/>
  <c r="EG183" i="5"/>
  <c r="EF183" i="5"/>
  <c r="EE183" i="5"/>
  <c r="ED183" i="5"/>
  <c r="EC183" i="5"/>
  <c r="EB183" i="5"/>
  <c r="EA183" i="5"/>
  <c r="DZ183" i="5"/>
  <c r="DY183" i="5"/>
  <c r="DX183" i="5"/>
  <c r="DW183" i="5"/>
  <c r="DV183" i="5"/>
  <c r="DU183" i="5"/>
  <c r="DT183" i="5"/>
  <c r="DS183" i="5"/>
  <c r="DR183" i="5"/>
  <c r="DQ183" i="5"/>
  <c r="DP183" i="5"/>
  <c r="DO183" i="5"/>
  <c r="EH182" i="5"/>
  <c r="EG182" i="5"/>
  <c r="EF182" i="5"/>
  <c r="EE182" i="5"/>
  <c r="ED182" i="5"/>
  <c r="EC182" i="5"/>
  <c r="EB182" i="5"/>
  <c r="EA182" i="5"/>
  <c r="DZ182" i="5"/>
  <c r="DY182" i="5"/>
  <c r="DX182" i="5"/>
  <c r="DW182" i="5"/>
  <c r="DV182" i="5"/>
  <c r="DU182" i="5"/>
  <c r="DT182" i="5"/>
  <c r="DS182" i="5"/>
  <c r="DR182" i="5"/>
  <c r="DQ182" i="5"/>
  <c r="DP182" i="5"/>
  <c r="DO182" i="5"/>
  <c r="EH181" i="5"/>
  <c r="EG181" i="5"/>
  <c r="EF181" i="5"/>
  <c r="EE181" i="5"/>
  <c r="ED181" i="5"/>
  <c r="EC181" i="5"/>
  <c r="EB181" i="5"/>
  <c r="EA181" i="5"/>
  <c r="DZ181" i="5"/>
  <c r="DY181" i="5"/>
  <c r="DX181" i="5"/>
  <c r="DW181" i="5"/>
  <c r="DV181" i="5"/>
  <c r="DU181" i="5"/>
  <c r="DT181" i="5"/>
  <c r="DS181" i="5"/>
  <c r="DR181" i="5"/>
  <c r="DQ181" i="5"/>
  <c r="DP181" i="5"/>
  <c r="DO181" i="5"/>
  <c r="EH180" i="5"/>
  <c r="EG180" i="5"/>
  <c r="EF180" i="5"/>
  <c r="EE180" i="5"/>
  <c r="ED180" i="5"/>
  <c r="EC180" i="5"/>
  <c r="EB180" i="5"/>
  <c r="EA180" i="5"/>
  <c r="DZ180" i="5"/>
  <c r="DY180" i="5"/>
  <c r="DX180" i="5"/>
  <c r="DW180" i="5"/>
  <c r="DV180" i="5"/>
  <c r="DU180" i="5"/>
  <c r="DT180" i="5"/>
  <c r="DS180" i="5"/>
  <c r="DR180" i="5"/>
  <c r="DQ180" i="5"/>
  <c r="DP180" i="5"/>
  <c r="DO180" i="5"/>
  <c r="EH179" i="5"/>
  <c r="EG179" i="5"/>
  <c r="EF179" i="5"/>
  <c r="EE179" i="5"/>
  <c r="ED179" i="5"/>
  <c r="EC179" i="5"/>
  <c r="EB179" i="5"/>
  <c r="EA179" i="5"/>
  <c r="DZ179" i="5"/>
  <c r="DY179" i="5"/>
  <c r="DX179" i="5"/>
  <c r="DW179" i="5"/>
  <c r="DV179" i="5"/>
  <c r="DU179" i="5"/>
  <c r="DT179" i="5"/>
  <c r="DS179" i="5"/>
  <c r="DR179" i="5"/>
  <c r="DQ179" i="5"/>
  <c r="DP179" i="5"/>
  <c r="DO179" i="5"/>
  <c r="EH178" i="5"/>
  <c r="EG178" i="5"/>
  <c r="EF178" i="5"/>
  <c r="EE178" i="5"/>
  <c r="ED178" i="5"/>
  <c r="EC178" i="5"/>
  <c r="EB178" i="5"/>
  <c r="EA178" i="5"/>
  <c r="DZ178" i="5"/>
  <c r="DY178" i="5"/>
  <c r="DX178" i="5"/>
  <c r="DW178" i="5"/>
  <c r="DV178" i="5"/>
  <c r="DU178" i="5"/>
  <c r="DT178" i="5"/>
  <c r="DS178" i="5"/>
  <c r="DR178" i="5"/>
  <c r="DQ178" i="5"/>
  <c r="DP178" i="5"/>
  <c r="DO178" i="5"/>
  <c r="EH177" i="5"/>
  <c r="EG177" i="5"/>
  <c r="EF177" i="5"/>
  <c r="EE177" i="5"/>
  <c r="ED177" i="5"/>
  <c r="EC177" i="5"/>
  <c r="EB177" i="5"/>
  <c r="EA177" i="5"/>
  <c r="DZ177" i="5"/>
  <c r="DY177" i="5"/>
  <c r="DX177" i="5"/>
  <c r="DW177" i="5"/>
  <c r="DV177" i="5"/>
  <c r="DU177" i="5"/>
  <c r="DT177" i="5"/>
  <c r="DS177" i="5"/>
  <c r="DR177" i="5"/>
  <c r="DQ177" i="5"/>
  <c r="DP177" i="5"/>
  <c r="DO177" i="5"/>
  <c r="EH176" i="5"/>
  <c r="EG176" i="5"/>
  <c r="EF176" i="5"/>
  <c r="EE176" i="5"/>
  <c r="ED176" i="5"/>
  <c r="EC176" i="5"/>
  <c r="EB176" i="5"/>
  <c r="EA176" i="5"/>
  <c r="DZ176" i="5"/>
  <c r="DY176" i="5"/>
  <c r="DX176" i="5"/>
  <c r="DW176" i="5"/>
  <c r="DV176" i="5"/>
  <c r="DU176" i="5"/>
  <c r="DT176" i="5"/>
  <c r="DS176" i="5"/>
  <c r="DR176" i="5"/>
  <c r="DQ176" i="5"/>
  <c r="DP176" i="5"/>
  <c r="DO176" i="5"/>
  <c r="EH175" i="5"/>
  <c r="EG175" i="5"/>
  <c r="EF175" i="5"/>
  <c r="EE175" i="5"/>
  <c r="ED175" i="5"/>
  <c r="EC175" i="5"/>
  <c r="EB175" i="5"/>
  <c r="EA175" i="5"/>
  <c r="DZ175" i="5"/>
  <c r="DY175" i="5"/>
  <c r="DX175" i="5"/>
  <c r="DW175" i="5"/>
  <c r="DV175" i="5"/>
  <c r="DU175" i="5"/>
  <c r="DT175" i="5"/>
  <c r="DS175" i="5"/>
  <c r="DR175" i="5"/>
  <c r="DQ175" i="5"/>
  <c r="DP175" i="5"/>
  <c r="DO175" i="5"/>
  <c r="EH174" i="5"/>
  <c r="EG174" i="5"/>
  <c r="EF174" i="5"/>
  <c r="EE174" i="5"/>
  <c r="ED174" i="5"/>
  <c r="EC174" i="5"/>
  <c r="EB174" i="5"/>
  <c r="EA174" i="5"/>
  <c r="DZ174" i="5"/>
  <c r="DY174" i="5"/>
  <c r="DX174" i="5"/>
  <c r="DW174" i="5"/>
  <c r="DV174" i="5"/>
  <c r="DU174" i="5"/>
  <c r="DT174" i="5"/>
  <c r="DS174" i="5"/>
  <c r="DR174" i="5"/>
  <c r="DQ174" i="5"/>
  <c r="DP174" i="5"/>
  <c r="DO174" i="5"/>
  <c r="EH173" i="5"/>
  <c r="EG173" i="5"/>
  <c r="EF173" i="5"/>
  <c r="EE173" i="5"/>
  <c r="ED173" i="5"/>
  <c r="EC173" i="5"/>
  <c r="EB173" i="5"/>
  <c r="EA173" i="5"/>
  <c r="DZ173" i="5"/>
  <c r="DY173" i="5"/>
  <c r="DX173" i="5"/>
  <c r="DW173" i="5"/>
  <c r="DV173" i="5"/>
  <c r="DU173" i="5"/>
  <c r="DT173" i="5"/>
  <c r="DS173" i="5"/>
  <c r="DR173" i="5"/>
  <c r="DQ173" i="5"/>
  <c r="DP173" i="5"/>
  <c r="DO173" i="5"/>
  <c r="EH172" i="5"/>
  <c r="EG172" i="5"/>
  <c r="EF172" i="5"/>
  <c r="EE172" i="5"/>
  <c r="ED172" i="5"/>
  <c r="EC172" i="5"/>
  <c r="EB172" i="5"/>
  <c r="EA172" i="5"/>
  <c r="DZ172" i="5"/>
  <c r="DY172" i="5"/>
  <c r="DX172" i="5"/>
  <c r="DW172" i="5"/>
  <c r="DV172" i="5"/>
  <c r="DU172" i="5"/>
  <c r="DT172" i="5"/>
  <c r="DS172" i="5"/>
  <c r="DR172" i="5"/>
  <c r="DQ172" i="5"/>
  <c r="DP172" i="5"/>
  <c r="DO172" i="5"/>
  <c r="EH171" i="5"/>
  <c r="EG171" i="5"/>
  <c r="EF171" i="5"/>
  <c r="EE171" i="5"/>
  <c r="ED171" i="5"/>
  <c r="EC171" i="5"/>
  <c r="EB171" i="5"/>
  <c r="EA171" i="5"/>
  <c r="DZ171" i="5"/>
  <c r="DY171" i="5"/>
  <c r="DX171" i="5"/>
  <c r="DW171" i="5"/>
  <c r="DV171" i="5"/>
  <c r="DU171" i="5"/>
  <c r="DT171" i="5"/>
  <c r="DS171" i="5"/>
  <c r="DR171" i="5"/>
  <c r="DQ171" i="5"/>
  <c r="DP171" i="5"/>
  <c r="DO171" i="5"/>
  <c r="EH170" i="5"/>
  <c r="EG170" i="5"/>
  <c r="EF170" i="5"/>
  <c r="EE170" i="5"/>
  <c r="ED170" i="5"/>
  <c r="EC170" i="5"/>
  <c r="EB170" i="5"/>
  <c r="EA170" i="5"/>
  <c r="DZ170" i="5"/>
  <c r="DY170" i="5"/>
  <c r="DX170" i="5"/>
  <c r="DW170" i="5"/>
  <c r="DV170" i="5"/>
  <c r="DU170" i="5"/>
  <c r="DT170" i="5"/>
  <c r="DS170" i="5"/>
  <c r="DR170" i="5"/>
  <c r="DQ170" i="5"/>
  <c r="DP170" i="5"/>
  <c r="DO170" i="5"/>
  <c r="EH169" i="5"/>
  <c r="EG169" i="5"/>
  <c r="EF169" i="5"/>
  <c r="EE169" i="5"/>
  <c r="ED169" i="5"/>
  <c r="EC169" i="5"/>
  <c r="EB169" i="5"/>
  <c r="EA169" i="5"/>
  <c r="DZ169" i="5"/>
  <c r="DY169" i="5"/>
  <c r="DX169" i="5"/>
  <c r="DW169" i="5"/>
  <c r="DV169" i="5"/>
  <c r="DU169" i="5"/>
  <c r="DT169" i="5"/>
  <c r="DS169" i="5"/>
  <c r="DR169" i="5"/>
  <c r="DQ169" i="5"/>
  <c r="DP169" i="5"/>
  <c r="DO169" i="5"/>
  <c r="EH168" i="5"/>
  <c r="EG168" i="5"/>
  <c r="EF168" i="5"/>
  <c r="EE168" i="5"/>
  <c r="ED168" i="5"/>
  <c r="EC168" i="5"/>
  <c r="EB168" i="5"/>
  <c r="EA168" i="5"/>
  <c r="DZ168" i="5"/>
  <c r="DY168" i="5"/>
  <c r="DX168" i="5"/>
  <c r="DW168" i="5"/>
  <c r="DV168" i="5"/>
  <c r="DU168" i="5"/>
  <c r="DT168" i="5"/>
  <c r="DS168" i="5"/>
  <c r="DR168" i="5"/>
  <c r="DQ168" i="5"/>
  <c r="DP168" i="5"/>
  <c r="DO168" i="5"/>
  <c r="EH167" i="5"/>
  <c r="EG167" i="5"/>
  <c r="EF167" i="5"/>
  <c r="EE167" i="5"/>
  <c r="ED167" i="5"/>
  <c r="EC167" i="5"/>
  <c r="EB167" i="5"/>
  <c r="EA167" i="5"/>
  <c r="DZ167" i="5"/>
  <c r="DY167" i="5"/>
  <c r="DX167" i="5"/>
  <c r="DW167" i="5"/>
  <c r="DV167" i="5"/>
  <c r="DU167" i="5"/>
  <c r="DT167" i="5"/>
  <c r="DS167" i="5"/>
  <c r="DR167" i="5"/>
  <c r="DQ167" i="5"/>
  <c r="DP167" i="5"/>
  <c r="DO167" i="5"/>
  <c r="EH166" i="5"/>
  <c r="EG166" i="5"/>
  <c r="EF166" i="5"/>
  <c r="EE166" i="5"/>
  <c r="ED166" i="5"/>
  <c r="EC166" i="5"/>
  <c r="EB166" i="5"/>
  <c r="EA166" i="5"/>
  <c r="DZ166" i="5"/>
  <c r="DY166" i="5"/>
  <c r="DX166" i="5"/>
  <c r="DW166" i="5"/>
  <c r="DV166" i="5"/>
  <c r="DU166" i="5"/>
  <c r="DT166" i="5"/>
  <c r="DS166" i="5"/>
  <c r="DR166" i="5"/>
  <c r="DQ166" i="5"/>
  <c r="DP166" i="5"/>
  <c r="DO166" i="5"/>
  <c r="EH165" i="5"/>
  <c r="EG165" i="5"/>
  <c r="EF165" i="5"/>
  <c r="EE165" i="5"/>
  <c r="ED165" i="5"/>
  <c r="EC165" i="5"/>
  <c r="EB165" i="5"/>
  <c r="EA165" i="5"/>
  <c r="DZ165" i="5"/>
  <c r="DY165" i="5"/>
  <c r="DX165" i="5"/>
  <c r="DW165" i="5"/>
  <c r="DV165" i="5"/>
  <c r="DU165" i="5"/>
  <c r="DT165" i="5"/>
  <c r="DS165" i="5"/>
  <c r="DR165" i="5"/>
  <c r="DQ165" i="5"/>
  <c r="DP165" i="5"/>
  <c r="DO165" i="5"/>
  <c r="EH164" i="5"/>
  <c r="EG164" i="5"/>
  <c r="EF164" i="5"/>
  <c r="EE164" i="5"/>
  <c r="ED164" i="5"/>
  <c r="EC164" i="5"/>
  <c r="EB164" i="5"/>
  <c r="EA164" i="5"/>
  <c r="DZ164" i="5"/>
  <c r="DY164" i="5"/>
  <c r="DX164" i="5"/>
  <c r="DW164" i="5"/>
  <c r="DV164" i="5"/>
  <c r="DU164" i="5"/>
  <c r="DT164" i="5"/>
  <c r="DS164" i="5"/>
  <c r="DR164" i="5"/>
  <c r="DQ164" i="5"/>
  <c r="DP164" i="5"/>
  <c r="DO164" i="5"/>
  <c r="EH163" i="5"/>
  <c r="EG163" i="5"/>
  <c r="EF163" i="5"/>
  <c r="EE163" i="5"/>
  <c r="ED163" i="5"/>
  <c r="EC163" i="5"/>
  <c r="EB163" i="5"/>
  <c r="EA163" i="5"/>
  <c r="DZ163" i="5"/>
  <c r="DY163" i="5"/>
  <c r="DX163" i="5"/>
  <c r="DW163" i="5"/>
  <c r="DV163" i="5"/>
  <c r="DU163" i="5"/>
  <c r="DT163" i="5"/>
  <c r="DS163" i="5"/>
  <c r="DR163" i="5"/>
  <c r="DQ163" i="5"/>
  <c r="DP163" i="5"/>
  <c r="DO163" i="5"/>
  <c r="EH162" i="5"/>
  <c r="EG162" i="5"/>
  <c r="EF162" i="5"/>
  <c r="EE162" i="5"/>
  <c r="ED162" i="5"/>
  <c r="EC162" i="5"/>
  <c r="EB162" i="5"/>
  <c r="EA162" i="5"/>
  <c r="DZ162" i="5"/>
  <c r="DY162" i="5"/>
  <c r="DX162" i="5"/>
  <c r="DW162" i="5"/>
  <c r="DV162" i="5"/>
  <c r="DU162" i="5"/>
  <c r="DT162" i="5"/>
  <c r="DS162" i="5"/>
  <c r="DR162" i="5"/>
  <c r="DQ162" i="5"/>
  <c r="DP162" i="5"/>
  <c r="DO162" i="5"/>
  <c r="EH161" i="5"/>
  <c r="EG161" i="5"/>
  <c r="EF161" i="5"/>
  <c r="EE161" i="5"/>
  <c r="ED161" i="5"/>
  <c r="EC161" i="5"/>
  <c r="EB161" i="5"/>
  <c r="EA161" i="5"/>
  <c r="DZ161" i="5"/>
  <c r="DY161" i="5"/>
  <c r="DX161" i="5"/>
  <c r="DW161" i="5"/>
  <c r="DV161" i="5"/>
  <c r="DU161" i="5"/>
  <c r="DT161" i="5"/>
  <c r="DS161" i="5"/>
  <c r="DR161" i="5"/>
  <c r="DQ161" i="5"/>
  <c r="DP161" i="5"/>
  <c r="DO161" i="5"/>
  <c r="EH160" i="5"/>
  <c r="EG160" i="5"/>
  <c r="EF160" i="5"/>
  <c r="EE160" i="5"/>
  <c r="ED160" i="5"/>
  <c r="EC160" i="5"/>
  <c r="EB160" i="5"/>
  <c r="EA160" i="5"/>
  <c r="DZ160" i="5"/>
  <c r="DY160" i="5"/>
  <c r="DX160" i="5"/>
  <c r="DW160" i="5"/>
  <c r="DV160" i="5"/>
  <c r="DU160" i="5"/>
  <c r="DT160" i="5"/>
  <c r="DS160" i="5"/>
  <c r="DR160" i="5"/>
  <c r="DQ160" i="5"/>
  <c r="DP160" i="5"/>
  <c r="DO160" i="5"/>
  <c r="EH159" i="5"/>
  <c r="EG159" i="5"/>
  <c r="EF159" i="5"/>
  <c r="EE159" i="5"/>
  <c r="ED159" i="5"/>
  <c r="EC159" i="5"/>
  <c r="EB159" i="5"/>
  <c r="EA159" i="5"/>
  <c r="DZ159" i="5"/>
  <c r="DY159" i="5"/>
  <c r="DX159" i="5"/>
  <c r="DW159" i="5"/>
  <c r="DV159" i="5"/>
  <c r="DU159" i="5"/>
  <c r="DT159" i="5"/>
  <c r="DS159" i="5"/>
  <c r="DR159" i="5"/>
  <c r="DQ159" i="5"/>
  <c r="DP159" i="5"/>
  <c r="DO159" i="5"/>
  <c r="EH158" i="5"/>
  <c r="EG158" i="5"/>
  <c r="EF158" i="5"/>
  <c r="EE158" i="5"/>
  <c r="ED158" i="5"/>
  <c r="EC158" i="5"/>
  <c r="EB158" i="5"/>
  <c r="EA158" i="5"/>
  <c r="DZ158" i="5"/>
  <c r="DY158" i="5"/>
  <c r="DX158" i="5"/>
  <c r="DW158" i="5"/>
  <c r="DV158" i="5"/>
  <c r="DU158" i="5"/>
  <c r="DT158" i="5"/>
  <c r="DS158" i="5"/>
  <c r="DR158" i="5"/>
  <c r="DQ158" i="5"/>
  <c r="DP158" i="5"/>
  <c r="DO158" i="5"/>
  <c r="EH157" i="5"/>
  <c r="EG157" i="5"/>
  <c r="EF157" i="5"/>
  <c r="EE157" i="5"/>
  <c r="ED157" i="5"/>
  <c r="EC157" i="5"/>
  <c r="EB157" i="5"/>
  <c r="EA157" i="5"/>
  <c r="DZ157" i="5"/>
  <c r="DY157" i="5"/>
  <c r="DX157" i="5"/>
  <c r="DW157" i="5"/>
  <c r="DV157" i="5"/>
  <c r="DU157" i="5"/>
  <c r="DT157" i="5"/>
  <c r="DS157" i="5"/>
  <c r="DR157" i="5"/>
  <c r="DQ157" i="5"/>
  <c r="DP157" i="5"/>
  <c r="DO157" i="5"/>
  <c r="EH156" i="5"/>
  <c r="EG156" i="5"/>
  <c r="EF156" i="5"/>
  <c r="EE156" i="5"/>
  <c r="ED156" i="5"/>
  <c r="EC156" i="5"/>
  <c r="EB156" i="5"/>
  <c r="EA156" i="5"/>
  <c r="DZ156" i="5"/>
  <c r="DY156" i="5"/>
  <c r="DX156" i="5"/>
  <c r="DW156" i="5"/>
  <c r="DV156" i="5"/>
  <c r="DU156" i="5"/>
  <c r="DT156" i="5"/>
  <c r="DS156" i="5"/>
  <c r="DR156" i="5"/>
  <c r="DQ156" i="5"/>
  <c r="DP156" i="5"/>
  <c r="DO156" i="5"/>
  <c r="EH155" i="5"/>
  <c r="EG155" i="5"/>
  <c r="EF155" i="5"/>
  <c r="EE155" i="5"/>
  <c r="ED155" i="5"/>
  <c r="EC155" i="5"/>
  <c r="EB155" i="5"/>
  <c r="EA155" i="5"/>
  <c r="DZ155" i="5"/>
  <c r="DY155" i="5"/>
  <c r="DX155" i="5"/>
  <c r="DW155" i="5"/>
  <c r="DV155" i="5"/>
  <c r="DU155" i="5"/>
  <c r="DT155" i="5"/>
  <c r="DS155" i="5"/>
  <c r="DR155" i="5"/>
  <c r="DQ155" i="5"/>
  <c r="DP155" i="5"/>
  <c r="DO155" i="5"/>
  <c r="EH154" i="5"/>
  <c r="EG154" i="5"/>
  <c r="EF154" i="5"/>
  <c r="EE154" i="5"/>
  <c r="ED154" i="5"/>
  <c r="EC154" i="5"/>
  <c r="EB154" i="5"/>
  <c r="EA154" i="5"/>
  <c r="DZ154" i="5"/>
  <c r="DY154" i="5"/>
  <c r="DX154" i="5"/>
  <c r="DW154" i="5"/>
  <c r="DV154" i="5"/>
  <c r="DU154" i="5"/>
  <c r="DT154" i="5"/>
  <c r="DS154" i="5"/>
  <c r="DR154" i="5"/>
  <c r="DQ154" i="5"/>
  <c r="DP154" i="5"/>
  <c r="DO154" i="5"/>
  <c r="EH153" i="5"/>
  <c r="EG153" i="5"/>
  <c r="EF153" i="5"/>
  <c r="EE153" i="5"/>
  <c r="ED153" i="5"/>
  <c r="EC153" i="5"/>
  <c r="EB153" i="5"/>
  <c r="EA153" i="5"/>
  <c r="DZ153" i="5"/>
  <c r="DY153" i="5"/>
  <c r="DX153" i="5"/>
  <c r="DW153" i="5"/>
  <c r="DV153" i="5"/>
  <c r="DU153" i="5"/>
  <c r="DT153" i="5"/>
  <c r="DS153" i="5"/>
  <c r="DR153" i="5"/>
  <c r="DQ153" i="5"/>
  <c r="DP153" i="5"/>
  <c r="DO153" i="5"/>
  <c r="EH152" i="5"/>
  <c r="EG152" i="5"/>
  <c r="EF152" i="5"/>
  <c r="EE152" i="5"/>
  <c r="ED152" i="5"/>
  <c r="EC152" i="5"/>
  <c r="EB152" i="5"/>
  <c r="EA152" i="5"/>
  <c r="DZ152" i="5"/>
  <c r="DY152" i="5"/>
  <c r="DX152" i="5"/>
  <c r="DW152" i="5"/>
  <c r="DV152" i="5"/>
  <c r="DU152" i="5"/>
  <c r="DT152" i="5"/>
  <c r="DS152" i="5"/>
  <c r="DR152" i="5"/>
  <c r="DQ152" i="5"/>
  <c r="DP152" i="5"/>
  <c r="DO152" i="5"/>
  <c r="EH151" i="5"/>
  <c r="EG151" i="5"/>
  <c r="EF151" i="5"/>
  <c r="EE151" i="5"/>
  <c r="ED151" i="5"/>
  <c r="EC151" i="5"/>
  <c r="EB151" i="5"/>
  <c r="EA151" i="5"/>
  <c r="DZ151" i="5"/>
  <c r="DY151" i="5"/>
  <c r="DX151" i="5"/>
  <c r="DW151" i="5"/>
  <c r="DV151" i="5"/>
  <c r="DU151" i="5"/>
  <c r="DT151" i="5"/>
  <c r="DS151" i="5"/>
  <c r="DR151" i="5"/>
  <c r="DQ151" i="5"/>
  <c r="DP151" i="5"/>
  <c r="DO151" i="5"/>
  <c r="EH150" i="5"/>
  <c r="EG150" i="5"/>
  <c r="EF150" i="5"/>
  <c r="EE150" i="5"/>
  <c r="ED150" i="5"/>
  <c r="EC150" i="5"/>
  <c r="EB150" i="5"/>
  <c r="EA150" i="5"/>
  <c r="DZ150" i="5"/>
  <c r="DY150" i="5"/>
  <c r="DX150" i="5"/>
  <c r="DW150" i="5"/>
  <c r="DV150" i="5"/>
  <c r="DU150" i="5"/>
  <c r="DT150" i="5"/>
  <c r="DS150" i="5"/>
  <c r="DR150" i="5"/>
  <c r="DQ150" i="5"/>
  <c r="DP150" i="5"/>
  <c r="DO150" i="5"/>
  <c r="EH149" i="5"/>
  <c r="EG149" i="5"/>
  <c r="EF149" i="5"/>
  <c r="EE149" i="5"/>
  <c r="ED149" i="5"/>
  <c r="EC149" i="5"/>
  <c r="EB149" i="5"/>
  <c r="EA149" i="5"/>
  <c r="DZ149" i="5"/>
  <c r="DY149" i="5"/>
  <c r="DX149" i="5"/>
  <c r="DW149" i="5"/>
  <c r="DV149" i="5"/>
  <c r="DU149" i="5"/>
  <c r="DT149" i="5"/>
  <c r="DS149" i="5"/>
  <c r="DR149" i="5"/>
  <c r="DQ149" i="5"/>
  <c r="DP149" i="5"/>
  <c r="DO149" i="5"/>
  <c r="EH148" i="5"/>
  <c r="EG148" i="5"/>
  <c r="EF148" i="5"/>
  <c r="EE148" i="5"/>
  <c r="ED148" i="5"/>
  <c r="EC148" i="5"/>
  <c r="EB148" i="5"/>
  <c r="EA148" i="5"/>
  <c r="DZ148" i="5"/>
  <c r="DY148" i="5"/>
  <c r="DX148" i="5"/>
  <c r="DW148" i="5"/>
  <c r="DV148" i="5"/>
  <c r="DU148" i="5"/>
  <c r="DT148" i="5"/>
  <c r="DS148" i="5"/>
  <c r="DR148" i="5"/>
  <c r="DQ148" i="5"/>
  <c r="DP148" i="5"/>
  <c r="DO148" i="5"/>
  <c r="EH147" i="5"/>
  <c r="EG147" i="5"/>
  <c r="EF147" i="5"/>
  <c r="EE147" i="5"/>
  <c r="ED147" i="5"/>
  <c r="EC147" i="5"/>
  <c r="EB147" i="5"/>
  <c r="EA147" i="5"/>
  <c r="DZ147" i="5"/>
  <c r="DY147" i="5"/>
  <c r="DX147" i="5"/>
  <c r="DW147" i="5"/>
  <c r="DV147" i="5"/>
  <c r="DU147" i="5"/>
  <c r="DT147" i="5"/>
  <c r="DS147" i="5"/>
  <c r="DR147" i="5"/>
  <c r="DQ147" i="5"/>
  <c r="DP147" i="5"/>
  <c r="DO147" i="5"/>
  <c r="EH146" i="5"/>
  <c r="EG146" i="5"/>
  <c r="EF146" i="5"/>
  <c r="EE146" i="5"/>
  <c r="ED146" i="5"/>
  <c r="EC146" i="5"/>
  <c r="EB146" i="5"/>
  <c r="EA146" i="5"/>
  <c r="DZ146" i="5"/>
  <c r="DY146" i="5"/>
  <c r="DX146" i="5"/>
  <c r="DW146" i="5"/>
  <c r="DV146" i="5"/>
  <c r="DU146" i="5"/>
  <c r="DT146" i="5"/>
  <c r="DS146" i="5"/>
  <c r="DR146" i="5"/>
  <c r="DQ146" i="5"/>
  <c r="DP146" i="5"/>
  <c r="DO146" i="5"/>
  <c r="EH145" i="5"/>
  <c r="EG145" i="5"/>
  <c r="EF145" i="5"/>
  <c r="EE145" i="5"/>
  <c r="ED145" i="5"/>
  <c r="EC145" i="5"/>
  <c r="EB145" i="5"/>
  <c r="EA145" i="5"/>
  <c r="DZ145" i="5"/>
  <c r="DY145" i="5"/>
  <c r="DX145" i="5"/>
  <c r="DW145" i="5"/>
  <c r="DV145" i="5"/>
  <c r="DU145" i="5"/>
  <c r="DT145" i="5"/>
  <c r="DS145" i="5"/>
  <c r="DR145" i="5"/>
  <c r="DQ145" i="5"/>
  <c r="DP145" i="5"/>
  <c r="DO145" i="5"/>
  <c r="EH144" i="5"/>
  <c r="EG144" i="5"/>
  <c r="EF144" i="5"/>
  <c r="EE144" i="5"/>
  <c r="ED144" i="5"/>
  <c r="EC144" i="5"/>
  <c r="EB144" i="5"/>
  <c r="EA144" i="5"/>
  <c r="DZ144" i="5"/>
  <c r="DY144" i="5"/>
  <c r="DX144" i="5"/>
  <c r="DW144" i="5"/>
  <c r="DV144" i="5"/>
  <c r="DU144" i="5"/>
  <c r="DT144" i="5"/>
  <c r="DS144" i="5"/>
  <c r="DR144" i="5"/>
  <c r="DQ144" i="5"/>
  <c r="DP144" i="5"/>
  <c r="DO144" i="5"/>
  <c r="EH143" i="5"/>
  <c r="EG143" i="5"/>
  <c r="EF143" i="5"/>
  <c r="EE143" i="5"/>
  <c r="ED143" i="5"/>
  <c r="EC143" i="5"/>
  <c r="EB143" i="5"/>
  <c r="EA143" i="5"/>
  <c r="DZ143" i="5"/>
  <c r="DY143" i="5"/>
  <c r="DX143" i="5"/>
  <c r="DW143" i="5"/>
  <c r="DV143" i="5"/>
  <c r="DU143" i="5"/>
  <c r="DT143" i="5"/>
  <c r="DS143" i="5"/>
  <c r="DR143" i="5"/>
  <c r="DQ143" i="5"/>
  <c r="DP143" i="5"/>
  <c r="DO143" i="5"/>
  <c r="EH142" i="5"/>
  <c r="EG142" i="5"/>
  <c r="EF142" i="5"/>
  <c r="EE142" i="5"/>
  <c r="ED142" i="5"/>
  <c r="EC142" i="5"/>
  <c r="EB142" i="5"/>
  <c r="EA142" i="5"/>
  <c r="DZ142" i="5"/>
  <c r="DY142" i="5"/>
  <c r="DX142" i="5"/>
  <c r="DW142" i="5"/>
  <c r="DV142" i="5"/>
  <c r="DU142" i="5"/>
  <c r="DT142" i="5"/>
  <c r="DS142" i="5"/>
  <c r="DR142" i="5"/>
  <c r="DQ142" i="5"/>
  <c r="DP142" i="5"/>
  <c r="DO142" i="5"/>
  <c r="EH141" i="5"/>
  <c r="EG141" i="5"/>
  <c r="EF141" i="5"/>
  <c r="EE141" i="5"/>
  <c r="ED141" i="5"/>
  <c r="EC141" i="5"/>
  <c r="EB141" i="5"/>
  <c r="EA141" i="5"/>
  <c r="DZ141" i="5"/>
  <c r="DY141" i="5"/>
  <c r="DX141" i="5"/>
  <c r="DW141" i="5"/>
  <c r="DV141" i="5"/>
  <c r="DU141" i="5"/>
  <c r="DT141" i="5"/>
  <c r="DS141" i="5"/>
  <c r="DR141" i="5"/>
  <c r="DQ141" i="5"/>
  <c r="DP141" i="5"/>
  <c r="DO141" i="5"/>
  <c r="EH140" i="5"/>
  <c r="EG140" i="5"/>
  <c r="EF140" i="5"/>
  <c r="EE140" i="5"/>
  <c r="ED140" i="5"/>
  <c r="EC140" i="5"/>
  <c r="EB140" i="5"/>
  <c r="EA140" i="5"/>
  <c r="DZ140" i="5"/>
  <c r="DY140" i="5"/>
  <c r="DX140" i="5"/>
  <c r="DW140" i="5"/>
  <c r="DV140" i="5"/>
  <c r="DU140" i="5"/>
  <c r="DT140" i="5"/>
  <c r="DS140" i="5"/>
  <c r="DR140" i="5"/>
  <c r="DQ140" i="5"/>
  <c r="DP140" i="5"/>
  <c r="DO140" i="5"/>
  <c r="EH139" i="5"/>
  <c r="EG139" i="5"/>
  <c r="EF139" i="5"/>
  <c r="EE139" i="5"/>
  <c r="ED139" i="5"/>
  <c r="EC139" i="5"/>
  <c r="EB139" i="5"/>
  <c r="EA139" i="5"/>
  <c r="DZ139" i="5"/>
  <c r="DY139" i="5"/>
  <c r="DX139" i="5"/>
  <c r="DW139" i="5"/>
  <c r="DV139" i="5"/>
  <c r="DU139" i="5"/>
  <c r="DT139" i="5"/>
  <c r="DS139" i="5"/>
  <c r="DR139" i="5"/>
  <c r="DQ139" i="5"/>
  <c r="DP139" i="5"/>
  <c r="DO139" i="5"/>
  <c r="EH138" i="5"/>
  <c r="EG138" i="5"/>
  <c r="EF138" i="5"/>
  <c r="EE138" i="5"/>
  <c r="ED138" i="5"/>
  <c r="EC138" i="5"/>
  <c r="EB138" i="5"/>
  <c r="EA138" i="5"/>
  <c r="DZ138" i="5"/>
  <c r="DY138" i="5"/>
  <c r="DX138" i="5"/>
  <c r="DW138" i="5"/>
  <c r="DV138" i="5"/>
  <c r="DU138" i="5"/>
  <c r="DT138" i="5"/>
  <c r="DS138" i="5"/>
  <c r="DR138" i="5"/>
  <c r="DQ138" i="5"/>
  <c r="DP138" i="5"/>
  <c r="DO138" i="5"/>
  <c r="EH137" i="5"/>
  <c r="EG137" i="5"/>
  <c r="EF137" i="5"/>
  <c r="EE137" i="5"/>
  <c r="ED137" i="5"/>
  <c r="EC137" i="5"/>
  <c r="EB137" i="5"/>
  <c r="EA137" i="5"/>
  <c r="DZ137" i="5"/>
  <c r="DY137" i="5"/>
  <c r="DX137" i="5"/>
  <c r="DW137" i="5"/>
  <c r="DV137" i="5"/>
  <c r="DU137" i="5"/>
  <c r="DT137" i="5"/>
  <c r="DS137" i="5"/>
  <c r="DR137" i="5"/>
  <c r="DQ137" i="5"/>
  <c r="DP137" i="5"/>
  <c r="DO137" i="5"/>
  <c r="EH136" i="5"/>
  <c r="EG136" i="5"/>
  <c r="EF136" i="5"/>
  <c r="EE136" i="5"/>
  <c r="ED136" i="5"/>
  <c r="EC136" i="5"/>
  <c r="EB136" i="5"/>
  <c r="EA136" i="5"/>
  <c r="DZ136" i="5"/>
  <c r="DY136" i="5"/>
  <c r="DX136" i="5"/>
  <c r="DW136" i="5"/>
  <c r="DV136" i="5"/>
  <c r="DU136" i="5"/>
  <c r="DT136" i="5"/>
  <c r="DS136" i="5"/>
  <c r="DR136" i="5"/>
  <c r="DQ136" i="5"/>
  <c r="DP136" i="5"/>
  <c r="DO136" i="5"/>
  <c r="EH135" i="5"/>
  <c r="EG135" i="5"/>
  <c r="EF135" i="5"/>
  <c r="EE135" i="5"/>
  <c r="ED135" i="5"/>
  <c r="EC135" i="5"/>
  <c r="EB135" i="5"/>
  <c r="EA135" i="5"/>
  <c r="DZ135" i="5"/>
  <c r="DY135" i="5"/>
  <c r="DX135" i="5"/>
  <c r="DW135" i="5"/>
  <c r="DV135" i="5"/>
  <c r="DU135" i="5"/>
  <c r="DT135" i="5"/>
  <c r="DS135" i="5"/>
  <c r="DR135" i="5"/>
  <c r="DQ135" i="5"/>
  <c r="DP135" i="5"/>
  <c r="DO135" i="5"/>
  <c r="DP34" i="5"/>
  <c r="DQ34" i="5"/>
  <c r="DR34" i="5"/>
  <c r="DS34" i="5"/>
  <c r="DT34" i="5"/>
  <c r="DU34" i="5"/>
  <c r="DV34" i="5"/>
  <c r="DW34" i="5"/>
  <c r="DX34" i="5"/>
  <c r="DY34" i="5"/>
  <c r="DZ34" i="5"/>
  <c r="EA34" i="5"/>
  <c r="EB34" i="5"/>
  <c r="EC34" i="5"/>
  <c r="ED34" i="5"/>
  <c r="EE34" i="5"/>
  <c r="EF34" i="5"/>
  <c r="EG34" i="5"/>
  <c r="EH34" i="5"/>
  <c r="EH134" i="5"/>
  <c r="EG134" i="5"/>
  <c r="EF134" i="5"/>
  <c r="EE134" i="5"/>
  <c r="ED134" i="5"/>
  <c r="EC134" i="5"/>
  <c r="EB134" i="5"/>
  <c r="EA134" i="5"/>
  <c r="DZ134" i="5"/>
  <c r="DY134" i="5"/>
  <c r="DX134" i="5"/>
  <c r="DW134" i="5"/>
  <c r="DV134" i="5"/>
  <c r="DU134" i="5"/>
  <c r="DT134" i="5"/>
  <c r="DS134" i="5"/>
  <c r="DR134" i="5"/>
  <c r="DQ134" i="5"/>
  <c r="DP134" i="5"/>
  <c r="DO134" i="5"/>
  <c r="EI88" i="5"/>
  <c r="DM88" i="5"/>
  <c r="BA34" i="5"/>
  <c r="BB34" i="5"/>
  <c r="BC34" i="5"/>
  <c r="BD34" i="5"/>
  <c r="BE34" i="5"/>
  <c r="BF34" i="5"/>
  <c r="BG34" i="5"/>
  <c r="BH34" i="5"/>
  <c r="BI34" i="5"/>
  <c r="BJ34" i="5"/>
  <c r="BK34" i="5"/>
  <c r="BL34" i="5"/>
  <c r="BM34" i="5"/>
  <c r="BN34" i="5"/>
  <c r="BO34" i="5"/>
  <c r="BP34" i="5"/>
  <c r="BQ34" i="5"/>
  <c r="BR34" i="5"/>
  <c r="BS34" i="5"/>
  <c r="BT34" i="5"/>
  <c r="AE34" i="5"/>
  <c r="AF34" i="5"/>
  <c r="AG34" i="5"/>
  <c r="AH34" i="5"/>
  <c r="AI34" i="5"/>
  <c r="AJ34" i="5"/>
  <c r="AK34" i="5"/>
  <c r="AL34" i="5"/>
  <c r="AM34" i="5"/>
  <c r="AN34" i="5"/>
  <c r="AO34" i="5"/>
  <c r="AP34" i="5"/>
  <c r="AQ34" i="5"/>
  <c r="AR34" i="5"/>
  <c r="AS34" i="5"/>
  <c r="AT34" i="5"/>
  <c r="AU34" i="5"/>
  <c r="AV34" i="5"/>
  <c r="AW34" i="5"/>
  <c r="AX34" i="5"/>
  <c r="AD114" i="5"/>
  <c r="AD113" i="5"/>
  <c r="BD63" i="21"/>
  <c r="BC63" i="21"/>
  <c r="BB63" i="21"/>
  <c r="BA63" i="21"/>
  <c r="AZ63" i="21"/>
  <c r="AY63" i="21"/>
  <c r="AX63" i="21"/>
  <c r="BD62" i="21"/>
  <c r="BB62" i="21"/>
  <c r="BA62" i="21"/>
  <c r="AZ62" i="21"/>
  <c r="AY62" i="21"/>
  <c r="AX62" i="21"/>
  <c r="BD61" i="21"/>
  <c r="BB61" i="21"/>
  <c r="BA61" i="21"/>
  <c r="AZ61" i="21"/>
  <c r="AY61" i="21"/>
  <c r="AX61" i="21"/>
  <c r="BD60" i="21"/>
  <c r="BB60" i="21"/>
  <c r="BA60" i="21"/>
  <c r="AZ60" i="21"/>
  <c r="AY60" i="21"/>
  <c r="AX60" i="21"/>
  <c r="BD59" i="21"/>
  <c r="BB59" i="21"/>
  <c r="BA59" i="21"/>
  <c r="AZ59" i="21"/>
  <c r="AY59" i="21"/>
  <c r="AX59" i="21"/>
  <c r="BD58" i="21"/>
  <c r="BB58" i="21"/>
  <c r="BA58" i="21"/>
  <c r="AZ58" i="21"/>
  <c r="AY58" i="21"/>
  <c r="AX58" i="21"/>
  <c r="BD57" i="21"/>
  <c r="BB57" i="21"/>
  <c r="BA57" i="21"/>
  <c r="AZ57" i="21"/>
  <c r="AY57" i="21"/>
  <c r="AX57" i="21"/>
  <c r="BD56" i="21"/>
  <c r="BB56" i="21"/>
  <c r="BA56" i="21"/>
  <c r="AZ56" i="21"/>
  <c r="AY56" i="21"/>
  <c r="AX56" i="21"/>
  <c r="BD55" i="21"/>
  <c r="BB55" i="21"/>
  <c r="BA55" i="21"/>
  <c r="AZ55" i="21"/>
  <c r="AY55" i="21"/>
  <c r="AX55" i="21"/>
  <c r="BD54" i="21"/>
  <c r="BB54" i="21"/>
  <c r="BA54" i="21"/>
  <c r="AZ54" i="21"/>
  <c r="AY54" i="21"/>
  <c r="AX54" i="21"/>
  <c r="BD53" i="21"/>
  <c r="BB53" i="21"/>
  <c r="BA53" i="21"/>
  <c r="AZ53" i="21"/>
  <c r="AY53" i="21"/>
  <c r="AX53" i="21"/>
  <c r="BD52" i="21"/>
  <c r="BB52" i="21"/>
  <c r="BA52" i="21"/>
  <c r="AZ52" i="21"/>
  <c r="AY52" i="21"/>
  <c r="AX52" i="21"/>
  <c r="BD51" i="21"/>
  <c r="BB51" i="21"/>
  <c r="BA51" i="21"/>
  <c r="AZ51" i="21"/>
  <c r="AY51" i="21"/>
  <c r="AX51" i="21"/>
  <c r="BD50" i="21"/>
  <c r="BB50" i="21"/>
  <c r="BA50" i="21"/>
  <c r="AZ50" i="21"/>
  <c r="AY50" i="21"/>
  <c r="AX50" i="21"/>
  <c r="BD49" i="21"/>
  <c r="BB49" i="21"/>
  <c r="BA49" i="21"/>
  <c r="AZ49" i="21"/>
  <c r="AY49" i="21"/>
  <c r="AX49" i="21"/>
  <c r="BD48" i="21"/>
  <c r="BB48" i="21"/>
  <c r="BA48" i="21"/>
  <c r="AZ48" i="21"/>
  <c r="AY48" i="21"/>
  <c r="AX48" i="21"/>
  <c r="BD47" i="21"/>
  <c r="BB47" i="21"/>
  <c r="BA47" i="21"/>
  <c r="AZ47" i="21"/>
  <c r="AY47" i="21"/>
  <c r="AX47" i="21"/>
  <c r="BD46" i="21"/>
  <c r="BB46" i="21"/>
  <c r="BA46" i="21"/>
  <c r="AZ46" i="21"/>
  <c r="AY46" i="21"/>
  <c r="AX46" i="21"/>
  <c r="BD45" i="21"/>
  <c r="BB45" i="21"/>
  <c r="BA45" i="21"/>
  <c r="AZ45" i="21"/>
  <c r="AY45" i="21"/>
  <c r="AX45" i="21"/>
  <c r="BD44" i="21"/>
  <c r="BB44" i="21"/>
  <c r="BA44" i="21"/>
  <c r="AZ44" i="21"/>
  <c r="AY44" i="21"/>
  <c r="AX44" i="21"/>
  <c r="BD43" i="21"/>
  <c r="BB43" i="21"/>
  <c r="BA43" i="21"/>
  <c r="AZ43" i="21"/>
  <c r="AY43" i="21"/>
  <c r="AX43" i="21"/>
  <c r="BD42" i="21"/>
  <c r="BB42" i="21"/>
  <c r="BA42" i="21"/>
  <c r="AZ42" i="21"/>
  <c r="AY42" i="21"/>
  <c r="AX42" i="21"/>
  <c r="BD41" i="21"/>
  <c r="BB41" i="21"/>
  <c r="BA41" i="21"/>
  <c r="AZ41" i="21"/>
  <c r="AY41" i="21"/>
  <c r="AX41" i="21"/>
  <c r="BD40" i="21"/>
  <c r="BB40" i="21"/>
  <c r="BA40" i="21"/>
  <c r="AZ40" i="21"/>
  <c r="AY40" i="21"/>
  <c r="AX40" i="21"/>
  <c r="BD39" i="21"/>
  <c r="BB39" i="21"/>
  <c r="BA39" i="21"/>
  <c r="AZ39" i="21"/>
  <c r="AY39" i="21"/>
  <c r="AX39" i="21"/>
  <c r="BD38" i="21"/>
  <c r="BB38" i="21"/>
  <c r="BA38" i="21"/>
  <c r="AZ38" i="21"/>
  <c r="AY38" i="21"/>
  <c r="AX38" i="21"/>
  <c r="BD37" i="21"/>
  <c r="BB37" i="21"/>
  <c r="BA37" i="21"/>
  <c r="AZ37" i="21"/>
  <c r="AY37" i="21"/>
  <c r="AX37" i="21"/>
  <c r="BD36" i="21"/>
  <c r="BB36" i="21"/>
  <c r="BA36" i="21"/>
  <c r="AZ36" i="21"/>
  <c r="AY36" i="21"/>
  <c r="AX36" i="21"/>
  <c r="BD35" i="21"/>
  <c r="BB35" i="21"/>
  <c r="BA35" i="21"/>
  <c r="AZ35" i="21"/>
  <c r="AY35" i="21"/>
  <c r="AX35" i="21"/>
  <c r="BD34" i="21"/>
  <c r="BB34" i="21"/>
  <c r="BA34" i="21"/>
  <c r="AZ34" i="21"/>
  <c r="AY34" i="21"/>
  <c r="AX34" i="21"/>
  <c r="BD33" i="21"/>
  <c r="BB33" i="21"/>
  <c r="BA33" i="21"/>
  <c r="AZ33" i="21"/>
  <c r="AY33" i="21"/>
  <c r="AX33" i="21"/>
  <c r="BD32" i="21"/>
  <c r="BB32" i="21"/>
  <c r="BA32" i="21"/>
  <c r="AZ32" i="21"/>
  <c r="AY32" i="21"/>
  <c r="AX32" i="21"/>
  <c r="BD31" i="21"/>
  <c r="BB31" i="21"/>
  <c r="BA31" i="21"/>
  <c r="AZ31" i="21"/>
  <c r="AY31" i="21"/>
  <c r="AX31" i="21"/>
  <c r="BD30" i="21"/>
  <c r="BB30" i="21"/>
  <c r="BA30" i="21"/>
  <c r="AZ30" i="21"/>
  <c r="AY30" i="21"/>
  <c r="AX30" i="21"/>
  <c r="BD29" i="21"/>
  <c r="BB29" i="21"/>
  <c r="BA29" i="21"/>
  <c r="AZ29" i="21"/>
  <c r="AY29" i="21"/>
  <c r="AX29" i="21"/>
  <c r="BD28" i="21"/>
  <c r="BB28" i="21"/>
  <c r="BA28" i="21"/>
  <c r="AZ28" i="21"/>
  <c r="AY28" i="21"/>
  <c r="AX28" i="21"/>
  <c r="BD27" i="21"/>
  <c r="BB27" i="21"/>
  <c r="BA27" i="21"/>
  <c r="AZ27" i="21"/>
  <c r="AY27" i="21"/>
  <c r="AX27" i="21"/>
  <c r="BD26" i="21"/>
  <c r="BB26" i="21"/>
  <c r="BA26" i="21"/>
  <c r="AZ26" i="21"/>
  <c r="AY26" i="21"/>
  <c r="AX26" i="21"/>
  <c r="BD25" i="21"/>
  <c r="BB25" i="21"/>
  <c r="BA25" i="21"/>
  <c r="AZ25" i="21"/>
  <c r="AY25" i="21"/>
  <c r="AX25" i="21"/>
  <c r="BD24" i="21"/>
  <c r="BB24" i="21"/>
  <c r="BA24" i="21"/>
  <c r="AZ24" i="21"/>
  <c r="AY24" i="21"/>
  <c r="AX24" i="21"/>
  <c r="BD23" i="21"/>
  <c r="BB23" i="21"/>
  <c r="BA23" i="21"/>
  <c r="AZ23" i="21"/>
  <c r="AY23" i="21"/>
  <c r="AX23" i="21"/>
  <c r="BD22" i="21"/>
  <c r="BB22" i="21"/>
  <c r="BA22" i="21"/>
  <c r="AZ22" i="21"/>
  <c r="AY22" i="21"/>
  <c r="AX22" i="21"/>
  <c r="BD21" i="21"/>
  <c r="BB21" i="21"/>
  <c r="BA21" i="21"/>
  <c r="AZ21" i="21"/>
  <c r="AY21" i="21"/>
  <c r="AX21" i="21"/>
  <c r="BD20" i="21"/>
  <c r="BB20" i="21"/>
  <c r="BA20" i="21"/>
  <c r="AZ20" i="21"/>
  <c r="AY20" i="21"/>
  <c r="AX20" i="21"/>
  <c r="BD19" i="21"/>
  <c r="BB19" i="21"/>
  <c r="BA19" i="21"/>
  <c r="AZ19" i="21"/>
  <c r="AY19" i="21"/>
  <c r="AX19" i="21"/>
  <c r="BD18" i="21"/>
  <c r="BB18" i="21"/>
  <c r="BA18" i="21"/>
  <c r="AZ18" i="21"/>
  <c r="AY18" i="21"/>
  <c r="AX18" i="21"/>
  <c r="BD17" i="21"/>
  <c r="BB17" i="21"/>
  <c r="BA17" i="21"/>
  <c r="AZ17" i="21"/>
  <c r="AY17" i="21"/>
  <c r="AX17" i="21"/>
  <c r="BD16" i="21"/>
  <c r="BB16" i="21"/>
  <c r="BA16" i="21"/>
  <c r="AZ16" i="21"/>
  <c r="AY16" i="21"/>
  <c r="AX16" i="21"/>
  <c r="BD15" i="21"/>
  <c r="BB15" i="21"/>
  <c r="BA15" i="21"/>
  <c r="AZ15" i="21"/>
  <c r="AY15" i="21"/>
  <c r="AX15" i="21"/>
  <c r="BD14" i="21"/>
  <c r="BB14" i="21"/>
  <c r="BA14" i="21"/>
  <c r="AZ14" i="21"/>
  <c r="AY14" i="21"/>
  <c r="AX14" i="21"/>
  <c r="BD13" i="21"/>
  <c r="BB13" i="21"/>
  <c r="BA13" i="21"/>
  <c r="AZ13" i="21"/>
  <c r="AY13" i="21"/>
  <c r="AX13" i="21"/>
  <c r="AT63" i="21"/>
  <c r="AS63" i="21"/>
  <c r="AT62" i="21"/>
  <c r="AS62" i="21"/>
  <c r="AT61" i="21"/>
  <c r="AS61" i="21"/>
  <c r="AT60" i="21"/>
  <c r="AS60" i="21"/>
  <c r="AT59" i="21"/>
  <c r="AS59" i="21"/>
  <c r="AT58" i="21"/>
  <c r="AS58" i="21"/>
  <c r="AT57" i="21"/>
  <c r="AS57" i="21"/>
  <c r="AT56" i="21"/>
  <c r="AS56" i="21"/>
  <c r="AT55" i="21"/>
  <c r="AS55" i="21"/>
  <c r="AT54" i="21"/>
  <c r="AS54" i="21"/>
  <c r="AT53" i="21"/>
  <c r="AS53" i="21"/>
  <c r="AT52" i="21"/>
  <c r="AS52" i="21"/>
  <c r="AT51" i="21"/>
  <c r="AS51" i="21"/>
  <c r="AT50" i="21"/>
  <c r="AS50" i="21"/>
  <c r="AT49" i="21"/>
  <c r="AS49" i="21"/>
  <c r="AT48" i="21"/>
  <c r="AS48" i="21"/>
  <c r="AT47" i="21"/>
  <c r="AS47" i="21"/>
  <c r="AT46" i="21"/>
  <c r="AS46" i="21"/>
  <c r="AT45" i="21"/>
  <c r="AS45" i="21"/>
  <c r="AT44" i="21"/>
  <c r="AS44" i="21"/>
  <c r="AT43" i="21"/>
  <c r="AS43" i="21"/>
  <c r="AT42" i="21"/>
  <c r="AS42" i="21"/>
  <c r="AT41" i="21"/>
  <c r="AS41" i="21"/>
  <c r="AT40" i="21"/>
  <c r="AT39" i="21"/>
  <c r="AS39" i="21"/>
  <c r="AT38" i="21"/>
  <c r="AS38" i="21"/>
  <c r="AT37" i="21"/>
  <c r="AS37" i="21"/>
  <c r="AT36" i="21"/>
  <c r="AS36" i="21"/>
  <c r="AT35" i="21"/>
  <c r="AS35" i="21"/>
  <c r="AT34" i="21"/>
  <c r="AS34" i="21"/>
  <c r="AT33" i="21"/>
  <c r="AS33" i="21"/>
  <c r="AT32" i="21"/>
  <c r="AS32" i="21"/>
  <c r="AT31" i="21"/>
  <c r="AS31" i="21"/>
  <c r="AT30" i="21"/>
  <c r="AS30" i="21"/>
  <c r="AT29" i="21"/>
  <c r="AS29" i="21"/>
  <c r="AT28" i="21"/>
  <c r="AS28" i="21"/>
  <c r="AT27" i="21"/>
  <c r="AS27" i="21"/>
  <c r="AT26" i="21"/>
  <c r="AS26" i="21"/>
  <c r="AT25" i="21"/>
  <c r="AS25" i="21"/>
  <c r="AT24" i="21"/>
  <c r="AS24" i="21"/>
  <c r="AT23" i="21"/>
  <c r="AS23" i="21"/>
  <c r="AT22" i="21"/>
  <c r="AS22" i="21"/>
  <c r="AT21" i="21"/>
  <c r="AS21" i="21"/>
  <c r="AT20" i="21"/>
  <c r="AS20" i="21"/>
  <c r="AT19" i="21"/>
  <c r="AS19" i="21"/>
  <c r="AT18" i="21"/>
  <c r="AS18" i="21"/>
  <c r="AT17" i="21"/>
  <c r="AS17" i="21"/>
  <c r="AT16" i="21"/>
  <c r="AS16" i="21"/>
  <c r="AT15" i="21"/>
  <c r="AS15" i="21"/>
  <c r="AT14" i="21"/>
  <c r="AS14" i="21"/>
  <c r="AT13" i="21"/>
  <c r="AS13" i="21"/>
  <c r="AQ63" i="21"/>
  <c r="AP63" i="21"/>
  <c r="AO63" i="21"/>
  <c r="AN63" i="21"/>
  <c r="AM63" i="21"/>
  <c r="AL63" i="21"/>
  <c r="AK63" i="21"/>
  <c r="AQ62" i="21"/>
  <c r="AP62" i="21"/>
  <c r="AO62" i="21"/>
  <c r="AN62" i="21"/>
  <c r="AM62" i="21"/>
  <c r="AL62" i="21"/>
  <c r="AK62" i="21"/>
  <c r="AQ61" i="21"/>
  <c r="AP61" i="21"/>
  <c r="AO61" i="21"/>
  <c r="AN61" i="21"/>
  <c r="AM61" i="21"/>
  <c r="AL61" i="21"/>
  <c r="AK61" i="21"/>
  <c r="AQ60" i="21"/>
  <c r="AP60" i="21"/>
  <c r="AO60" i="21"/>
  <c r="AN60" i="21"/>
  <c r="AM60" i="21"/>
  <c r="AL60" i="21"/>
  <c r="AK60" i="21"/>
  <c r="AQ59" i="21"/>
  <c r="AP59" i="21"/>
  <c r="AO59" i="21"/>
  <c r="AN59" i="21"/>
  <c r="AM59" i="21"/>
  <c r="AL59" i="21"/>
  <c r="AK59" i="21"/>
  <c r="AQ58" i="21"/>
  <c r="AP58" i="21"/>
  <c r="AO58" i="21"/>
  <c r="AN58" i="21"/>
  <c r="AM58" i="21"/>
  <c r="AL58" i="21"/>
  <c r="AK58" i="21"/>
  <c r="AQ57" i="21"/>
  <c r="AP57" i="21"/>
  <c r="AO57" i="21"/>
  <c r="AN57" i="21"/>
  <c r="AM57" i="21"/>
  <c r="AL57" i="21"/>
  <c r="AK57" i="21"/>
  <c r="AQ56" i="21"/>
  <c r="AP56" i="21"/>
  <c r="AO56" i="21"/>
  <c r="AN56" i="21"/>
  <c r="AM56" i="21"/>
  <c r="AL56" i="21"/>
  <c r="AK56" i="21"/>
  <c r="AQ55" i="21"/>
  <c r="AP55" i="21"/>
  <c r="AO55" i="21"/>
  <c r="AN55" i="21"/>
  <c r="AM55" i="21"/>
  <c r="AL55" i="21"/>
  <c r="AK55" i="21"/>
  <c r="AQ54" i="21"/>
  <c r="AP54" i="21"/>
  <c r="AO54" i="21"/>
  <c r="AN54" i="21"/>
  <c r="AM54" i="21"/>
  <c r="AL54" i="21"/>
  <c r="AK54" i="21"/>
  <c r="AQ53" i="21"/>
  <c r="AP53" i="21"/>
  <c r="AO53" i="21"/>
  <c r="AN53" i="21"/>
  <c r="AM53" i="21"/>
  <c r="AL53" i="21"/>
  <c r="AK53" i="21"/>
  <c r="AQ52" i="21"/>
  <c r="AP52" i="21"/>
  <c r="AO52" i="21"/>
  <c r="AN52" i="21"/>
  <c r="AM52" i="21"/>
  <c r="AL52" i="21"/>
  <c r="AK52" i="21"/>
  <c r="AQ51" i="21"/>
  <c r="AP51" i="21"/>
  <c r="AO51" i="21"/>
  <c r="AN51" i="21"/>
  <c r="AM51" i="21"/>
  <c r="AL51" i="21"/>
  <c r="AK51" i="21"/>
  <c r="AQ50" i="21"/>
  <c r="AP50" i="21"/>
  <c r="AO50" i="21"/>
  <c r="AN50" i="21"/>
  <c r="AM50" i="21"/>
  <c r="AL50" i="21"/>
  <c r="AK50" i="21"/>
  <c r="AQ49" i="21"/>
  <c r="AP49" i="21"/>
  <c r="AO49" i="21"/>
  <c r="AN49" i="21"/>
  <c r="AM49" i="21"/>
  <c r="AL49" i="21"/>
  <c r="AK49" i="21"/>
  <c r="AQ48" i="21"/>
  <c r="AP48" i="21"/>
  <c r="AO48" i="21"/>
  <c r="AN48" i="21"/>
  <c r="AM48" i="21"/>
  <c r="AL48" i="21"/>
  <c r="AK48" i="21"/>
  <c r="AQ47" i="21"/>
  <c r="AP47" i="21"/>
  <c r="AO47" i="21"/>
  <c r="AN47" i="21"/>
  <c r="AM47" i="21"/>
  <c r="AL47" i="21"/>
  <c r="AK47" i="21"/>
  <c r="AQ46" i="21"/>
  <c r="AP46" i="21"/>
  <c r="AO46" i="21"/>
  <c r="AN46" i="21"/>
  <c r="AM46" i="21"/>
  <c r="AL46" i="21"/>
  <c r="AK46" i="21"/>
  <c r="AQ45" i="21"/>
  <c r="AP45" i="21"/>
  <c r="AO45" i="21"/>
  <c r="AN45" i="21"/>
  <c r="AM45" i="21"/>
  <c r="AL45" i="21"/>
  <c r="AK45" i="21"/>
  <c r="AQ44" i="21"/>
  <c r="AP44" i="21"/>
  <c r="AO44" i="21"/>
  <c r="AN44" i="21"/>
  <c r="AM44" i="21"/>
  <c r="AL44" i="21"/>
  <c r="AK44" i="21"/>
  <c r="AQ43" i="21"/>
  <c r="AP43" i="21"/>
  <c r="AO43" i="21"/>
  <c r="AN43" i="21"/>
  <c r="AM43" i="21"/>
  <c r="AL43" i="21"/>
  <c r="AK43" i="21"/>
  <c r="AQ42" i="21"/>
  <c r="AP42" i="21"/>
  <c r="AO42" i="21"/>
  <c r="AN42" i="21"/>
  <c r="AM42" i="21"/>
  <c r="AL42" i="21"/>
  <c r="AK42" i="21"/>
  <c r="AQ41" i="21"/>
  <c r="AP41" i="21"/>
  <c r="AO41" i="21"/>
  <c r="AN41" i="21"/>
  <c r="AM41" i="21"/>
  <c r="AL41" i="21"/>
  <c r="AK41" i="21"/>
  <c r="AQ40" i="21"/>
  <c r="AP40" i="21"/>
  <c r="AO40" i="21"/>
  <c r="AN40" i="21"/>
  <c r="AM40" i="21"/>
  <c r="AL40" i="21"/>
  <c r="AK40" i="21"/>
  <c r="AQ39" i="21"/>
  <c r="AP39" i="21"/>
  <c r="AO39" i="21"/>
  <c r="AN39" i="21"/>
  <c r="AM39" i="21"/>
  <c r="AL39" i="21"/>
  <c r="AK39" i="21"/>
  <c r="AQ38" i="21"/>
  <c r="AP38" i="21"/>
  <c r="AO38" i="21"/>
  <c r="AN38" i="21"/>
  <c r="AM38" i="21"/>
  <c r="AL38" i="21"/>
  <c r="AK38" i="21"/>
  <c r="AQ37" i="21"/>
  <c r="AP37" i="21"/>
  <c r="AO37" i="21"/>
  <c r="AN37" i="21"/>
  <c r="AM37" i="21"/>
  <c r="AL37" i="21"/>
  <c r="AK37" i="21"/>
  <c r="AQ36" i="21"/>
  <c r="AP36" i="21"/>
  <c r="AO36" i="21"/>
  <c r="AN36" i="21"/>
  <c r="AM36" i="21"/>
  <c r="AL36" i="21"/>
  <c r="AK36" i="21"/>
  <c r="AQ35" i="21"/>
  <c r="AP35" i="21"/>
  <c r="AO35" i="21"/>
  <c r="AN35" i="21"/>
  <c r="AM35" i="21"/>
  <c r="AL35" i="21"/>
  <c r="AK35" i="21"/>
  <c r="AQ34" i="21"/>
  <c r="AP34" i="21"/>
  <c r="AO34" i="21"/>
  <c r="AN34" i="21"/>
  <c r="AM34" i="21"/>
  <c r="AL34" i="21"/>
  <c r="AK34" i="21"/>
  <c r="AQ33" i="21"/>
  <c r="AP33" i="21"/>
  <c r="AO33" i="21"/>
  <c r="AN33" i="21"/>
  <c r="AM33" i="21"/>
  <c r="AL33" i="21"/>
  <c r="AK33" i="21"/>
  <c r="AQ32" i="21"/>
  <c r="AP32" i="21"/>
  <c r="AO32" i="21"/>
  <c r="AN32" i="21"/>
  <c r="AM32" i="21"/>
  <c r="AL32" i="21"/>
  <c r="AK32" i="21"/>
  <c r="AQ31" i="21"/>
  <c r="AP31" i="21"/>
  <c r="AO31" i="21"/>
  <c r="AN31" i="21"/>
  <c r="AM31" i="21"/>
  <c r="AL31" i="21"/>
  <c r="AK31" i="21"/>
  <c r="AQ30" i="21"/>
  <c r="AP30" i="21"/>
  <c r="AO30" i="21"/>
  <c r="AN30" i="21"/>
  <c r="AM30" i="21"/>
  <c r="AL30" i="21"/>
  <c r="AK30" i="21"/>
  <c r="AQ29" i="21"/>
  <c r="AP29" i="21"/>
  <c r="AO29" i="21"/>
  <c r="AN29" i="21"/>
  <c r="AM29" i="21"/>
  <c r="AL29" i="21"/>
  <c r="AK29" i="21"/>
  <c r="AQ28" i="21"/>
  <c r="AP28" i="21"/>
  <c r="AO28" i="21"/>
  <c r="AN28" i="21"/>
  <c r="AM28" i="21"/>
  <c r="AL28" i="21"/>
  <c r="AK28" i="21"/>
  <c r="AQ27" i="21"/>
  <c r="AP27" i="21"/>
  <c r="AO27" i="21"/>
  <c r="AN27" i="21"/>
  <c r="AM27" i="21"/>
  <c r="AL27" i="21"/>
  <c r="AK27" i="21"/>
  <c r="AQ26" i="21"/>
  <c r="AP26" i="21"/>
  <c r="AO26" i="21"/>
  <c r="AN26" i="21"/>
  <c r="AM26" i="21"/>
  <c r="AL26" i="21"/>
  <c r="AK26" i="21"/>
  <c r="AQ25" i="21"/>
  <c r="AP25" i="21"/>
  <c r="AO25" i="21"/>
  <c r="AN25" i="21"/>
  <c r="AM25" i="21"/>
  <c r="AL25" i="21"/>
  <c r="AK25" i="21"/>
  <c r="AQ24" i="21"/>
  <c r="AP24" i="21"/>
  <c r="AO24" i="21"/>
  <c r="AN24" i="21"/>
  <c r="AM24" i="21"/>
  <c r="AL24" i="21"/>
  <c r="AK24" i="21"/>
  <c r="AQ23" i="21"/>
  <c r="AP23" i="21"/>
  <c r="AO23" i="21"/>
  <c r="AN23" i="21"/>
  <c r="AM23" i="21"/>
  <c r="AL23" i="21"/>
  <c r="AK23" i="21"/>
  <c r="AQ22" i="21"/>
  <c r="AP22" i="21"/>
  <c r="AO22" i="21"/>
  <c r="AN22" i="21"/>
  <c r="AM22" i="21"/>
  <c r="AL22" i="21"/>
  <c r="AK22" i="21"/>
  <c r="AQ21" i="21"/>
  <c r="AP21" i="21"/>
  <c r="AO21" i="21"/>
  <c r="AN21" i="21"/>
  <c r="AM21" i="21"/>
  <c r="AL21" i="21"/>
  <c r="AK21" i="21"/>
  <c r="AQ20" i="21"/>
  <c r="AP20" i="21"/>
  <c r="AO20" i="21"/>
  <c r="AN20" i="21"/>
  <c r="AM20" i="21"/>
  <c r="AL20" i="21"/>
  <c r="AK20" i="21"/>
  <c r="AQ19" i="21"/>
  <c r="AP19" i="21"/>
  <c r="AO19" i="21"/>
  <c r="AN19" i="21"/>
  <c r="AM19" i="21"/>
  <c r="AL19" i="21"/>
  <c r="AK19" i="21"/>
  <c r="AQ18" i="21"/>
  <c r="AP18" i="21"/>
  <c r="AO18" i="21"/>
  <c r="AN18" i="21"/>
  <c r="AM18" i="21"/>
  <c r="AL18" i="21"/>
  <c r="AK18" i="21"/>
  <c r="AQ17" i="21"/>
  <c r="AP17" i="21"/>
  <c r="AO17" i="21"/>
  <c r="AN17" i="21"/>
  <c r="AM17" i="21"/>
  <c r="AL17" i="21"/>
  <c r="AK17" i="21"/>
  <c r="AQ16" i="21"/>
  <c r="AP16" i="21"/>
  <c r="AO16" i="21"/>
  <c r="AN16" i="21"/>
  <c r="AM16" i="21"/>
  <c r="AL16" i="21"/>
  <c r="AK16" i="21"/>
  <c r="AQ15" i="21"/>
  <c r="AP15" i="21"/>
  <c r="AO15" i="21"/>
  <c r="AN15" i="21"/>
  <c r="AM15" i="21"/>
  <c r="AL15" i="21"/>
  <c r="AK15" i="21"/>
  <c r="AQ14" i="21"/>
  <c r="AP14" i="21"/>
  <c r="AO14" i="21"/>
  <c r="AN14" i="21"/>
  <c r="AM14" i="21"/>
  <c r="AL14" i="21"/>
  <c r="AK14" i="21"/>
  <c r="AQ13" i="21"/>
  <c r="AP13" i="21"/>
  <c r="AO13" i="21"/>
  <c r="AN13" i="21"/>
  <c r="AM13" i="21"/>
  <c r="AL13" i="21"/>
  <c r="AK13" i="21"/>
  <c r="AI63" i="21"/>
  <c r="AH63" i="21"/>
  <c r="AG63" i="21"/>
  <c r="AF63" i="21"/>
  <c r="AE63" i="21"/>
  <c r="AI62" i="21"/>
  <c r="AH62" i="21"/>
  <c r="AG62" i="21"/>
  <c r="AF62" i="21"/>
  <c r="AE62" i="21"/>
  <c r="AI61" i="21"/>
  <c r="AH61" i="21"/>
  <c r="AG61" i="21"/>
  <c r="AF61" i="21"/>
  <c r="AE61" i="21"/>
  <c r="AI60" i="21"/>
  <c r="AH60" i="21"/>
  <c r="AG60" i="21"/>
  <c r="AF60" i="21"/>
  <c r="AE60" i="21"/>
  <c r="AI59" i="21"/>
  <c r="AH59" i="21"/>
  <c r="AG59" i="21"/>
  <c r="AF59" i="21"/>
  <c r="AE59" i="21"/>
  <c r="AI58" i="21"/>
  <c r="AH58" i="21"/>
  <c r="AG58" i="21"/>
  <c r="AF58" i="21"/>
  <c r="AE58" i="21"/>
  <c r="AI57" i="21"/>
  <c r="AH57" i="21"/>
  <c r="AG57" i="21"/>
  <c r="AF57" i="21"/>
  <c r="AE57" i="21"/>
  <c r="AI56" i="21"/>
  <c r="AH56" i="21"/>
  <c r="AG56" i="21"/>
  <c r="AF56" i="21"/>
  <c r="AE56" i="21"/>
  <c r="AI55" i="21"/>
  <c r="AH55" i="21"/>
  <c r="AG55" i="21"/>
  <c r="AF55" i="21"/>
  <c r="AE55" i="21"/>
  <c r="AI54" i="21"/>
  <c r="AH54" i="21"/>
  <c r="AG54" i="21"/>
  <c r="AF54" i="21"/>
  <c r="AE54" i="21"/>
  <c r="AI53" i="21"/>
  <c r="AH53" i="21"/>
  <c r="AG53" i="21"/>
  <c r="AF53" i="21"/>
  <c r="AE53" i="21"/>
  <c r="AI52" i="21"/>
  <c r="AH52" i="21"/>
  <c r="AG52" i="21"/>
  <c r="AF52" i="21"/>
  <c r="AE52" i="21"/>
  <c r="AI51" i="21"/>
  <c r="AH51" i="21"/>
  <c r="AG51" i="21"/>
  <c r="AF51" i="21"/>
  <c r="AE51" i="21"/>
  <c r="AI50" i="21"/>
  <c r="AH50" i="21"/>
  <c r="AG50" i="21"/>
  <c r="AF50" i="21"/>
  <c r="AE50" i="21"/>
  <c r="AI49" i="21"/>
  <c r="AH49" i="21"/>
  <c r="AG49" i="21"/>
  <c r="AF49" i="21"/>
  <c r="AE49" i="21"/>
  <c r="AI48" i="21"/>
  <c r="AH48" i="21"/>
  <c r="AG48" i="21"/>
  <c r="AF48" i="21"/>
  <c r="AE48" i="21"/>
  <c r="AI47" i="21"/>
  <c r="AH47" i="21"/>
  <c r="AG47" i="21"/>
  <c r="AF47" i="21"/>
  <c r="AE47" i="21"/>
  <c r="AI46" i="21"/>
  <c r="AH46" i="21"/>
  <c r="AG46" i="21"/>
  <c r="AF46" i="21"/>
  <c r="AE46" i="21"/>
  <c r="AI45" i="21"/>
  <c r="AH45" i="21"/>
  <c r="AG45" i="21"/>
  <c r="AF45" i="21"/>
  <c r="AE45" i="21"/>
  <c r="AI44" i="21"/>
  <c r="AH44" i="21"/>
  <c r="AG44" i="21"/>
  <c r="AF44" i="21"/>
  <c r="AE44" i="21"/>
  <c r="AI43" i="21"/>
  <c r="AH43" i="21"/>
  <c r="AG43" i="21"/>
  <c r="AF43" i="21"/>
  <c r="AE43" i="21"/>
  <c r="AI42" i="21"/>
  <c r="AH42" i="21"/>
  <c r="AG42" i="21"/>
  <c r="AF42" i="21"/>
  <c r="AE42" i="21"/>
  <c r="AI41" i="21"/>
  <c r="AH41" i="21"/>
  <c r="AG41" i="21"/>
  <c r="AF41" i="21"/>
  <c r="AE41" i="21"/>
  <c r="AI40" i="21"/>
  <c r="AH40" i="21"/>
  <c r="AG40" i="21"/>
  <c r="AF40" i="21"/>
  <c r="AE40" i="21"/>
  <c r="AI39" i="21"/>
  <c r="AH39" i="21"/>
  <c r="AG39" i="21"/>
  <c r="AF39" i="21"/>
  <c r="AE39" i="21"/>
  <c r="AI38" i="21"/>
  <c r="AH38" i="21"/>
  <c r="AG38" i="21"/>
  <c r="AF38" i="21"/>
  <c r="AE38" i="21"/>
  <c r="AI37" i="21"/>
  <c r="AH37" i="21"/>
  <c r="AG37" i="21"/>
  <c r="AF37" i="21"/>
  <c r="AE37" i="21"/>
  <c r="AI36" i="21"/>
  <c r="AH36" i="21"/>
  <c r="AG36" i="21"/>
  <c r="AF36" i="21"/>
  <c r="AE36" i="21"/>
  <c r="AI35" i="21"/>
  <c r="AH35" i="21"/>
  <c r="AG35" i="21"/>
  <c r="AF35" i="21"/>
  <c r="AE35" i="21"/>
  <c r="AI34" i="21"/>
  <c r="AH34" i="21"/>
  <c r="AG34" i="21"/>
  <c r="AF34" i="21"/>
  <c r="AE34" i="21"/>
  <c r="AI33" i="21"/>
  <c r="AH33" i="21"/>
  <c r="AG33" i="21"/>
  <c r="AF33" i="21"/>
  <c r="AE33" i="21"/>
  <c r="AI32" i="21"/>
  <c r="AH32" i="21"/>
  <c r="AG32" i="21"/>
  <c r="AF32" i="21"/>
  <c r="AE32" i="21"/>
  <c r="AI31" i="21"/>
  <c r="AH31" i="21"/>
  <c r="AG31" i="21"/>
  <c r="AF31" i="21"/>
  <c r="AE31" i="21"/>
  <c r="AI30" i="21"/>
  <c r="AH30" i="21"/>
  <c r="AG30" i="21"/>
  <c r="AF30" i="21"/>
  <c r="AE30" i="21"/>
  <c r="AI29" i="21"/>
  <c r="AH29" i="21"/>
  <c r="AG29" i="21"/>
  <c r="AF29" i="21"/>
  <c r="AE29" i="21"/>
  <c r="AI28" i="21"/>
  <c r="AH28" i="21"/>
  <c r="AG28" i="21"/>
  <c r="AF28" i="21"/>
  <c r="AE28" i="21"/>
  <c r="AI27" i="21"/>
  <c r="AH27" i="21"/>
  <c r="AG27" i="21"/>
  <c r="AF27" i="21"/>
  <c r="AE27" i="21"/>
  <c r="AI26" i="21"/>
  <c r="AH26" i="21"/>
  <c r="AG26" i="21"/>
  <c r="AF26" i="21"/>
  <c r="AE26" i="21"/>
  <c r="AI25" i="21"/>
  <c r="AH25" i="21"/>
  <c r="AG25" i="21"/>
  <c r="AF25" i="21"/>
  <c r="AE25" i="21"/>
  <c r="AI24" i="21"/>
  <c r="AH24" i="21"/>
  <c r="AG24" i="21"/>
  <c r="AF24" i="21"/>
  <c r="AE24" i="21"/>
  <c r="AI23" i="21"/>
  <c r="AH23" i="21"/>
  <c r="AG23" i="21"/>
  <c r="AF23" i="21"/>
  <c r="AE23" i="21"/>
  <c r="AI22" i="21"/>
  <c r="AH22" i="21"/>
  <c r="AG22" i="21"/>
  <c r="AF22" i="21"/>
  <c r="AE22" i="21"/>
  <c r="AI21" i="21"/>
  <c r="AH21" i="21"/>
  <c r="AG21" i="21"/>
  <c r="AF21" i="21"/>
  <c r="AE21" i="21"/>
  <c r="AI20" i="21"/>
  <c r="AH20" i="21"/>
  <c r="AG20" i="21"/>
  <c r="AF20" i="21"/>
  <c r="AE20" i="21"/>
  <c r="AI19" i="21"/>
  <c r="AH19" i="21"/>
  <c r="AG19" i="21"/>
  <c r="AF19" i="21"/>
  <c r="AE19" i="21"/>
  <c r="AI18" i="21"/>
  <c r="AH18" i="21"/>
  <c r="AG18" i="21"/>
  <c r="AF18" i="21"/>
  <c r="AE18" i="21"/>
  <c r="AI17" i="21"/>
  <c r="AH17" i="21"/>
  <c r="AG17" i="21"/>
  <c r="AF17" i="21"/>
  <c r="AE17" i="21"/>
  <c r="AI16" i="21"/>
  <c r="AH16" i="21"/>
  <c r="AG16" i="21"/>
  <c r="AF16" i="21"/>
  <c r="AE16" i="21"/>
  <c r="AI15" i="21"/>
  <c r="AH15" i="21"/>
  <c r="AG15" i="21"/>
  <c r="AF15" i="21"/>
  <c r="AE15" i="21"/>
  <c r="AI14" i="21"/>
  <c r="AH14" i="21"/>
  <c r="AG14" i="21"/>
  <c r="AF14" i="21"/>
  <c r="AE14" i="21"/>
  <c r="AI13" i="21"/>
  <c r="AH13" i="21"/>
  <c r="AG13" i="21"/>
  <c r="AF13" i="21"/>
  <c r="AE13" i="21"/>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D63" i="21"/>
  <c r="C63" i="21"/>
  <c r="AC62" i="21"/>
  <c r="AB62" i="21"/>
  <c r="AA62" i="21"/>
  <c r="Z62" i="21"/>
  <c r="Y62" i="21"/>
  <c r="X62" i="21"/>
  <c r="W62" i="21"/>
  <c r="V62" i="21"/>
  <c r="U62" i="21"/>
  <c r="T62" i="21"/>
  <c r="S62" i="21"/>
  <c r="R62" i="21"/>
  <c r="Q62" i="21"/>
  <c r="P62" i="21"/>
  <c r="O62" i="21"/>
  <c r="N62" i="21"/>
  <c r="M62" i="21"/>
  <c r="L62" i="21"/>
  <c r="K62" i="21"/>
  <c r="J62" i="21"/>
  <c r="I62" i="21"/>
  <c r="H62" i="21"/>
  <c r="G62" i="21"/>
  <c r="F62" i="21"/>
  <c r="E62" i="21"/>
  <c r="D62" i="21"/>
  <c r="C62" i="21"/>
  <c r="AC61" i="21"/>
  <c r="AB61" i="21"/>
  <c r="AA61" i="21"/>
  <c r="Z61" i="21"/>
  <c r="Y61" i="21"/>
  <c r="X61" i="21"/>
  <c r="W61" i="21"/>
  <c r="V61" i="21"/>
  <c r="U61" i="21"/>
  <c r="T61" i="21"/>
  <c r="S61" i="21"/>
  <c r="R61" i="21"/>
  <c r="Q61" i="21"/>
  <c r="P61" i="21"/>
  <c r="O61" i="21"/>
  <c r="N61" i="21"/>
  <c r="M61" i="21"/>
  <c r="L61" i="21"/>
  <c r="K61" i="21"/>
  <c r="J61" i="21"/>
  <c r="I61" i="21"/>
  <c r="H61" i="21"/>
  <c r="G61" i="21"/>
  <c r="F61" i="21"/>
  <c r="E61" i="21"/>
  <c r="D61" i="21"/>
  <c r="C61"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C60" i="21"/>
  <c r="AC59" i="21"/>
  <c r="AB59" i="21"/>
  <c r="AA59" i="21"/>
  <c r="Z59" i="21"/>
  <c r="Y59" i="21"/>
  <c r="X59" i="21"/>
  <c r="W59" i="21"/>
  <c r="V59" i="21"/>
  <c r="U59" i="21"/>
  <c r="T59" i="21"/>
  <c r="S59" i="21"/>
  <c r="R59" i="21"/>
  <c r="Q59" i="21"/>
  <c r="P59" i="21"/>
  <c r="O59" i="21"/>
  <c r="N59" i="21"/>
  <c r="M59" i="21"/>
  <c r="L59" i="21"/>
  <c r="K59" i="21"/>
  <c r="J59" i="21"/>
  <c r="I59" i="21"/>
  <c r="H59" i="21"/>
  <c r="G59" i="21"/>
  <c r="F59" i="21"/>
  <c r="E59" i="21"/>
  <c r="D59" i="21"/>
  <c r="C59"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D58" i="21"/>
  <c r="C58" i="21"/>
  <c r="AC57" i="21"/>
  <c r="AB57" i="21"/>
  <c r="AA57" i="21"/>
  <c r="Z57" i="21"/>
  <c r="Y57" i="21"/>
  <c r="X57" i="21"/>
  <c r="W57" i="21"/>
  <c r="V57" i="21"/>
  <c r="U57" i="21"/>
  <c r="T57" i="21"/>
  <c r="S57" i="21"/>
  <c r="R57" i="21"/>
  <c r="Q57" i="21"/>
  <c r="P57" i="21"/>
  <c r="O57" i="21"/>
  <c r="N57" i="21"/>
  <c r="M57" i="21"/>
  <c r="L57" i="21"/>
  <c r="K57" i="21"/>
  <c r="J57" i="21"/>
  <c r="I57" i="21"/>
  <c r="H57" i="21"/>
  <c r="G57" i="21"/>
  <c r="F57" i="21"/>
  <c r="E57" i="21"/>
  <c r="D57" i="21"/>
  <c r="C57" i="21"/>
  <c r="AC56" i="21"/>
  <c r="AB56" i="21"/>
  <c r="AA56" i="21"/>
  <c r="Z56" i="21"/>
  <c r="Y56" i="21"/>
  <c r="X56" i="21"/>
  <c r="W56" i="21"/>
  <c r="V56" i="21"/>
  <c r="U56" i="21"/>
  <c r="T56" i="21"/>
  <c r="S56" i="21"/>
  <c r="R56" i="21"/>
  <c r="Q56" i="21"/>
  <c r="P56" i="21"/>
  <c r="O56" i="21"/>
  <c r="N56" i="21"/>
  <c r="M56" i="21"/>
  <c r="L56" i="21"/>
  <c r="K56" i="21"/>
  <c r="J56" i="21"/>
  <c r="I56" i="21"/>
  <c r="H56" i="21"/>
  <c r="G56" i="21"/>
  <c r="F56" i="21"/>
  <c r="E56" i="21"/>
  <c r="D56" i="21"/>
  <c r="C56" i="21"/>
  <c r="AC55" i="21"/>
  <c r="AB55" i="21"/>
  <c r="AA55" i="21"/>
  <c r="Z55" i="21"/>
  <c r="Y55" i="21"/>
  <c r="X55" i="21"/>
  <c r="W55" i="21"/>
  <c r="V55" i="21"/>
  <c r="U55" i="21"/>
  <c r="T55" i="21"/>
  <c r="S55" i="21"/>
  <c r="R55" i="21"/>
  <c r="Q55" i="21"/>
  <c r="P55" i="21"/>
  <c r="O55" i="21"/>
  <c r="N55" i="21"/>
  <c r="M55" i="21"/>
  <c r="L55" i="21"/>
  <c r="K55" i="21"/>
  <c r="J55" i="21"/>
  <c r="I55" i="21"/>
  <c r="H55" i="21"/>
  <c r="G55" i="21"/>
  <c r="F55" i="21"/>
  <c r="E55" i="21"/>
  <c r="D55" i="21"/>
  <c r="C55" i="21"/>
  <c r="AC54" i="21"/>
  <c r="AB54" i="21"/>
  <c r="AA54" i="21"/>
  <c r="Z54" i="21"/>
  <c r="Y54" i="21"/>
  <c r="X54" i="21"/>
  <c r="W54" i="21"/>
  <c r="V54" i="21"/>
  <c r="U54" i="21"/>
  <c r="T54" i="21"/>
  <c r="S54" i="21"/>
  <c r="R54" i="21"/>
  <c r="Q54" i="21"/>
  <c r="P54" i="21"/>
  <c r="O54" i="21"/>
  <c r="N54" i="21"/>
  <c r="M54" i="21"/>
  <c r="L54" i="21"/>
  <c r="K54" i="21"/>
  <c r="J54" i="21"/>
  <c r="I54" i="21"/>
  <c r="H54" i="21"/>
  <c r="G54" i="21"/>
  <c r="F54" i="21"/>
  <c r="E54" i="21"/>
  <c r="D54" i="21"/>
  <c r="C54" i="21"/>
  <c r="AC53" i="21"/>
  <c r="AB53" i="21"/>
  <c r="AA53" i="21"/>
  <c r="Z53" i="21"/>
  <c r="Y53" i="21"/>
  <c r="X53" i="21"/>
  <c r="W53" i="21"/>
  <c r="V53" i="21"/>
  <c r="U53" i="21"/>
  <c r="T53" i="21"/>
  <c r="S53" i="21"/>
  <c r="R53" i="21"/>
  <c r="Q53" i="21"/>
  <c r="P53" i="21"/>
  <c r="O53" i="21"/>
  <c r="N53" i="21"/>
  <c r="M53" i="21"/>
  <c r="L53" i="21"/>
  <c r="K53" i="21"/>
  <c r="J53" i="21"/>
  <c r="I53" i="21"/>
  <c r="H53" i="21"/>
  <c r="G53" i="21"/>
  <c r="F53" i="21"/>
  <c r="E53" i="21"/>
  <c r="D53" i="21"/>
  <c r="C53" i="21"/>
  <c r="AC5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C52" i="21"/>
  <c r="AC51" i="21"/>
  <c r="AB51" i="21"/>
  <c r="AA51" i="21"/>
  <c r="Z51" i="21"/>
  <c r="Y51" i="21"/>
  <c r="X51" i="21"/>
  <c r="W51" i="21"/>
  <c r="V51" i="21"/>
  <c r="U51" i="21"/>
  <c r="T51" i="21"/>
  <c r="S51" i="21"/>
  <c r="R51" i="21"/>
  <c r="Q51" i="21"/>
  <c r="P51" i="21"/>
  <c r="O51" i="21"/>
  <c r="N51" i="21"/>
  <c r="M51" i="21"/>
  <c r="L51" i="21"/>
  <c r="K51" i="21"/>
  <c r="J51" i="21"/>
  <c r="I51" i="21"/>
  <c r="H51" i="21"/>
  <c r="G51" i="21"/>
  <c r="F51" i="21"/>
  <c r="E51" i="21"/>
  <c r="D51" i="21"/>
  <c r="C51" i="21"/>
  <c r="AC50" i="21"/>
  <c r="AB50" i="21"/>
  <c r="AA50" i="21"/>
  <c r="Z50" i="21"/>
  <c r="Y50" i="21"/>
  <c r="X50" i="21"/>
  <c r="W50" i="21"/>
  <c r="V50" i="21"/>
  <c r="U50" i="21"/>
  <c r="T50" i="21"/>
  <c r="S50" i="21"/>
  <c r="R50" i="21"/>
  <c r="Q50" i="21"/>
  <c r="P50" i="21"/>
  <c r="O50" i="21"/>
  <c r="N50" i="21"/>
  <c r="M50" i="21"/>
  <c r="L50" i="21"/>
  <c r="K50" i="21"/>
  <c r="J50" i="21"/>
  <c r="I50" i="21"/>
  <c r="H50" i="21"/>
  <c r="G50" i="21"/>
  <c r="F50" i="21"/>
  <c r="E50" i="21"/>
  <c r="D50" i="21"/>
  <c r="C50" i="21"/>
  <c r="AC49" i="21"/>
  <c r="AB49" i="21"/>
  <c r="AA49" i="21"/>
  <c r="Z49" i="21"/>
  <c r="Y49" i="21"/>
  <c r="X49" i="21"/>
  <c r="W49" i="21"/>
  <c r="V49" i="21"/>
  <c r="U49" i="21"/>
  <c r="T49" i="21"/>
  <c r="S49" i="21"/>
  <c r="R49" i="21"/>
  <c r="Q49" i="21"/>
  <c r="P49" i="21"/>
  <c r="O49" i="21"/>
  <c r="N49" i="21"/>
  <c r="M49" i="21"/>
  <c r="L49" i="21"/>
  <c r="K49" i="21"/>
  <c r="J49" i="21"/>
  <c r="I49" i="21"/>
  <c r="H49" i="21"/>
  <c r="G49" i="21"/>
  <c r="F49" i="21"/>
  <c r="E49" i="21"/>
  <c r="D49" i="21"/>
  <c r="C49" i="21"/>
  <c r="AC48" i="21"/>
  <c r="AB48" i="21"/>
  <c r="AA48" i="21"/>
  <c r="Z48" i="21"/>
  <c r="Y48" i="21"/>
  <c r="X48" i="21"/>
  <c r="W48" i="21"/>
  <c r="V48" i="21"/>
  <c r="U48" i="21"/>
  <c r="T48" i="21"/>
  <c r="S48" i="21"/>
  <c r="R48" i="21"/>
  <c r="Q48" i="21"/>
  <c r="P48" i="21"/>
  <c r="O48" i="21"/>
  <c r="N48" i="21"/>
  <c r="M48" i="21"/>
  <c r="L48" i="21"/>
  <c r="K48" i="21"/>
  <c r="J48" i="21"/>
  <c r="I48" i="21"/>
  <c r="H48" i="21"/>
  <c r="G48" i="21"/>
  <c r="F48" i="21"/>
  <c r="E48" i="21"/>
  <c r="D48" i="21"/>
  <c r="C48" i="21"/>
  <c r="AC47" i="21"/>
  <c r="AB47" i="21"/>
  <c r="AA47" i="21"/>
  <c r="Z47" i="21"/>
  <c r="Y47" i="21"/>
  <c r="X47" i="21"/>
  <c r="W47" i="21"/>
  <c r="V47" i="21"/>
  <c r="U47" i="21"/>
  <c r="T47" i="21"/>
  <c r="S47" i="21"/>
  <c r="R47" i="21"/>
  <c r="Q47" i="21"/>
  <c r="P47" i="21"/>
  <c r="O47" i="21"/>
  <c r="N47" i="21"/>
  <c r="M47" i="21"/>
  <c r="L47" i="21"/>
  <c r="K47" i="21"/>
  <c r="J47" i="21"/>
  <c r="I47" i="21"/>
  <c r="H47" i="21"/>
  <c r="G47" i="21"/>
  <c r="F47" i="21"/>
  <c r="E47" i="21"/>
  <c r="D47" i="21"/>
  <c r="C47" i="21"/>
  <c r="AC46" i="21"/>
  <c r="AB46" i="21"/>
  <c r="AA46" i="21"/>
  <c r="Z46" i="21"/>
  <c r="Y46" i="21"/>
  <c r="X46" i="21"/>
  <c r="W46" i="21"/>
  <c r="V46" i="21"/>
  <c r="U46" i="21"/>
  <c r="T46" i="21"/>
  <c r="S46" i="21"/>
  <c r="R46" i="21"/>
  <c r="Q46" i="21"/>
  <c r="P46" i="21"/>
  <c r="O46" i="21"/>
  <c r="N46" i="21"/>
  <c r="M46" i="21"/>
  <c r="L46" i="21"/>
  <c r="K46" i="21"/>
  <c r="J46" i="21"/>
  <c r="I46" i="21"/>
  <c r="H46" i="21"/>
  <c r="G46" i="21"/>
  <c r="F46" i="21"/>
  <c r="E46" i="21"/>
  <c r="D46" i="21"/>
  <c r="C46" i="21"/>
  <c r="AC45" i="21"/>
  <c r="AB45" i="21"/>
  <c r="AA45" i="21"/>
  <c r="Z45" i="21"/>
  <c r="Y45" i="21"/>
  <c r="X45" i="21"/>
  <c r="W45" i="21"/>
  <c r="V45" i="21"/>
  <c r="U45" i="21"/>
  <c r="T45" i="21"/>
  <c r="S45" i="21"/>
  <c r="R45" i="21"/>
  <c r="Q45" i="21"/>
  <c r="P45" i="21"/>
  <c r="O45" i="21"/>
  <c r="N45" i="21"/>
  <c r="M45" i="21"/>
  <c r="L45" i="21"/>
  <c r="K45" i="21"/>
  <c r="J45" i="21"/>
  <c r="I45" i="21"/>
  <c r="H45" i="21"/>
  <c r="G45" i="21"/>
  <c r="F45" i="21"/>
  <c r="E45" i="21"/>
  <c r="D45" i="21"/>
  <c r="C45" i="21"/>
  <c r="AC44" i="21"/>
  <c r="AB44" i="21"/>
  <c r="AA44" i="21"/>
  <c r="Z44" i="21"/>
  <c r="Y44" i="21"/>
  <c r="X44" i="21"/>
  <c r="W44" i="21"/>
  <c r="V44" i="21"/>
  <c r="U44" i="21"/>
  <c r="T44" i="21"/>
  <c r="S44" i="21"/>
  <c r="R44" i="21"/>
  <c r="Q44" i="21"/>
  <c r="P44" i="21"/>
  <c r="O44" i="21"/>
  <c r="N44" i="21"/>
  <c r="M44" i="21"/>
  <c r="L44" i="21"/>
  <c r="K44" i="21"/>
  <c r="J44" i="21"/>
  <c r="I44" i="21"/>
  <c r="H44" i="21"/>
  <c r="G44" i="21"/>
  <c r="F44" i="21"/>
  <c r="E44" i="21"/>
  <c r="D44" i="21"/>
  <c r="C44" i="21"/>
  <c r="AC43" i="21"/>
  <c r="AB43" i="21"/>
  <c r="AA43" i="21"/>
  <c r="Z43" i="21"/>
  <c r="Y43" i="21"/>
  <c r="X43" i="21"/>
  <c r="W43" i="21"/>
  <c r="V43" i="21"/>
  <c r="U43" i="21"/>
  <c r="T43" i="21"/>
  <c r="S43" i="21"/>
  <c r="R43" i="21"/>
  <c r="Q43" i="21"/>
  <c r="P43" i="21"/>
  <c r="O43" i="21"/>
  <c r="N43" i="21"/>
  <c r="M43" i="21"/>
  <c r="L43" i="21"/>
  <c r="K43" i="21"/>
  <c r="J43" i="21"/>
  <c r="I43" i="21"/>
  <c r="H43" i="21"/>
  <c r="G43" i="21"/>
  <c r="F43" i="21"/>
  <c r="E43" i="21"/>
  <c r="D43" i="21"/>
  <c r="C43" i="21"/>
  <c r="AC42" i="21"/>
  <c r="AB42" i="21"/>
  <c r="AA42" i="21"/>
  <c r="Z42" i="21"/>
  <c r="Y42" i="21"/>
  <c r="X42" i="21"/>
  <c r="W42" i="21"/>
  <c r="V42" i="21"/>
  <c r="U42" i="21"/>
  <c r="T42" i="21"/>
  <c r="S42" i="21"/>
  <c r="R42" i="21"/>
  <c r="Q42" i="21"/>
  <c r="P42" i="21"/>
  <c r="O42" i="21"/>
  <c r="N42" i="21"/>
  <c r="M42" i="21"/>
  <c r="L42" i="21"/>
  <c r="K42" i="21"/>
  <c r="J42" i="21"/>
  <c r="I42" i="21"/>
  <c r="H42" i="21"/>
  <c r="G42" i="21"/>
  <c r="F42" i="21"/>
  <c r="E42" i="21"/>
  <c r="D42" i="21"/>
  <c r="C42" i="21"/>
  <c r="AC41" i="21"/>
  <c r="AB41" i="21"/>
  <c r="AA41" i="21"/>
  <c r="Z41" i="21"/>
  <c r="Y41" i="21"/>
  <c r="X41" i="21"/>
  <c r="W41" i="21"/>
  <c r="V41" i="21"/>
  <c r="U41" i="21"/>
  <c r="T41" i="21"/>
  <c r="S41" i="21"/>
  <c r="R41" i="21"/>
  <c r="Q41" i="21"/>
  <c r="P41" i="21"/>
  <c r="O41" i="21"/>
  <c r="N41" i="21"/>
  <c r="M41" i="21"/>
  <c r="L41" i="21"/>
  <c r="K41" i="21"/>
  <c r="J41" i="21"/>
  <c r="I41" i="21"/>
  <c r="H41" i="21"/>
  <c r="G41" i="21"/>
  <c r="F41" i="21"/>
  <c r="E41" i="21"/>
  <c r="D41" i="21"/>
  <c r="C41" i="21"/>
  <c r="AC40" i="21"/>
  <c r="AB40" i="21"/>
  <c r="AA40" i="21"/>
  <c r="Z40" i="21"/>
  <c r="Y40" i="21"/>
  <c r="X40" i="21"/>
  <c r="W40" i="21"/>
  <c r="V40" i="21"/>
  <c r="U40" i="21"/>
  <c r="T40" i="21"/>
  <c r="S40" i="21"/>
  <c r="R40" i="21"/>
  <c r="Q40" i="21"/>
  <c r="P40" i="21"/>
  <c r="O40" i="21"/>
  <c r="N40" i="21"/>
  <c r="M40" i="21"/>
  <c r="L40" i="21"/>
  <c r="K40" i="21"/>
  <c r="J40" i="21"/>
  <c r="I40" i="21"/>
  <c r="H40" i="21"/>
  <c r="G40" i="21"/>
  <c r="F40" i="21"/>
  <c r="E40" i="21"/>
  <c r="D40" i="21"/>
  <c r="C40" i="21"/>
  <c r="AC39" i="21"/>
  <c r="AB39" i="21"/>
  <c r="AA39" i="21"/>
  <c r="Z39" i="21"/>
  <c r="Y39" i="21"/>
  <c r="X39" i="21"/>
  <c r="W39" i="21"/>
  <c r="V39" i="21"/>
  <c r="U39" i="21"/>
  <c r="T39" i="21"/>
  <c r="S39" i="21"/>
  <c r="R39" i="21"/>
  <c r="Q39" i="21"/>
  <c r="P39" i="21"/>
  <c r="O39" i="21"/>
  <c r="N39" i="21"/>
  <c r="M39" i="21"/>
  <c r="L39" i="21"/>
  <c r="K39" i="21"/>
  <c r="J39" i="21"/>
  <c r="I39" i="21"/>
  <c r="H39" i="21"/>
  <c r="G39" i="21"/>
  <c r="F39" i="21"/>
  <c r="E39" i="21"/>
  <c r="D39" i="21"/>
  <c r="C39" i="21"/>
  <c r="AC38" i="21"/>
  <c r="AB38" i="21"/>
  <c r="AA38" i="21"/>
  <c r="Z38" i="21"/>
  <c r="Y38" i="21"/>
  <c r="X38" i="21"/>
  <c r="W38" i="21"/>
  <c r="V38" i="21"/>
  <c r="U38" i="21"/>
  <c r="T38" i="21"/>
  <c r="S38" i="21"/>
  <c r="R38" i="21"/>
  <c r="Q38" i="21"/>
  <c r="P38" i="21"/>
  <c r="O38" i="21"/>
  <c r="N38" i="21"/>
  <c r="M38" i="21"/>
  <c r="L38" i="21"/>
  <c r="K38" i="21"/>
  <c r="J38" i="21"/>
  <c r="I38" i="21"/>
  <c r="H38" i="21"/>
  <c r="G38" i="21"/>
  <c r="F38" i="21"/>
  <c r="E38" i="21"/>
  <c r="D38" i="21"/>
  <c r="C38" i="21"/>
  <c r="AC37" i="21"/>
  <c r="AB37" i="21"/>
  <c r="AA37" i="21"/>
  <c r="Z37" i="21"/>
  <c r="Y37" i="21"/>
  <c r="X37" i="21"/>
  <c r="W37" i="21"/>
  <c r="V37" i="21"/>
  <c r="U37" i="21"/>
  <c r="T37" i="21"/>
  <c r="S37" i="21"/>
  <c r="R37" i="21"/>
  <c r="Q37" i="21"/>
  <c r="P37" i="21"/>
  <c r="O37" i="21"/>
  <c r="N37" i="21"/>
  <c r="M37" i="21"/>
  <c r="L37" i="21"/>
  <c r="K37" i="21"/>
  <c r="J37" i="21"/>
  <c r="I37" i="21"/>
  <c r="H37" i="21"/>
  <c r="G37" i="21"/>
  <c r="F37" i="21"/>
  <c r="E37" i="21"/>
  <c r="D37" i="21"/>
  <c r="C37" i="21"/>
  <c r="AC36" i="21"/>
  <c r="AB36" i="21"/>
  <c r="AA36" i="21"/>
  <c r="Z36" i="21"/>
  <c r="Y36" i="21"/>
  <c r="X36" i="21"/>
  <c r="W36" i="21"/>
  <c r="V36" i="21"/>
  <c r="U36" i="21"/>
  <c r="T36" i="21"/>
  <c r="S36" i="21"/>
  <c r="R36" i="21"/>
  <c r="Q36" i="21"/>
  <c r="P36" i="21"/>
  <c r="O36" i="21"/>
  <c r="N36" i="21"/>
  <c r="M36" i="21"/>
  <c r="L36" i="21"/>
  <c r="K36" i="21"/>
  <c r="J36" i="21"/>
  <c r="I36" i="21"/>
  <c r="H36" i="21"/>
  <c r="G36" i="21"/>
  <c r="F36" i="21"/>
  <c r="E36" i="21"/>
  <c r="D36" i="21"/>
  <c r="C36" i="21"/>
  <c r="AC35" i="21"/>
  <c r="AB35" i="21"/>
  <c r="AA35" i="21"/>
  <c r="Z35" i="21"/>
  <c r="Y35" i="21"/>
  <c r="X35" i="21"/>
  <c r="W35" i="21"/>
  <c r="V35" i="21"/>
  <c r="U35" i="21"/>
  <c r="T35" i="21"/>
  <c r="S35" i="21"/>
  <c r="R35" i="21"/>
  <c r="Q35" i="21"/>
  <c r="P35" i="21"/>
  <c r="O35" i="21"/>
  <c r="N35" i="21"/>
  <c r="M35" i="21"/>
  <c r="L35" i="21"/>
  <c r="K35" i="21"/>
  <c r="J35" i="21"/>
  <c r="I35" i="21"/>
  <c r="H35" i="21"/>
  <c r="G35" i="21"/>
  <c r="F35" i="21"/>
  <c r="E35" i="21"/>
  <c r="D35" i="21"/>
  <c r="C35" i="21"/>
  <c r="AC34" i="21"/>
  <c r="AB34" i="21"/>
  <c r="AA34" i="21"/>
  <c r="Z34" i="21"/>
  <c r="Y34" i="21"/>
  <c r="X34" i="21"/>
  <c r="W34" i="21"/>
  <c r="V34" i="21"/>
  <c r="U34" i="21"/>
  <c r="T34" i="21"/>
  <c r="S34" i="21"/>
  <c r="R34" i="21"/>
  <c r="Q34" i="21"/>
  <c r="P34" i="21"/>
  <c r="O34" i="21"/>
  <c r="N34" i="21"/>
  <c r="M34" i="21"/>
  <c r="L34" i="21"/>
  <c r="K34" i="21"/>
  <c r="J34" i="21"/>
  <c r="I34" i="21"/>
  <c r="H34" i="21"/>
  <c r="G34" i="21"/>
  <c r="F34" i="21"/>
  <c r="E34" i="21"/>
  <c r="D34" i="21"/>
  <c r="C34" i="21"/>
  <c r="AC33" i="21"/>
  <c r="AB33" i="21"/>
  <c r="AA33" i="21"/>
  <c r="Z33" i="21"/>
  <c r="Y33" i="21"/>
  <c r="X33" i="21"/>
  <c r="W33" i="21"/>
  <c r="V33" i="21"/>
  <c r="U33" i="21"/>
  <c r="T33" i="21"/>
  <c r="S33" i="21"/>
  <c r="R33" i="21"/>
  <c r="Q33" i="21"/>
  <c r="P33" i="21"/>
  <c r="O33" i="21"/>
  <c r="N33" i="21"/>
  <c r="M33" i="21"/>
  <c r="L33" i="21"/>
  <c r="K33" i="21"/>
  <c r="J33" i="21"/>
  <c r="I33" i="21"/>
  <c r="H33" i="21"/>
  <c r="G33" i="21"/>
  <c r="F33" i="21"/>
  <c r="E33" i="21"/>
  <c r="D33" i="21"/>
  <c r="C33" i="21"/>
  <c r="AC32" i="21"/>
  <c r="AB32" i="21"/>
  <c r="AA32" i="21"/>
  <c r="Z32" i="21"/>
  <c r="Y32" i="21"/>
  <c r="X32" i="21"/>
  <c r="W32" i="21"/>
  <c r="V32" i="21"/>
  <c r="U32" i="21"/>
  <c r="T32" i="21"/>
  <c r="S32" i="21"/>
  <c r="R32" i="21"/>
  <c r="Q32" i="21"/>
  <c r="P32" i="21"/>
  <c r="O32" i="21"/>
  <c r="N32" i="21"/>
  <c r="M32" i="21"/>
  <c r="L32" i="21"/>
  <c r="K32" i="21"/>
  <c r="J32" i="21"/>
  <c r="I32" i="21"/>
  <c r="H32" i="21"/>
  <c r="G32" i="21"/>
  <c r="F32" i="21"/>
  <c r="E32" i="21"/>
  <c r="D32" i="21"/>
  <c r="C32"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C31" i="21"/>
  <c r="AC30" i="21"/>
  <c r="AB30" i="21"/>
  <c r="AA30" i="21"/>
  <c r="Z30" i="21"/>
  <c r="Y30" i="21"/>
  <c r="X30" i="21"/>
  <c r="W30" i="21"/>
  <c r="V30" i="21"/>
  <c r="U30" i="21"/>
  <c r="T30" i="21"/>
  <c r="S30" i="21"/>
  <c r="R30" i="21"/>
  <c r="Q30" i="21"/>
  <c r="P30" i="21"/>
  <c r="O30" i="21"/>
  <c r="N30" i="21"/>
  <c r="M30" i="21"/>
  <c r="L30" i="21"/>
  <c r="K30" i="21"/>
  <c r="J30" i="21"/>
  <c r="I30" i="21"/>
  <c r="H30" i="21"/>
  <c r="G30" i="21"/>
  <c r="F30" i="21"/>
  <c r="E30" i="21"/>
  <c r="D30" i="21"/>
  <c r="C30" i="2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AC28" i="21"/>
  <c r="AB28" i="21"/>
  <c r="AA28" i="21"/>
  <c r="Z28" i="21"/>
  <c r="Y28" i="21"/>
  <c r="X28" i="21"/>
  <c r="W28" i="21"/>
  <c r="V28" i="21"/>
  <c r="U28" i="21"/>
  <c r="T28" i="21"/>
  <c r="S28" i="21"/>
  <c r="R28" i="21"/>
  <c r="Q28" i="21"/>
  <c r="P28" i="21"/>
  <c r="O28" i="21"/>
  <c r="N28" i="21"/>
  <c r="M28" i="21"/>
  <c r="L28" i="21"/>
  <c r="K28" i="21"/>
  <c r="J28" i="21"/>
  <c r="I28" i="21"/>
  <c r="H28" i="21"/>
  <c r="G28" i="21"/>
  <c r="F28" i="21"/>
  <c r="E28" i="21"/>
  <c r="D28" i="21"/>
  <c r="C28" i="21"/>
  <c r="AC27" i="21"/>
  <c r="AB27" i="21"/>
  <c r="AA27" i="21"/>
  <c r="Z27" i="21"/>
  <c r="Y27" i="21"/>
  <c r="X27" i="21"/>
  <c r="W27" i="21"/>
  <c r="V27" i="21"/>
  <c r="U27" i="21"/>
  <c r="T27" i="21"/>
  <c r="S27" i="21"/>
  <c r="R27" i="21"/>
  <c r="Q27" i="21"/>
  <c r="P27" i="21"/>
  <c r="O27" i="21"/>
  <c r="N27" i="21"/>
  <c r="M27" i="21"/>
  <c r="L27" i="21"/>
  <c r="K27" i="21"/>
  <c r="J27" i="21"/>
  <c r="I27" i="21"/>
  <c r="H27" i="21"/>
  <c r="G27" i="21"/>
  <c r="F27" i="21"/>
  <c r="E27" i="21"/>
  <c r="D27" i="21"/>
  <c r="C27"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D23" i="21"/>
  <c r="C23" i="21"/>
  <c r="AC22" i="21"/>
  <c r="AB22" i="21"/>
  <c r="AA22" i="21"/>
  <c r="Z22" i="21"/>
  <c r="Y22" i="21"/>
  <c r="X22" i="21"/>
  <c r="W22" i="21"/>
  <c r="V22" i="21"/>
  <c r="U22" i="21"/>
  <c r="T22" i="21"/>
  <c r="S22" i="21"/>
  <c r="R22" i="21"/>
  <c r="Q22" i="21"/>
  <c r="P22" i="21"/>
  <c r="O22" i="21"/>
  <c r="N22" i="21"/>
  <c r="M22" i="21"/>
  <c r="L22" i="21"/>
  <c r="K22" i="21"/>
  <c r="J22" i="21"/>
  <c r="I22" i="21"/>
  <c r="H22" i="21"/>
  <c r="G22" i="21"/>
  <c r="F22" i="21"/>
  <c r="E22" i="21"/>
  <c r="D22" i="21"/>
  <c r="C22" i="21"/>
  <c r="AC21" i="21"/>
  <c r="AB21" i="21"/>
  <c r="AA21" i="21"/>
  <c r="Z21" i="21"/>
  <c r="Y21" i="21"/>
  <c r="X21" i="21"/>
  <c r="W21" i="21"/>
  <c r="V21" i="21"/>
  <c r="U21" i="21"/>
  <c r="T21" i="21"/>
  <c r="S21" i="21"/>
  <c r="R21" i="21"/>
  <c r="Q21" i="21"/>
  <c r="P21" i="21"/>
  <c r="O21" i="21"/>
  <c r="N21" i="21"/>
  <c r="M21" i="21"/>
  <c r="L21" i="21"/>
  <c r="K21" i="21"/>
  <c r="J21" i="21"/>
  <c r="I21" i="21"/>
  <c r="H21" i="21"/>
  <c r="G21" i="21"/>
  <c r="F21" i="21"/>
  <c r="E21" i="21"/>
  <c r="D21" i="21"/>
  <c r="C21" i="21"/>
  <c r="AC20" i="21"/>
  <c r="AB20" i="21"/>
  <c r="AA20" i="21"/>
  <c r="Z20" i="21"/>
  <c r="Y20" i="21"/>
  <c r="X20" i="21"/>
  <c r="W20" i="21"/>
  <c r="V20" i="21"/>
  <c r="U20" i="21"/>
  <c r="T20" i="21"/>
  <c r="S20" i="21"/>
  <c r="R20" i="21"/>
  <c r="Q20" i="21"/>
  <c r="P20" i="21"/>
  <c r="O20" i="21"/>
  <c r="N20" i="21"/>
  <c r="M20" i="21"/>
  <c r="L20" i="21"/>
  <c r="K20" i="21"/>
  <c r="J20" i="21"/>
  <c r="I20" i="21"/>
  <c r="H20" i="21"/>
  <c r="G20" i="21"/>
  <c r="F20" i="21"/>
  <c r="E20" i="21"/>
  <c r="D20" i="21"/>
  <c r="C20" i="21"/>
  <c r="AC19" i="21"/>
  <c r="AB19" i="21"/>
  <c r="AA19" i="21"/>
  <c r="Z19" i="21"/>
  <c r="Y19" i="21"/>
  <c r="X19" i="21"/>
  <c r="W19" i="21"/>
  <c r="V19" i="21"/>
  <c r="U19" i="21"/>
  <c r="T19" i="21"/>
  <c r="S19" i="21"/>
  <c r="R19" i="21"/>
  <c r="Q19" i="21"/>
  <c r="P19" i="21"/>
  <c r="O19" i="21"/>
  <c r="N19" i="21"/>
  <c r="M19" i="21"/>
  <c r="L19" i="21"/>
  <c r="K19" i="21"/>
  <c r="J19" i="21"/>
  <c r="I19" i="21"/>
  <c r="H19" i="21"/>
  <c r="G19" i="21"/>
  <c r="F19" i="21"/>
  <c r="E19" i="21"/>
  <c r="D19" i="21"/>
  <c r="C19" i="21"/>
  <c r="AC18" i="21"/>
  <c r="AB18" i="21"/>
  <c r="AA18" i="21"/>
  <c r="Z18" i="21"/>
  <c r="Y18" i="21"/>
  <c r="X18" i="21"/>
  <c r="W18" i="21"/>
  <c r="V18" i="21"/>
  <c r="U18" i="21"/>
  <c r="T18" i="21"/>
  <c r="S18" i="21"/>
  <c r="R18" i="21"/>
  <c r="Q18" i="21"/>
  <c r="P18" i="21"/>
  <c r="O18" i="21"/>
  <c r="N18" i="21"/>
  <c r="M18" i="21"/>
  <c r="L18" i="21"/>
  <c r="K18" i="21"/>
  <c r="J18" i="21"/>
  <c r="I18" i="21"/>
  <c r="H18" i="21"/>
  <c r="G18" i="21"/>
  <c r="F18" i="21"/>
  <c r="E18" i="21"/>
  <c r="D18" i="21"/>
  <c r="C18" i="21"/>
  <c r="AC17" i="21"/>
  <c r="AB17" i="21"/>
  <c r="AA17" i="21"/>
  <c r="Z17" i="21"/>
  <c r="Y17" i="21"/>
  <c r="X17" i="21"/>
  <c r="W17" i="21"/>
  <c r="V17" i="21"/>
  <c r="U17" i="21"/>
  <c r="T17" i="21"/>
  <c r="S17" i="21"/>
  <c r="R17" i="21"/>
  <c r="Q17" i="21"/>
  <c r="P17" i="21"/>
  <c r="O17" i="21"/>
  <c r="N17" i="21"/>
  <c r="M17" i="21"/>
  <c r="L17" i="21"/>
  <c r="K17" i="21"/>
  <c r="J17" i="21"/>
  <c r="I17" i="21"/>
  <c r="H17" i="21"/>
  <c r="G17" i="21"/>
  <c r="F17" i="21"/>
  <c r="E17" i="21"/>
  <c r="D17" i="21"/>
  <c r="C17" i="21"/>
  <c r="AC16" i="21"/>
  <c r="AB16" i="21"/>
  <c r="AA16" i="21"/>
  <c r="Z16" i="21"/>
  <c r="Y16" i="21"/>
  <c r="X16" i="21"/>
  <c r="W16" i="21"/>
  <c r="V16" i="21"/>
  <c r="U16" i="21"/>
  <c r="T16" i="21"/>
  <c r="S16" i="21"/>
  <c r="R16" i="21"/>
  <c r="Q16" i="21"/>
  <c r="P16" i="21"/>
  <c r="O16" i="21"/>
  <c r="N16" i="21"/>
  <c r="M16" i="21"/>
  <c r="L16" i="21"/>
  <c r="K16" i="21"/>
  <c r="J16" i="21"/>
  <c r="I16" i="21"/>
  <c r="H16" i="21"/>
  <c r="G16" i="21"/>
  <c r="F16" i="21"/>
  <c r="E16" i="21"/>
  <c r="D16" i="21"/>
  <c r="C16" i="21"/>
  <c r="AC15" i="21"/>
  <c r="AB15" i="21"/>
  <c r="AA15" i="21"/>
  <c r="Z15" i="21"/>
  <c r="Y15" i="21"/>
  <c r="X15" i="21"/>
  <c r="W15" i="21"/>
  <c r="V15" i="21"/>
  <c r="U15" i="21"/>
  <c r="T15" i="21"/>
  <c r="S15" i="21"/>
  <c r="R15" i="21"/>
  <c r="Q15" i="21"/>
  <c r="P15" i="21"/>
  <c r="O15" i="21"/>
  <c r="N15" i="21"/>
  <c r="M15" i="21"/>
  <c r="L15" i="21"/>
  <c r="K15" i="21"/>
  <c r="J15" i="21"/>
  <c r="I15" i="21"/>
  <c r="H15" i="21"/>
  <c r="G15" i="21"/>
  <c r="F15" i="21"/>
  <c r="E15" i="21"/>
  <c r="D15" i="21"/>
  <c r="C15"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BH63" i="23"/>
  <c r="BH62" i="23"/>
  <c r="BH61" i="23"/>
  <c r="BH60" i="23"/>
  <c r="BH59" i="23"/>
  <c r="BH58" i="23"/>
  <c r="BH57" i="23"/>
  <c r="BH56" i="23"/>
  <c r="BH55" i="23"/>
  <c r="BH54" i="23"/>
  <c r="BH53" i="23"/>
  <c r="BH52" i="23"/>
  <c r="BH51" i="23"/>
  <c r="BH50" i="23"/>
  <c r="BH49" i="23"/>
  <c r="BH48" i="23"/>
  <c r="BH47" i="23"/>
  <c r="BH46" i="23"/>
  <c r="BH45" i="23"/>
  <c r="BH44" i="23"/>
  <c r="BH43" i="23"/>
  <c r="BH42" i="23"/>
  <c r="BH41" i="23"/>
  <c r="BH40" i="23"/>
  <c r="BH39" i="23"/>
  <c r="BH38" i="23"/>
  <c r="BH37" i="23"/>
  <c r="BH36" i="23"/>
  <c r="BH35" i="23"/>
  <c r="BH34" i="23"/>
  <c r="BH33" i="23"/>
  <c r="BH32" i="23"/>
  <c r="BH31" i="23"/>
  <c r="BH30" i="23"/>
  <c r="BH29" i="23"/>
  <c r="BH28" i="23"/>
  <c r="BH27" i="23"/>
  <c r="BH26" i="23"/>
  <c r="BH25" i="23"/>
  <c r="BH24" i="23"/>
  <c r="BH23" i="23"/>
  <c r="BH22" i="23"/>
  <c r="BH21" i="23"/>
  <c r="BH20" i="23"/>
  <c r="BH19" i="23"/>
  <c r="BH18" i="23"/>
  <c r="BH17" i="23"/>
  <c r="BH16" i="23"/>
  <c r="BH15" i="23"/>
  <c r="BH14" i="23"/>
  <c r="BH13" i="23"/>
  <c r="BF63" i="23"/>
  <c r="BE63" i="23"/>
  <c r="BD63" i="23"/>
  <c r="BC63" i="23"/>
  <c r="BB63" i="23"/>
  <c r="BF62" i="23"/>
  <c r="BE62" i="23"/>
  <c r="BD62" i="23"/>
  <c r="BC62" i="23"/>
  <c r="BB62" i="23"/>
  <c r="BF61" i="23"/>
  <c r="BE61" i="23"/>
  <c r="BD61" i="23"/>
  <c r="BC61" i="23"/>
  <c r="BB61" i="23"/>
  <c r="BF60" i="23"/>
  <c r="BE60" i="23"/>
  <c r="BD60" i="23"/>
  <c r="BC60" i="23"/>
  <c r="BB60" i="23"/>
  <c r="BF59" i="23"/>
  <c r="BE59" i="23"/>
  <c r="BD59" i="23"/>
  <c r="BC59" i="23"/>
  <c r="BB59" i="23"/>
  <c r="BF58" i="23"/>
  <c r="BE58" i="23"/>
  <c r="BD58" i="23"/>
  <c r="BC58" i="23"/>
  <c r="BB58" i="23"/>
  <c r="BF57" i="23"/>
  <c r="BE57" i="23"/>
  <c r="BD57" i="23"/>
  <c r="BC57" i="23"/>
  <c r="BB57" i="23"/>
  <c r="BF56" i="23"/>
  <c r="BE56" i="23"/>
  <c r="BD56" i="23"/>
  <c r="BC56" i="23"/>
  <c r="BB56" i="23"/>
  <c r="BF55" i="23"/>
  <c r="BE55" i="23"/>
  <c r="BD55" i="23"/>
  <c r="BC55" i="23"/>
  <c r="BB55" i="23"/>
  <c r="BF54" i="23"/>
  <c r="BE54" i="23"/>
  <c r="BD54" i="23"/>
  <c r="BC54" i="23"/>
  <c r="BB54" i="23"/>
  <c r="BF53" i="23"/>
  <c r="BE53" i="23"/>
  <c r="BD53" i="23"/>
  <c r="BC53" i="23"/>
  <c r="BB53" i="23"/>
  <c r="BF52" i="23"/>
  <c r="BE52" i="23"/>
  <c r="BD52" i="23"/>
  <c r="BC52" i="23"/>
  <c r="BB52" i="23"/>
  <c r="BF51" i="23"/>
  <c r="BE51" i="23"/>
  <c r="BD51" i="23"/>
  <c r="BC51" i="23"/>
  <c r="BB51" i="23"/>
  <c r="BF50" i="23"/>
  <c r="BE50" i="23"/>
  <c r="BD50" i="23"/>
  <c r="BC50" i="23"/>
  <c r="BB50" i="23"/>
  <c r="BF49" i="23"/>
  <c r="BE49" i="23"/>
  <c r="BD49" i="23"/>
  <c r="BC49" i="23"/>
  <c r="BB49" i="23"/>
  <c r="BF48" i="23"/>
  <c r="BE48" i="23"/>
  <c r="BD48" i="23"/>
  <c r="BC48" i="23"/>
  <c r="BB48" i="23"/>
  <c r="BF47" i="23"/>
  <c r="BE47" i="23"/>
  <c r="BD47" i="23"/>
  <c r="BC47" i="23"/>
  <c r="BB47" i="23"/>
  <c r="BF46" i="23"/>
  <c r="BE46" i="23"/>
  <c r="BD46" i="23"/>
  <c r="BC46" i="23"/>
  <c r="BB46" i="23"/>
  <c r="BF45" i="23"/>
  <c r="BE45" i="23"/>
  <c r="BD45" i="23"/>
  <c r="BC45" i="23"/>
  <c r="BB45" i="23"/>
  <c r="BF44" i="23"/>
  <c r="BE44" i="23"/>
  <c r="BD44" i="23"/>
  <c r="BC44" i="23"/>
  <c r="BB44" i="23"/>
  <c r="BF43" i="23"/>
  <c r="BE43" i="23"/>
  <c r="BD43" i="23"/>
  <c r="BC43" i="23"/>
  <c r="BB43" i="23"/>
  <c r="BF42" i="23"/>
  <c r="BE42" i="23"/>
  <c r="BD42" i="23"/>
  <c r="BC42" i="23"/>
  <c r="BB42" i="23"/>
  <c r="BF41" i="23"/>
  <c r="BE41" i="23"/>
  <c r="BD41" i="23"/>
  <c r="BC41" i="23"/>
  <c r="BB41" i="23"/>
  <c r="BF40" i="23"/>
  <c r="BE40" i="23"/>
  <c r="BD40" i="23"/>
  <c r="BC40" i="23"/>
  <c r="BB40" i="23"/>
  <c r="BF39" i="23"/>
  <c r="BE39" i="23"/>
  <c r="BD39" i="23"/>
  <c r="BC39" i="23"/>
  <c r="BB39" i="23"/>
  <c r="BF38" i="23"/>
  <c r="BE38" i="23"/>
  <c r="BD38" i="23"/>
  <c r="BC38" i="23"/>
  <c r="BB38" i="23"/>
  <c r="BF37" i="23"/>
  <c r="BE37" i="23"/>
  <c r="BD37" i="23"/>
  <c r="BC37" i="23"/>
  <c r="BB37" i="23"/>
  <c r="BF36" i="23"/>
  <c r="BE36" i="23"/>
  <c r="BD36" i="23"/>
  <c r="BC36" i="23"/>
  <c r="BB36" i="23"/>
  <c r="BF35" i="23"/>
  <c r="BE35" i="23"/>
  <c r="BD35" i="23"/>
  <c r="BC35" i="23"/>
  <c r="BB35" i="23"/>
  <c r="BF34" i="23"/>
  <c r="BE34" i="23"/>
  <c r="BD34" i="23"/>
  <c r="BC34" i="23"/>
  <c r="BB34" i="23"/>
  <c r="BF33" i="23"/>
  <c r="BE33" i="23"/>
  <c r="BD33" i="23"/>
  <c r="BC33" i="23"/>
  <c r="BB33" i="23"/>
  <c r="BF32" i="23"/>
  <c r="BE32" i="23"/>
  <c r="BD32" i="23"/>
  <c r="BC32" i="23"/>
  <c r="BB32" i="23"/>
  <c r="BF31" i="23"/>
  <c r="BE31" i="23"/>
  <c r="BD31" i="23"/>
  <c r="BC31" i="23"/>
  <c r="BB31" i="23"/>
  <c r="BF30" i="23"/>
  <c r="BE30" i="23"/>
  <c r="BD30" i="23"/>
  <c r="BC30" i="23"/>
  <c r="BB30" i="23"/>
  <c r="BF29" i="23"/>
  <c r="BE29" i="23"/>
  <c r="BD29" i="23"/>
  <c r="BC29" i="23"/>
  <c r="BB29" i="23"/>
  <c r="BF28" i="23"/>
  <c r="BE28" i="23"/>
  <c r="BD28" i="23"/>
  <c r="BC28" i="23"/>
  <c r="BB28" i="23"/>
  <c r="BF27" i="23"/>
  <c r="BE27" i="23"/>
  <c r="BD27" i="23"/>
  <c r="BC27" i="23"/>
  <c r="BB27" i="23"/>
  <c r="BF26" i="23"/>
  <c r="BE26" i="23"/>
  <c r="BD26" i="23"/>
  <c r="BC26" i="23"/>
  <c r="BB26" i="23"/>
  <c r="BF25" i="23"/>
  <c r="BE25" i="23"/>
  <c r="BD25" i="23"/>
  <c r="BC25" i="23"/>
  <c r="BB25" i="23"/>
  <c r="BF24" i="23"/>
  <c r="BE24" i="23"/>
  <c r="BD24" i="23"/>
  <c r="BC24" i="23"/>
  <c r="BB24" i="23"/>
  <c r="BF23" i="23"/>
  <c r="BE23" i="23"/>
  <c r="BD23" i="23"/>
  <c r="BC23" i="23"/>
  <c r="BB23" i="23"/>
  <c r="BF22" i="23"/>
  <c r="BE22" i="23"/>
  <c r="BD22" i="23"/>
  <c r="BC22" i="23"/>
  <c r="BB22" i="23"/>
  <c r="BF21" i="23"/>
  <c r="BE21" i="23"/>
  <c r="BD21" i="23"/>
  <c r="BC21" i="23"/>
  <c r="BB21" i="23"/>
  <c r="BF20" i="23"/>
  <c r="BE20" i="23"/>
  <c r="BD20" i="23"/>
  <c r="BC20" i="23"/>
  <c r="BB20" i="23"/>
  <c r="BF19" i="23"/>
  <c r="BE19" i="23"/>
  <c r="BD19" i="23"/>
  <c r="BC19" i="23"/>
  <c r="BB19" i="23"/>
  <c r="BF18" i="23"/>
  <c r="BE18" i="23"/>
  <c r="BD18" i="23"/>
  <c r="BC18" i="23"/>
  <c r="BB18" i="23"/>
  <c r="BF17" i="23"/>
  <c r="BE17" i="23"/>
  <c r="BD17" i="23"/>
  <c r="BC17" i="23"/>
  <c r="BB17" i="23"/>
  <c r="BF16" i="23"/>
  <c r="BE16" i="23"/>
  <c r="BD16" i="23"/>
  <c r="BC16" i="23"/>
  <c r="BB16" i="23"/>
  <c r="BF15" i="23"/>
  <c r="BE15" i="23"/>
  <c r="BD15" i="23"/>
  <c r="BC15" i="23"/>
  <c r="BB15" i="23"/>
  <c r="BF14" i="23"/>
  <c r="BE14" i="23"/>
  <c r="BD14" i="23"/>
  <c r="BC14" i="23"/>
  <c r="BB14" i="23"/>
  <c r="BF13" i="23"/>
  <c r="BE13" i="23"/>
  <c r="BD13" i="23"/>
  <c r="BC13" i="23"/>
  <c r="BB13" i="23"/>
  <c r="AX63" i="23"/>
  <c r="AW63" i="23"/>
  <c r="AX62" i="23"/>
  <c r="AW62" i="23"/>
  <c r="AX61" i="23"/>
  <c r="AW61" i="23"/>
  <c r="AX60" i="23"/>
  <c r="AW60" i="23"/>
  <c r="AX59" i="23"/>
  <c r="AW59" i="23"/>
  <c r="AX58" i="23"/>
  <c r="AW58" i="23"/>
  <c r="AX57" i="23"/>
  <c r="AW57" i="23"/>
  <c r="AX56" i="23"/>
  <c r="AW56" i="23"/>
  <c r="AX55" i="23"/>
  <c r="AW55" i="23"/>
  <c r="AX54" i="23"/>
  <c r="AW54" i="23"/>
  <c r="AX53" i="23"/>
  <c r="AW53" i="23"/>
  <c r="AX52" i="23"/>
  <c r="AW52" i="23"/>
  <c r="AX51" i="23"/>
  <c r="AW51" i="23"/>
  <c r="AX50" i="23"/>
  <c r="AW50" i="23"/>
  <c r="AX49" i="23"/>
  <c r="AW49" i="23"/>
  <c r="AX48" i="23"/>
  <c r="AW48" i="23"/>
  <c r="AX47" i="23"/>
  <c r="AW47" i="23"/>
  <c r="AX46" i="23"/>
  <c r="AW46" i="23"/>
  <c r="AX45" i="23"/>
  <c r="AW45" i="23"/>
  <c r="AX44" i="23"/>
  <c r="AW44" i="23"/>
  <c r="AX43" i="23"/>
  <c r="AW43" i="23"/>
  <c r="AX42" i="23"/>
  <c r="AW42" i="23"/>
  <c r="AX41" i="23"/>
  <c r="AW41" i="23"/>
  <c r="AX40" i="23"/>
  <c r="AW40" i="23"/>
  <c r="AX39" i="23"/>
  <c r="AW39" i="23"/>
  <c r="AX38" i="23"/>
  <c r="AW38" i="23"/>
  <c r="AX37" i="23"/>
  <c r="AW37" i="23"/>
  <c r="AX36" i="23"/>
  <c r="AW36" i="23"/>
  <c r="AX35" i="23"/>
  <c r="AW35" i="23"/>
  <c r="AX34" i="23"/>
  <c r="AW34" i="23"/>
  <c r="AX33" i="23"/>
  <c r="AW33" i="23"/>
  <c r="AX32" i="23"/>
  <c r="AW32" i="23"/>
  <c r="AX31" i="23"/>
  <c r="AW31" i="23"/>
  <c r="AX30" i="23"/>
  <c r="AW30" i="23"/>
  <c r="AX29" i="23"/>
  <c r="AW29" i="23"/>
  <c r="AX28" i="23"/>
  <c r="AW28" i="23"/>
  <c r="AX27" i="23"/>
  <c r="AW27" i="23"/>
  <c r="AX26" i="23"/>
  <c r="AW26" i="23"/>
  <c r="AX25" i="23"/>
  <c r="AW25" i="23"/>
  <c r="AX24" i="23"/>
  <c r="AW24" i="23"/>
  <c r="AX23" i="23"/>
  <c r="AW23" i="23"/>
  <c r="AX22" i="23"/>
  <c r="AW22" i="23"/>
  <c r="AX21" i="23"/>
  <c r="AW21" i="23"/>
  <c r="AX20" i="23"/>
  <c r="AW20" i="23"/>
  <c r="AX19" i="23"/>
  <c r="AW19" i="23"/>
  <c r="AX18" i="23"/>
  <c r="AW18" i="23"/>
  <c r="AX17" i="23"/>
  <c r="AW17" i="23"/>
  <c r="AX16" i="23"/>
  <c r="AW16" i="23"/>
  <c r="AX15" i="23"/>
  <c r="AW15" i="23"/>
  <c r="AX14" i="23"/>
  <c r="AW14" i="23"/>
  <c r="AX13" i="23"/>
  <c r="AW13" i="23"/>
  <c r="AU63" i="23"/>
  <c r="AT63" i="23"/>
  <c r="AS63" i="23"/>
  <c r="AR63" i="23"/>
  <c r="AQ63" i="23"/>
  <c r="AP63" i="23"/>
  <c r="AO63" i="23"/>
  <c r="AU62" i="23"/>
  <c r="AT62" i="23"/>
  <c r="AS62" i="23"/>
  <c r="AR62" i="23"/>
  <c r="AQ62" i="23"/>
  <c r="AP62" i="23"/>
  <c r="AO62" i="23"/>
  <c r="AU61" i="23"/>
  <c r="AT61" i="23"/>
  <c r="AS61" i="23"/>
  <c r="AR61" i="23"/>
  <c r="AQ61" i="23"/>
  <c r="AP61" i="23"/>
  <c r="AO61" i="23"/>
  <c r="AU60" i="23"/>
  <c r="AT60" i="23"/>
  <c r="AS60" i="23"/>
  <c r="AR60" i="23"/>
  <c r="AQ60" i="23"/>
  <c r="AP60" i="23"/>
  <c r="AO60" i="23"/>
  <c r="AU59" i="23"/>
  <c r="AT59" i="23"/>
  <c r="AS59" i="23"/>
  <c r="AR59" i="23"/>
  <c r="AQ59" i="23"/>
  <c r="AP59" i="23"/>
  <c r="AO59" i="23"/>
  <c r="AU58" i="23"/>
  <c r="AT58" i="23"/>
  <c r="AS58" i="23"/>
  <c r="AR58" i="23"/>
  <c r="AQ58" i="23"/>
  <c r="AP58" i="23"/>
  <c r="AO58" i="23"/>
  <c r="AU57" i="23"/>
  <c r="AT57" i="23"/>
  <c r="AS57" i="23"/>
  <c r="AR57" i="23"/>
  <c r="AQ57" i="23"/>
  <c r="AP57" i="23"/>
  <c r="AO57" i="23"/>
  <c r="AU56" i="23"/>
  <c r="AT56" i="23"/>
  <c r="AS56" i="23"/>
  <c r="AR56" i="23"/>
  <c r="AQ56" i="23"/>
  <c r="AP56" i="23"/>
  <c r="AO56" i="23"/>
  <c r="AU55" i="23"/>
  <c r="AT55" i="23"/>
  <c r="AS55" i="23"/>
  <c r="AR55" i="23"/>
  <c r="AQ55" i="23"/>
  <c r="AP55" i="23"/>
  <c r="AO55" i="23"/>
  <c r="AU54" i="23"/>
  <c r="AT54" i="23"/>
  <c r="AS54" i="23"/>
  <c r="AR54" i="23"/>
  <c r="AQ54" i="23"/>
  <c r="AP54" i="23"/>
  <c r="AO54" i="23"/>
  <c r="AU53" i="23"/>
  <c r="AT53" i="23"/>
  <c r="AS53" i="23"/>
  <c r="AR53" i="23"/>
  <c r="AQ53" i="23"/>
  <c r="AP53" i="23"/>
  <c r="AO53" i="23"/>
  <c r="AU52" i="23"/>
  <c r="AT52" i="23"/>
  <c r="AS52" i="23"/>
  <c r="AR52" i="23"/>
  <c r="AQ52" i="23"/>
  <c r="AP52" i="23"/>
  <c r="AO52" i="23"/>
  <c r="AU51" i="23"/>
  <c r="AT51" i="23"/>
  <c r="AS51" i="23"/>
  <c r="AR51" i="23"/>
  <c r="AQ51" i="23"/>
  <c r="AP51" i="23"/>
  <c r="AO51" i="23"/>
  <c r="AU50" i="23"/>
  <c r="AT50" i="23"/>
  <c r="AS50" i="23"/>
  <c r="AR50" i="23"/>
  <c r="AQ50" i="23"/>
  <c r="AP50" i="23"/>
  <c r="AO50" i="23"/>
  <c r="AU49" i="23"/>
  <c r="AT49" i="23"/>
  <c r="AS49" i="23"/>
  <c r="AR49" i="23"/>
  <c r="AQ49" i="23"/>
  <c r="AP49" i="23"/>
  <c r="AO49" i="23"/>
  <c r="AU48" i="23"/>
  <c r="AT48" i="23"/>
  <c r="AS48" i="23"/>
  <c r="AR48" i="23"/>
  <c r="AQ48" i="23"/>
  <c r="AP48" i="23"/>
  <c r="AO48" i="23"/>
  <c r="AU47" i="23"/>
  <c r="AT47" i="23"/>
  <c r="AS47" i="23"/>
  <c r="AR47" i="23"/>
  <c r="AQ47" i="23"/>
  <c r="AP47" i="23"/>
  <c r="AO47" i="23"/>
  <c r="AU46" i="23"/>
  <c r="AT46" i="23"/>
  <c r="AS46" i="23"/>
  <c r="AR46" i="23"/>
  <c r="AQ46" i="23"/>
  <c r="AP46" i="23"/>
  <c r="AO46" i="23"/>
  <c r="AU45" i="23"/>
  <c r="AT45" i="23"/>
  <c r="AS45" i="23"/>
  <c r="AR45" i="23"/>
  <c r="AQ45" i="23"/>
  <c r="AP45" i="23"/>
  <c r="AO45" i="23"/>
  <c r="AU44" i="23"/>
  <c r="AT44" i="23"/>
  <c r="AS44" i="23"/>
  <c r="AR44" i="23"/>
  <c r="AQ44" i="23"/>
  <c r="AP44" i="23"/>
  <c r="AO44" i="23"/>
  <c r="AU43" i="23"/>
  <c r="AT43" i="23"/>
  <c r="AS43" i="23"/>
  <c r="AR43" i="23"/>
  <c r="AQ43" i="23"/>
  <c r="AP43" i="23"/>
  <c r="AO43" i="23"/>
  <c r="AU42" i="23"/>
  <c r="AT42" i="23"/>
  <c r="AS42" i="23"/>
  <c r="AR42" i="23"/>
  <c r="AQ42" i="23"/>
  <c r="AP42" i="23"/>
  <c r="AO42" i="23"/>
  <c r="AU41" i="23"/>
  <c r="AT41" i="23"/>
  <c r="AS41" i="23"/>
  <c r="AR41" i="23"/>
  <c r="AQ41" i="23"/>
  <c r="AP41" i="23"/>
  <c r="AO41" i="23"/>
  <c r="AU40" i="23"/>
  <c r="AT40" i="23"/>
  <c r="AS40" i="23"/>
  <c r="AR40" i="23"/>
  <c r="AQ40" i="23"/>
  <c r="AP40" i="23"/>
  <c r="AO40" i="23"/>
  <c r="AU39" i="23"/>
  <c r="AT39" i="23"/>
  <c r="AS39" i="23"/>
  <c r="AR39" i="23"/>
  <c r="AQ39" i="23"/>
  <c r="AP39" i="23"/>
  <c r="AO39" i="23"/>
  <c r="AU38" i="23"/>
  <c r="AT38" i="23"/>
  <c r="AS38" i="23"/>
  <c r="AR38" i="23"/>
  <c r="AQ38" i="23"/>
  <c r="AP38" i="23"/>
  <c r="AO38" i="23"/>
  <c r="AU37" i="23"/>
  <c r="AT37" i="23"/>
  <c r="AS37" i="23"/>
  <c r="AR37" i="23"/>
  <c r="AQ37" i="23"/>
  <c r="AP37" i="23"/>
  <c r="AO37" i="23"/>
  <c r="AU36" i="23"/>
  <c r="AT36" i="23"/>
  <c r="AS36" i="23"/>
  <c r="AR36" i="23"/>
  <c r="AQ36" i="23"/>
  <c r="AP36" i="23"/>
  <c r="AO36" i="23"/>
  <c r="AU35" i="23"/>
  <c r="AT35" i="23"/>
  <c r="AS35" i="23"/>
  <c r="AR35" i="23"/>
  <c r="AQ35" i="23"/>
  <c r="AP35" i="23"/>
  <c r="AO35" i="23"/>
  <c r="AU34" i="23"/>
  <c r="AT34" i="23"/>
  <c r="AS34" i="23"/>
  <c r="AR34" i="23"/>
  <c r="AQ34" i="23"/>
  <c r="AP34" i="23"/>
  <c r="AO34" i="23"/>
  <c r="AU33" i="23"/>
  <c r="AT33" i="23"/>
  <c r="AS33" i="23"/>
  <c r="AR33" i="23"/>
  <c r="AQ33" i="23"/>
  <c r="AP33" i="23"/>
  <c r="AO33" i="23"/>
  <c r="AU32" i="23"/>
  <c r="AT32" i="23"/>
  <c r="AS32" i="23"/>
  <c r="AR32" i="23"/>
  <c r="AQ32" i="23"/>
  <c r="AP32" i="23"/>
  <c r="AO32" i="23"/>
  <c r="AU31" i="23"/>
  <c r="AT31" i="23"/>
  <c r="AS31" i="23"/>
  <c r="AR31" i="23"/>
  <c r="AQ31" i="23"/>
  <c r="AP31" i="23"/>
  <c r="AO31" i="23"/>
  <c r="AU30" i="23"/>
  <c r="AT30" i="23"/>
  <c r="AS30" i="23"/>
  <c r="AR30" i="23"/>
  <c r="AQ30" i="23"/>
  <c r="AP30" i="23"/>
  <c r="AO30" i="23"/>
  <c r="AU29" i="23"/>
  <c r="AT29" i="23"/>
  <c r="AS29" i="23"/>
  <c r="AR29" i="23"/>
  <c r="AQ29" i="23"/>
  <c r="AP29" i="23"/>
  <c r="AO29" i="23"/>
  <c r="AU28" i="23"/>
  <c r="AT28" i="23"/>
  <c r="AS28" i="23"/>
  <c r="AR28" i="23"/>
  <c r="AQ28" i="23"/>
  <c r="AP28" i="23"/>
  <c r="AO28" i="23"/>
  <c r="AU27" i="23"/>
  <c r="AT27" i="23"/>
  <c r="AS27" i="23"/>
  <c r="AR27" i="23"/>
  <c r="AQ27" i="23"/>
  <c r="AP27" i="23"/>
  <c r="AO27" i="23"/>
  <c r="AU26" i="23"/>
  <c r="AT26" i="23"/>
  <c r="AS26" i="23"/>
  <c r="AR26" i="23"/>
  <c r="AQ26" i="23"/>
  <c r="AP26" i="23"/>
  <c r="AO26" i="23"/>
  <c r="AU25" i="23"/>
  <c r="AT25" i="23"/>
  <c r="AS25" i="23"/>
  <c r="AR25" i="23"/>
  <c r="AQ25" i="23"/>
  <c r="AP25" i="23"/>
  <c r="AO25" i="23"/>
  <c r="AU24" i="23"/>
  <c r="AT24" i="23"/>
  <c r="AS24" i="23"/>
  <c r="AR24" i="23"/>
  <c r="AQ24" i="23"/>
  <c r="AP24" i="23"/>
  <c r="AO24" i="23"/>
  <c r="AU23" i="23"/>
  <c r="AT23" i="23"/>
  <c r="AS23" i="23"/>
  <c r="AR23" i="23"/>
  <c r="AQ23" i="23"/>
  <c r="AP23" i="23"/>
  <c r="AO23" i="23"/>
  <c r="AU22" i="23"/>
  <c r="AT22" i="23"/>
  <c r="AS22" i="23"/>
  <c r="AR22" i="23"/>
  <c r="AQ22" i="23"/>
  <c r="AP22" i="23"/>
  <c r="AO22" i="23"/>
  <c r="AU21" i="23"/>
  <c r="AT21" i="23"/>
  <c r="AS21" i="23"/>
  <c r="AR21" i="23"/>
  <c r="AQ21" i="23"/>
  <c r="AP21" i="23"/>
  <c r="AO21" i="23"/>
  <c r="AU20" i="23"/>
  <c r="AT20" i="23"/>
  <c r="AS20" i="23"/>
  <c r="AR20" i="23"/>
  <c r="AQ20" i="23"/>
  <c r="AP20" i="23"/>
  <c r="AO20" i="23"/>
  <c r="AU19" i="23"/>
  <c r="AT19" i="23"/>
  <c r="AS19" i="23"/>
  <c r="AR19" i="23"/>
  <c r="AQ19" i="23"/>
  <c r="AP19" i="23"/>
  <c r="AO19" i="23"/>
  <c r="AU18" i="23"/>
  <c r="AT18" i="23"/>
  <c r="AS18" i="23"/>
  <c r="AR18" i="23"/>
  <c r="AQ18" i="23"/>
  <c r="AP18" i="23"/>
  <c r="AO18" i="23"/>
  <c r="AU17" i="23"/>
  <c r="AT17" i="23"/>
  <c r="AS17" i="23"/>
  <c r="AR17" i="23"/>
  <c r="AQ17" i="23"/>
  <c r="AP17" i="23"/>
  <c r="AO17" i="23"/>
  <c r="AU16" i="23"/>
  <c r="AT16" i="23"/>
  <c r="AS16" i="23"/>
  <c r="AR16" i="23"/>
  <c r="AQ16" i="23"/>
  <c r="AP16" i="23"/>
  <c r="AO16" i="23"/>
  <c r="AU15" i="23"/>
  <c r="AT15" i="23"/>
  <c r="AS15" i="23"/>
  <c r="AR15" i="23"/>
  <c r="AQ15" i="23"/>
  <c r="AP15" i="23"/>
  <c r="AO15" i="23"/>
  <c r="AU14" i="23"/>
  <c r="AT14" i="23"/>
  <c r="AS14" i="23"/>
  <c r="AR14" i="23"/>
  <c r="AQ14" i="23"/>
  <c r="AP14" i="23"/>
  <c r="AO14" i="23"/>
  <c r="AU13" i="23"/>
  <c r="AT13" i="23"/>
  <c r="AS13" i="23"/>
  <c r="AR13" i="23"/>
  <c r="AQ13" i="23"/>
  <c r="AP13" i="23"/>
  <c r="AO13" i="23"/>
  <c r="AM63" i="23"/>
  <c r="AL63" i="23"/>
  <c r="AK63" i="23"/>
  <c r="AJ63" i="23"/>
  <c r="AI63" i="23"/>
  <c r="AM62" i="23"/>
  <c r="AL62" i="23"/>
  <c r="AK62" i="23"/>
  <c r="AJ62" i="23"/>
  <c r="AI62" i="23"/>
  <c r="AM61" i="23"/>
  <c r="AL61" i="23"/>
  <c r="AK61" i="23"/>
  <c r="AJ61" i="23"/>
  <c r="AI61" i="23"/>
  <c r="AM60" i="23"/>
  <c r="AL60" i="23"/>
  <c r="AK60" i="23"/>
  <c r="AJ60" i="23"/>
  <c r="AI60" i="23"/>
  <c r="AM59" i="23"/>
  <c r="AL59" i="23"/>
  <c r="AK59" i="23"/>
  <c r="AJ59" i="23"/>
  <c r="AI59" i="23"/>
  <c r="AM58" i="23"/>
  <c r="AL58" i="23"/>
  <c r="AK58" i="23"/>
  <c r="AJ58" i="23"/>
  <c r="AI58" i="23"/>
  <c r="AM57" i="23"/>
  <c r="AL57" i="23"/>
  <c r="AK57" i="23"/>
  <c r="AJ57" i="23"/>
  <c r="AI57" i="23"/>
  <c r="AM56" i="23"/>
  <c r="AL56" i="23"/>
  <c r="AK56" i="23"/>
  <c r="AJ56" i="23"/>
  <c r="AI56" i="23"/>
  <c r="AM55" i="23"/>
  <c r="AL55" i="23"/>
  <c r="AK55" i="23"/>
  <c r="AJ55" i="23"/>
  <c r="AI55" i="23"/>
  <c r="AM54" i="23"/>
  <c r="AL54" i="23"/>
  <c r="AK54" i="23"/>
  <c r="AJ54" i="23"/>
  <c r="AI54" i="23"/>
  <c r="AM53" i="23"/>
  <c r="AL53" i="23"/>
  <c r="AK53" i="23"/>
  <c r="AJ53" i="23"/>
  <c r="AI53" i="23"/>
  <c r="AM52" i="23"/>
  <c r="AL52" i="23"/>
  <c r="AK52" i="23"/>
  <c r="AJ52" i="23"/>
  <c r="AI52" i="23"/>
  <c r="AM51" i="23"/>
  <c r="AL51" i="23"/>
  <c r="AK51" i="23"/>
  <c r="AJ51" i="23"/>
  <c r="AI51" i="23"/>
  <c r="AM50" i="23"/>
  <c r="AL50" i="23"/>
  <c r="AK50" i="23"/>
  <c r="AJ50" i="23"/>
  <c r="AI50" i="23"/>
  <c r="AM49" i="23"/>
  <c r="AL49" i="23"/>
  <c r="AK49" i="23"/>
  <c r="AJ49" i="23"/>
  <c r="AI49" i="23"/>
  <c r="AM48" i="23"/>
  <c r="AL48" i="23"/>
  <c r="AK48" i="23"/>
  <c r="AJ48" i="23"/>
  <c r="AI48" i="23"/>
  <c r="AM47" i="23"/>
  <c r="AL47" i="23"/>
  <c r="AK47" i="23"/>
  <c r="AJ47" i="23"/>
  <c r="AI47" i="23"/>
  <c r="AM46" i="23"/>
  <c r="AL46" i="23"/>
  <c r="AK46" i="23"/>
  <c r="AJ46" i="23"/>
  <c r="AI46" i="23"/>
  <c r="AM45" i="23"/>
  <c r="AL45" i="23"/>
  <c r="AK45" i="23"/>
  <c r="AJ45" i="23"/>
  <c r="AI45" i="23"/>
  <c r="AM44" i="23"/>
  <c r="AL44" i="23"/>
  <c r="AK44" i="23"/>
  <c r="AJ44" i="23"/>
  <c r="AI44" i="23"/>
  <c r="AM43" i="23"/>
  <c r="AL43" i="23"/>
  <c r="AK43" i="23"/>
  <c r="AJ43" i="23"/>
  <c r="AI43" i="23"/>
  <c r="AM42" i="23"/>
  <c r="AL42" i="23"/>
  <c r="AK42" i="23"/>
  <c r="AJ42" i="23"/>
  <c r="AI42" i="23"/>
  <c r="AM41" i="23"/>
  <c r="AL41" i="23"/>
  <c r="AK41" i="23"/>
  <c r="AJ41" i="23"/>
  <c r="AI41" i="23"/>
  <c r="AM40" i="23"/>
  <c r="AL40" i="23"/>
  <c r="AK40" i="23"/>
  <c r="AJ40" i="23"/>
  <c r="AI40" i="23"/>
  <c r="AM39" i="23"/>
  <c r="AL39" i="23"/>
  <c r="AK39" i="23"/>
  <c r="AJ39" i="23"/>
  <c r="AI39" i="23"/>
  <c r="AM38" i="23"/>
  <c r="AL38" i="23"/>
  <c r="AK38" i="23"/>
  <c r="AJ38" i="23"/>
  <c r="AI38" i="23"/>
  <c r="AM37" i="23"/>
  <c r="AL37" i="23"/>
  <c r="AK37" i="23"/>
  <c r="AJ37" i="23"/>
  <c r="AI37" i="23"/>
  <c r="AM36" i="23"/>
  <c r="AL36" i="23"/>
  <c r="AK36" i="23"/>
  <c r="AJ36" i="23"/>
  <c r="AI36" i="23"/>
  <c r="AM35" i="23"/>
  <c r="AL35" i="23"/>
  <c r="AK35" i="23"/>
  <c r="AJ35" i="23"/>
  <c r="AI35" i="23"/>
  <c r="AM34" i="23"/>
  <c r="AL34" i="23"/>
  <c r="AK34" i="23"/>
  <c r="AJ34" i="23"/>
  <c r="AI34" i="23"/>
  <c r="AM33" i="23"/>
  <c r="AL33" i="23"/>
  <c r="AK33" i="23"/>
  <c r="AJ33" i="23"/>
  <c r="AI33" i="23"/>
  <c r="AM32" i="23"/>
  <c r="AL32" i="23"/>
  <c r="AK32" i="23"/>
  <c r="AJ32" i="23"/>
  <c r="AI32" i="23"/>
  <c r="AM31" i="23"/>
  <c r="AL31" i="23"/>
  <c r="AK31" i="23"/>
  <c r="AJ31" i="23"/>
  <c r="AI31" i="23"/>
  <c r="AM30" i="23"/>
  <c r="AL30" i="23"/>
  <c r="AK30" i="23"/>
  <c r="AJ30" i="23"/>
  <c r="AI30" i="23"/>
  <c r="AM29" i="23"/>
  <c r="AL29" i="23"/>
  <c r="AK29" i="23"/>
  <c r="AJ29" i="23"/>
  <c r="AI29" i="23"/>
  <c r="AM28" i="23"/>
  <c r="AL28" i="23"/>
  <c r="AK28" i="23"/>
  <c r="AJ28" i="23"/>
  <c r="AI28" i="23"/>
  <c r="AM27" i="23"/>
  <c r="AL27" i="23"/>
  <c r="AK27" i="23"/>
  <c r="AJ27" i="23"/>
  <c r="AI27" i="23"/>
  <c r="AM26" i="23"/>
  <c r="AL26" i="23"/>
  <c r="AK26" i="23"/>
  <c r="AJ26" i="23"/>
  <c r="AI26" i="23"/>
  <c r="AM25" i="23"/>
  <c r="AL25" i="23"/>
  <c r="AK25" i="23"/>
  <c r="AJ25" i="23"/>
  <c r="AI25" i="23"/>
  <c r="AM24" i="23"/>
  <c r="AL24" i="23"/>
  <c r="AK24" i="23"/>
  <c r="AJ24" i="23"/>
  <c r="AI24" i="23"/>
  <c r="AM23" i="23"/>
  <c r="AL23" i="23"/>
  <c r="AK23" i="23"/>
  <c r="AJ23" i="23"/>
  <c r="AI23" i="23"/>
  <c r="AM22" i="23"/>
  <c r="AL22" i="23"/>
  <c r="AK22" i="23"/>
  <c r="AJ22" i="23"/>
  <c r="AI22" i="23"/>
  <c r="AM21" i="23"/>
  <c r="AL21" i="23"/>
  <c r="AK21" i="23"/>
  <c r="AJ21" i="23"/>
  <c r="AI21" i="23"/>
  <c r="AM20" i="23"/>
  <c r="AL20" i="23"/>
  <c r="AK20" i="23"/>
  <c r="AJ20" i="23"/>
  <c r="AI20" i="23"/>
  <c r="AM19" i="23"/>
  <c r="AL19" i="23"/>
  <c r="AK19" i="23"/>
  <c r="AJ19" i="23"/>
  <c r="AI19" i="23"/>
  <c r="AM18" i="23"/>
  <c r="AL18" i="23"/>
  <c r="AK18" i="23"/>
  <c r="AJ18" i="23"/>
  <c r="AI18" i="23"/>
  <c r="AM17" i="23"/>
  <c r="AL17" i="23"/>
  <c r="AK17" i="23"/>
  <c r="AJ17" i="23"/>
  <c r="AI17" i="23"/>
  <c r="AM16" i="23"/>
  <c r="AL16" i="23"/>
  <c r="AK16" i="23"/>
  <c r="AJ16" i="23"/>
  <c r="AI16" i="23"/>
  <c r="AM15" i="23"/>
  <c r="AL15" i="23"/>
  <c r="AK15" i="23"/>
  <c r="AJ15" i="23"/>
  <c r="AI15" i="23"/>
  <c r="AM14" i="23"/>
  <c r="AL14" i="23"/>
  <c r="AK14" i="23"/>
  <c r="AJ14" i="23"/>
  <c r="AI14" i="23"/>
  <c r="AM13" i="23"/>
  <c r="AL13" i="23"/>
  <c r="AK13" i="23"/>
  <c r="AJ13" i="23"/>
  <c r="AI13" i="23"/>
  <c r="AG63" i="23"/>
  <c r="AF63" i="23"/>
  <c r="AE63" i="23"/>
  <c r="AD63" i="23"/>
  <c r="AC63" i="23"/>
  <c r="AB63" i="23"/>
  <c r="AA63" i="23"/>
  <c r="Z63" i="23"/>
  <c r="Y63" i="23"/>
  <c r="X63" i="23"/>
  <c r="W63" i="23"/>
  <c r="V63" i="23"/>
  <c r="U63" i="23"/>
  <c r="T63" i="23"/>
  <c r="S63" i="23"/>
  <c r="R63" i="23"/>
  <c r="Q63" i="23"/>
  <c r="P63" i="23"/>
  <c r="O63" i="23"/>
  <c r="N63" i="23"/>
  <c r="M63" i="23"/>
  <c r="L63" i="23"/>
  <c r="K63" i="23"/>
  <c r="J63" i="23"/>
  <c r="I63" i="23"/>
  <c r="H63" i="23"/>
  <c r="G63" i="23"/>
  <c r="AG62" i="23"/>
  <c r="AF62" i="23"/>
  <c r="AE62" i="23"/>
  <c r="AD62" i="23"/>
  <c r="AC62" i="23"/>
  <c r="AB62" i="23"/>
  <c r="AA62" i="23"/>
  <c r="Z62" i="23"/>
  <c r="Y62" i="23"/>
  <c r="X62" i="23"/>
  <c r="W62" i="23"/>
  <c r="V62" i="23"/>
  <c r="U62" i="23"/>
  <c r="T62" i="23"/>
  <c r="S62" i="23"/>
  <c r="R62" i="23"/>
  <c r="Q62" i="23"/>
  <c r="P62" i="23"/>
  <c r="O62" i="23"/>
  <c r="N62" i="23"/>
  <c r="M62" i="23"/>
  <c r="L62" i="23"/>
  <c r="K62" i="23"/>
  <c r="J62" i="23"/>
  <c r="I62" i="23"/>
  <c r="H62" i="23"/>
  <c r="G62"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AG60" i="23"/>
  <c r="AF60" i="23"/>
  <c r="AE60" i="23"/>
  <c r="AD60" i="23"/>
  <c r="AC60" i="23"/>
  <c r="AB60" i="23"/>
  <c r="AA60" i="23"/>
  <c r="Z60" i="23"/>
  <c r="Y60" i="23"/>
  <c r="X60" i="23"/>
  <c r="W60" i="23"/>
  <c r="V60" i="23"/>
  <c r="U60" i="23"/>
  <c r="T60" i="23"/>
  <c r="S60" i="23"/>
  <c r="R60" i="23"/>
  <c r="Q60" i="23"/>
  <c r="P60" i="23"/>
  <c r="O60" i="23"/>
  <c r="N60" i="23"/>
  <c r="M60" i="23"/>
  <c r="L60" i="23"/>
  <c r="K60" i="23"/>
  <c r="J60" i="23"/>
  <c r="I60" i="23"/>
  <c r="H60" i="23"/>
  <c r="G60" i="23"/>
  <c r="AG59" i="23"/>
  <c r="AF59" i="23"/>
  <c r="AE59" i="23"/>
  <c r="AD59" i="23"/>
  <c r="AC59" i="23"/>
  <c r="AB59" i="23"/>
  <c r="AA59" i="23"/>
  <c r="Z59" i="23"/>
  <c r="Y59" i="23"/>
  <c r="X59" i="23"/>
  <c r="W59" i="23"/>
  <c r="V59" i="23"/>
  <c r="U59" i="23"/>
  <c r="T59" i="23"/>
  <c r="S59" i="23"/>
  <c r="R59" i="23"/>
  <c r="Q59" i="23"/>
  <c r="P59" i="23"/>
  <c r="O59" i="23"/>
  <c r="N59" i="23"/>
  <c r="M59" i="23"/>
  <c r="L59" i="23"/>
  <c r="K59" i="23"/>
  <c r="J59" i="23"/>
  <c r="I59" i="23"/>
  <c r="H59" i="23"/>
  <c r="G59" i="23"/>
  <c r="AG58" i="23"/>
  <c r="AF58" i="23"/>
  <c r="AE58" i="23"/>
  <c r="AD58" i="23"/>
  <c r="AC58" i="23"/>
  <c r="AB58" i="23"/>
  <c r="AA58" i="23"/>
  <c r="Z58" i="23"/>
  <c r="Y58" i="23"/>
  <c r="X58" i="23"/>
  <c r="W58" i="23"/>
  <c r="V58" i="23"/>
  <c r="U58" i="23"/>
  <c r="T58" i="23"/>
  <c r="S58" i="23"/>
  <c r="R58" i="23"/>
  <c r="Q58" i="23"/>
  <c r="P58" i="23"/>
  <c r="O58" i="23"/>
  <c r="N58" i="23"/>
  <c r="M58" i="23"/>
  <c r="L58" i="23"/>
  <c r="K58" i="23"/>
  <c r="J58" i="23"/>
  <c r="I58" i="23"/>
  <c r="H58" i="23"/>
  <c r="G58" i="23"/>
  <c r="AG57" i="23"/>
  <c r="AF57" i="23"/>
  <c r="AE57" i="23"/>
  <c r="AD57" i="23"/>
  <c r="AC57" i="23"/>
  <c r="AB57" i="23"/>
  <c r="AA57" i="23"/>
  <c r="Z57" i="23"/>
  <c r="Y57" i="23"/>
  <c r="X57" i="23"/>
  <c r="W57" i="23"/>
  <c r="V57" i="23"/>
  <c r="U57" i="23"/>
  <c r="T57" i="23"/>
  <c r="S57" i="23"/>
  <c r="R57" i="23"/>
  <c r="Q57" i="23"/>
  <c r="P57" i="23"/>
  <c r="O57" i="23"/>
  <c r="N57" i="23"/>
  <c r="M57" i="23"/>
  <c r="L57" i="23"/>
  <c r="K57" i="23"/>
  <c r="J57" i="23"/>
  <c r="I57" i="23"/>
  <c r="H57" i="23"/>
  <c r="G57" i="23"/>
  <c r="AG56" i="23"/>
  <c r="AF56" i="23"/>
  <c r="AE56" i="23"/>
  <c r="AD56" i="23"/>
  <c r="AC56" i="23"/>
  <c r="AB56" i="23"/>
  <c r="AA56" i="23"/>
  <c r="Z56" i="23"/>
  <c r="Y56" i="23"/>
  <c r="X56" i="23"/>
  <c r="W56" i="23"/>
  <c r="V56" i="23"/>
  <c r="U56" i="23"/>
  <c r="T56" i="23"/>
  <c r="S56" i="23"/>
  <c r="R56" i="23"/>
  <c r="Q56" i="23"/>
  <c r="P56" i="23"/>
  <c r="O56" i="23"/>
  <c r="N56" i="23"/>
  <c r="M56" i="23"/>
  <c r="L56" i="23"/>
  <c r="K56" i="23"/>
  <c r="J56" i="23"/>
  <c r="I56" i="23"/>
  <c r="H56" i="23"/>
  <c r="G56" i="23"/>
  <c r="AG55" i="23"/>
  <c r="AF55" i="23"/>
  <c r="AE55" i="23"/>
  <c r="AD55" i="23"/>
  <c r="AC55" i="23"/>
  <c r="AB55" i="23"/>
  <c r="AA55" i="23"/>
  <c r="Z55" i="23"/>
  <c r="Y55" i="23"/>
  <c r="X55" i="23"/>
  <c r="W55" i="23"/>
  <c r="V55" i="23"/>
  <c r="U55" i="23"/>
  <c r="T55" i="23"/>
  <c r="S55" i="23"/>
  <c r="R55" i="23"/>
  <c r="Q55" i="23"/>
  <c r="P55" i="23"/>
  <c r="O55" i="23"/>
  <c r="N55" i="23"/>
  <c r="M55" i="23"/>
  <c r="L55" i="23"/>
  <c r="K55" i="23"/>
  <c r="J55" i="23"/>
  <c r="I55" i="23"/>
  <c r="H55" i="23"/>
  <c r="G55" i="23"/>
  <c r="AG54" i="23"/>
  <c r="AF54" i="23"/>
  <c r="AE54" i="23"/>
  <c r="AD54" i="23"/>
  <c r="AC54" i="23"/>
  <c r="AB54" i="23"/>
  <c r="AA54" i="23"/>
  <c r="Z54" i="23"/>
  <c r="Y54" i="23"/>
  <c r="X54" i="23"/>
  <c r="W54" i="23"/>
  <c r="V54" i="23"/>
  <c r="U54" i="23"/>
  <c r="T54" i="23"/>
  <c r="S54" i="23"/>
  <c r="R54" i="23"/>
  <c r="Q54" i="23"/>
  <c r="P54" i="23"/>
  <c r="O54" i="23"/>
  <c r="N54" i="23"/>
  <c r="M54" i="23"/>
  <c r="L54" i="23"/>
  <c r="K54" i="23"/>
  <c r="J54" i="23"/>
  <c r="I54" i="23"/>
  <c r="H54" i="23"/>
  <c r="G54" i="23"/>
  <c r="AG53" i="23"/>
  <c r="AF53" i="23"/>
  <c r="AE53" i="23"/>
  <c r="AD53" i="23"/>
  <c r="AC53" i="23"/>
  <c r="AB53" i="23"/>
  <c r="AA53" i="23"/>
  <c r="Z53" i="23"/>
  <c r="Y53" i="23"/>
  <c r="X53" i="23"/>
  <c r="W53" i="23"/>
  <c r="V53" i="23"/>
  <c r="U53" i="23"/>
  <c r="T53" i="23"/>
  <c r="S53" i="23"/>
  <c r="R53" i="23"/>
  <c r="Q53" i="23"/>
  <c r="P53" i="23"/>
  <c r="O53" i="23"/>
  <c r="N53" i="23"/>
  <c r="M53" i="23"/>
  <c r="L53" i="23"/>
  <c r="K53" i="23"/>
  <c r="J53" i="23"/>
  <c r="I53" i="23"/>
  <c r="H53" i="23"/>
  <c r="G53" i="23"/>
  <c r="AG52" i="23"/>
  <c r="AF52"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AG51" i="23"/>
  <c r="AF51" i="23"/>
  <c r="AE51" i="23"/>
  <c r="AD51" i="23"/>
  <c r="AC51" i="23"/>
  <c r="AB51" i="23"/>
  <c r="AA51" i="23"/>
  <c r="Z51" i="23"/>
  <c r="Y51" i="23"/>
  <c r="X51" i="23"/>
  <c r="W51" i="23"/>
  <c r="V51" i="23"/>
  <c r="U51" i="23"/>
  <c r="T51" i="23"/>
  <c r="S51" i="23"/>
  <c r="R51" i="23"/>
  <c r="Q51" i="23"/>
  <c r="P51" i="23"/>
  <c r="O51" i="23"/>
  <c r="N51" i="23"/>
  <c r="M51" i="23"/>
  <c r="L51" i="23"/>
  <c r="K51" i="23"/>
  <c r="J51" i="23"/>
  <c r="I51" i="23"/>
  <c r="H51" i="23"/>
  <c r="G51" i="23"/>
  <c r="AG50" i="23"/>
  <c r="AF50" i="23"/>
  <c r="AE50" i="23"/>
  <c r="AD50" i="23"/>
  <c r="AC50" i="23"/>
  <c r="AB50" i="23"/>
  <c r="AA50" i="23"/>
  <c r="Z50" i="23"/>
  <c r="Y50" i="23"/>
  <c r="X50" i="23"/>
  <c r="W50" i="23"/>
  <c r="V50" i="23"/>
  <c r="U50" i="23"/>
  <c r="T50" i="23"/>
  <c r="S50" i="23"/>
  <c r="R50" i="23"/>
  <c r="Q50" i="23"/>
  <c r="P50" i="23"/>
  <c r="O50" i="23"/>
  <c r="N50" i="23"/>
  <c r="M50" i="23"/>
  <c r="L50" i="23"/>
  <c r="K50" i="23"/>
  <c r="J50" i="23"/>
  <c r="I50" i="23"/>
  <c r="H50" i="23"/>
  <c r="G50" i="23"/>
  <c r="AG49" i="23"/>
  <c r="AF49" i="23"/>
  <c r="AE49" i="23"/>
  <c r="AD49" i="23"/>
  <c r="AC49" i="23"/>
  <c r="AB49" i="23"/>
  <c r="AA49" i="23"/>
  <c r="Z49" i="23"/>
  <c r="Y49" i="23"/>
  <c r="X49" i="23"/>
  <c r="W49" i="23"/>
  <c r="V49" i="23"/>
  <c r="U49" i="23"/>
  <c r="T49" i="23"/>
  <c r="S49" i="23"/>
  <c r="R49" i="23"/>
  <c r="Q49" i="23"/>
  <c r="P49" i="23"/>
  <c r="O49" i="23"/>
  <c r="N49" i="23"/>
  <c r="M49" i="23"/>
  <c r="L49" i="23"/>
  <c r="K49" i="23"/>
  <c r="J49" i="23"/>
  <c r="I49" i="23"/>
  <c r="H49" i="23"/>
  <c r="G49" i="23"/>
  <c r="AG48" i="23"/>
  <c r="AF48" i="23"/>
  <c r="AE48" i="23"/>
  <c r="AD48" i="23"/>
  <c r="AC48" i="23"/>
  <c r="AB48" i="23"/>
  <c r="AA48" i="23"/>
  <c r="Z48" i="23"/>
  <c r="Y48" i="23"/>
  <c r="X48" i="23"/>
  <c r="W48" i="23"/>
  <c r="V48" i="23"/>
  <c r="U48" i="23"/>
  <c r="T48" i="23"/>
  <c r="S48" i="23"/>
  <c r="R48" i="23"/>
  <c r="Q48" i="23"/>
  <c r="P48" i="23"/>
  <c r="O48" i="23"/>
  <c r="N48" i="23"/>
  <c r="M48" i="23"/>
  <c r="L48" i="23"/>
  <c r="K48" i="23"/>
  <c r="J48" i="23"/>
  <c r="I48" i="23"/>
  <c r="H48" i="23"/>
  <c r="G48" i="23"/>
  <c r="AG47" i="23"/>
  <c r="AF47" i="23"/>
  <c r="AE47" i="23"/>
  <c r="AD47" i="23"/>
  <c r="AC47" i="23"/>
  <c r="AB47" i="23"/>
  <c r="AA47" i="23"/>
  <c r="Z47" i="23"/>
  <c r="Y47" i="23"/>
  <c r="X47" i="23"/>
  <c r="W47" i="23"/>
  <c r="V47" i="23"/>
  <c r="U47" i="23"/>
  <c r="T47" i="23"/>
  <c r="S47" i="23"/>
  <c r="R47" i="23"/>
  <c r="Q47" i="23"/>
  <c r="P47" i="23"/>
  <c r="O47" i="23"/>
  <c r="N47" i="23"/>
  <c r="M47" i="23"/>
  <c r="L47" i="23"/>
  <c r="K47" i="23"/>
  <c r="J47" i="23"/>
  <c r="I47" i="23"/>
  <c r="H47" i="23"/>
  <c r="G47" i="23"/>
  <c r="AG46" i="23"/>
  <c r="AF46" i="23"/>
  <c r="AE46" i="23"/>
  <c r="AD46" i="23"/>
  <c r="AC46" i="23"/>
  <c r="AB46" i="23"/>
  <c r="AA46" i="23"/>
  <c r="Z46" i="23"/>
  <c r="Y46" i="23"/>
  <c r="X46" i="23"/>
  <c r="W46" i="23"/>
  <c r="V46" i="23"/>
  <c r="U46" i="23"/>
  <c r="T46" i="23"/>
  <c r="S46" i="23"/>
  <c r="R46" i="23"/>
  <c r="Q46" i="23"/>
  <c r="P46" i="23"/>
  <c r="O46" i="23"/>
  <c r="N46" i="23"/>
  <c r="M46" i="23"/>
  <c r="L46" i="23"/>
  <c r="K46" i="23"/>
  <c r="J46" i="23"/>
  <c r="I46" i="23"/>
  <c r="H46" i="23"/>
  <c r="G46" i="23"/>
  <c r="AG45" i="23"/>
  <c r="AF45" i="23"/>
  <c r="AE45" i="23"/>
  <c r="AD45" i="23"/>
  <c r="AC45" i="23"/>
  <c r="AB45" i="23"/>
  <c r="AA45" i="23"/>
  <c r="Z45" i="23"/>
  <c r="Y45" i="23"/>
  <c r="X45" i="23"/>
  <c r="W45" i="23"/>
  <c r="V45" i="23"/>
  <c r="U45" i="23"/>
  <c r="T45" i="23"/>
  <c r="S45" i="23"/>
  <c r="R45" i="23"/>
  <c r="Q45" i="23"/>
  <c r="P45" i="23"/>
  <c r="O45" i="23"/>
  <c r="N45" i="23"/>
  <c r="M45" i="23"/>
  <c r="L45" i="23"/>
  <c r="K45" i="23"/>
  <c r="J45" i="23"/>
  <c r="I45" i="23"/>
  <c r="H45" i="23"/>
  <c r="G45" i="23"/>
  <c r="AG44" i="23"/>
  <c r="AF44" i="23"/>
  <c r="AE44" i="23"/>
  <c r="AD44" i="23"/>
  <c r="AC44" i="23"/>
  <c r="AB44" i="23"/>
  <c r="AA44" i="23"/>
  <c r="Z44" i="23"/>
  <c r="Y44" i="23"/>
  <c r="X44" i="23"/>
  <c r="W44" i="23"/>
  <c r="V44" i="23"/>
  <c r="U44" i="23"/>
  <c r="T44" i="23"/>
  <c r="S44" i="23"/>
  <c r="R44" i="23"/>
  <c r="Q44" i="23"/>
  <c r="P44" i="23"/>
  <c r="O44" i="23"/>
  <c r="N44" i="23"/>
  <c r="M44" i="23"/>
  <c r="L44" i="23"/>
  <c r="K44" i="23"/>
  <c r="J44" i="23"/>
  <c r="I44" i="23"/>
  <c r="H44" i="23"/>
  <c r="G44" i="23"/>
  <c r="AG43" i="23"/>
  <c r="AF43" i="23"/>
  <c r="AE43" i="23"/>
  <c r="AD43" i="23"/>
  <c r="AC43" i="23"/>
  <c r="AB43" i="23"/>
  <c r="AA43" i="23"/>
  <c r="Z43" i="23"/>
  <c r="Y43" i="23"/>
  <c r="X43" i="23"/>
  <c r="W43" i="23"/>
  <c r="V43" i="23"/>
  <c r="U43" i="23"/>
  <c r="T43" i="23"/>
  <c r="S43" i="23"/>
  <c r="R43" i="23"/>
  <c r="Q43" i="23"/>
  <c r="P43" i="23"/>
  <c r="O43" i="23"/>
  <c r="N43" i="23"/>
  <c r="M43" i="23"/>
  <c r="L43" i="23"/>
  <c r="K43" i="23"/>
  <c r="J43" i="23"/>
  <c r="I43" i="23"/>
  <c r="H43" i="23"/>
  <c r="G43" i="23"/>
  <c r="AG42" i="23"/>
  <c r="AF42" i="23"/>
  <c r="AE42" i="23"/>
  <c r="AD42" i="23"/>
  <c r="AC42" i="23"/>
  <c r="AB42" i="23"/>
  <c r="AA42" i="23"/>
  <c r="Z42" i="23"/>
  <c r="Y42" i="23"/>
  <c r="X42" i="23"/>
  <c r="W42" i="23"/>
  <c r="V42" i="23"/>
  <c r="U42" i="23"/>
  <c r="T42" i="23"/>
  <c r="S42" i="23"/>
  <c r="R42" i="23"/>
  <c r="Q42" i="23"/>
  <c r="P42" i="23"/>
  <c r="O42" i="23"/>
  <c r="N42" i="23"/>
  <c r="M42" i="23"/>
  <c r="L42" i="23"/>
  <c r="K42" i="23"/>
  <c r="J42" i="23"/>
  <c r="I42" i="23"/>
  <c r="H42" i="23"/>
  <c r="G42" i="23"/>
  <c r="AG41" i="23"/>
  <c r="AF41" i="23"/>
  <c r="AE41" i="23"/>
  <c r="AD41" i="23"/>
  <c r="AC41" i="23"/>
  <c r="AB41" i="23"/>
  <c r="AA41" i="23"/>
  <c r="Z41" i="23"/>
  <c r="Y41" i="23"/>
  <c r="X41" i="23"/>
  <c r="W41" i="23"/>
  <c r="V41" i="23"/>
  <c r="U41" i="23"/>
  <c r="T41" i="23"/>
  <c r="S41" i="23"/>
  <c r="R41" i="23"/>
  <c r="Q41" i="23"/>
  <c r="P41" i="23"/>
  <c r="O41" i="23"/>
  <c r="N41" i="23"/>
  <c r="M41" i="23"/>
  <c r="L41" i="23"/>
  <c r="K41" i="23"/>
  <c r="J41" i="23"/>
  <c r="I41" i="23"/>
  <c r="H41" i="23"/>
  <c r="G41" i="23"/>
  <c r="AG40" i="23"/>
  <c r="AF40" i="23"/>
  <c r="AE40" i="23"/>
  <c r="AD40" i="23"/>
  <c r="AC40" i="23"/>
  <c r="AB40" i="23"/>
  <c r="AA40" i="23"/>
  <c r="Z40" i="23"/>
  <c r="Y40" i="23"/>
  <c r="X40" i="23"/>
  <c r="W40" i="23"/>
  <c r="V40" i="23"/>
  <c r="U40" i="23"/>
  <c r="T40" i="23"/>
  <c r="S40" i="23"/>
  <c r="R40" i="23"/>
  <c r="Q40" i="23"/>
  <c r="P40" i="23"/>
  <c r="O40" i="23"/>
  <c r="N40" i="23"/>
  <c r="M40" i="23"/>
  <c r="L40" i="23"/>
  <c r="K40" i="23"/>
  <c r="J40" i="23"/>
  <c r="I40" i="23"/>
  <c r="H40" i="23"/>
  <c r="G40" i="23"/>
  <c r="AG39" i="23"/>
  <c r="AF39" i="23"/>
  <c r="AE39" i="23"/>
  <c r="AD39" i="23"/>
  <c r="AC39" i="23"/>
  <c r="AB39" i="23"/>
  <c r="AA39" i="23"/>
  <c r="Z39" i="23"/>
  <c r="Y39" i="23"/>
  <c r="X39" i="23"/>
  <c r="W39" i="23"/>
  <c r="V39" i="23"/>
  <c r="U39" i="23"/>
  <c r="T39" i="23"/>
  <c r="S39" i="23"/>
  <c r="R39" i="23"/>
  <c r="Q39" i="23"/>
  <c r="P39" i="23"/>
  <c r="O39" i="23"/>
  <c r="N39" i="23"/>
  <c r="M39" i="23"/>
  <c r="L39" i="23"/>
  <c r="K39" i="23"/>
  <c r="J39" i="23"/>
  <c r="I39" i="23"/>
  <c r="H39" i="23"/>
  <c r="G39" i="23"/>
  <c r="AG38" i="23"/>
  <c r="AF38" i="23"/>
  <c r="AE38" i="23"/>
  <c r="AD38" i="23"/>
  <c r="AC38" i="23"/>
  <c r="AB38" i="23"/>
  <c r="AA38" i="23"/>
  <c r="Z38" i="23"/>
  <c r="Y38" i="23"/>
  <c r="X38" i="23"/>
  <c r="W38" i="23"/>
  <c r="V38" i="23"/>
  <c r="U38" i="23"/>
  <c r="T38" i="23"/>
  <c r="S38" i="23"/>
  <c r="R38" i="23"/>
  <c r="Q38" i="23"/>
  <c r="P38" i="23"/>
  <c r="O38" i="23"/>
  <c r="N38" i="23"/>
  <c r="M38" i="23"/>
  <c r="L38" i="23"/>
  <c r="K38" i="23"/>
  <c r="J38" i="23"/>
  <c r="I38" i="23"/>
  <c r="H38" i="23"/>
  <c r="G38" i="23"/>
  <c r="AG37" i="23"/>
  <c r="AF37" i="23"/>
  <c r="AE37" i="23"/>
  <c r="AD37" i="23"/>
  <c r="AC37" i="23"/>
  <c r="AB37" i="23"/>
  <c r="AA37" i="23"/>
  <c r="Z37" i="23"/>
  <c r="Y37" i="23"/>
  <c r="X37" i="23"/>
  <c r="W37" i="23"/>
  <c r="V37" i="23"/>
  <c r="U37" i="23"/>
  <c r="T37" i="23"/>
  <c r="S37" i="23"/>
  <c r="R37" i="23"/>
  <c r="Q37" i="23"/>
  <c r="P37" i="23"/>
  <c r="O37" i="23"/>
  <c r="N37" i="23"/>
  <c r="M37" i="23"/>
  <c r="L37" i="23"/>
  <c r="K37" i="23"/>
  <c r="J37" i="23"/>
  <c r="I37" i="23"/>
  <c r="H37" i="23"/>
  <c r="G37" i="23"/>
  <c r="AG36" i="23"/>
  <c r="AF36" i="23"/>
  <c r="AE36" i="23"/>
  <c r="AD36" i="23"/>
  <c r="AC36" i="23"/>
  <c r="AB36" i="23"/>
  <c r="AA36" i="23"/>
  <c r="Z36" i="23"/>
  <c r="Y36" i="23"/>
  <c r="X36" i="23"/>
  <c r="W36" i="23"/>
  <c r="V36" i="23"/>
  <c r="U36" i="23"/>
  <c r="T36" i="23"/>
  <c r="S36" i="23"/>
  <c r="R36" i="23"/>
  <c r="Q36" i="23"/>
  <c r="P36" i="23"/>
  <c r="O36" i="23"/>
  <c r="N36" i="23"/>
  <c r="M36" i="23"/>
  <c r="L36" i="23"/>
  <c r="K36" i="23"/>
  <c r="J36" i="23"/>
  <c r="I36" i="23"/>
  <c r="H36" i="23"/>
  <c r="G36" i="23"/>
  <c r="AG35" i="23"/>
  <c r="AF35"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AG33" i="23"/>
  <c r="AF33" i="23"/>
  <c r="AE33" i="23"/>
  <c r="AD33" i="23"/>
  <c r="AC33" i="23"/>
  <c r="AB33" i="23"/>
  <c r="AA33" i="23"/>
  <c r="Z33" i="23"/>
  <c r="Y33" i="23"/>
  <c r="X33" i="23"/>
  <c r="W33" i="23"/>
  <c r="V33" i="23"/>
  <c r="U33" i="23"/>
  <c r="T33" i="23"/>
  <c r="S33" i="23"/>
  <c r="R33" i="23"/>
  <c r="Q33" i="23"/>
  <c r="P33" i="23"/>
  <c r="O33" i="23"/>
  <c r="N33" i="23"/>
  <c r="M33" i="23"/>
  <c r="L33" i="23"/>
  <c r="K33" i="23"/>
  <c r="J33" i="23"/>
  <c r="I33" i="23"/>
  <c r="H33" i="23"/>
  <c r="G33"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AG30" i="23"/>
  <c r="AF30"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AG29" i="23"/>
  <c r="AF29" i="23"/>
  <c r="AE29" i="23"/>
  <c r="AD29" i="23"/>
  <c r="AC29" i="23"/>
  <c r="AB29" i="23"/>
  <c r="AA29" i="23"/>
  <c r="Z29" i="23"/>
  <c r="Y29" i="23"/>
  <c r="X29" i="23"/>
  <c r="W29" i="23"/>
  <c r="V29" i="23"/>
  <c r="U29" i="23"/>
  <c r="T29" i="23"/>
  <c r="S29" i="23"/>
  <c r="R29" i="23"/>
  <c r="Q29" i="23"/>
  <c r="P29" i="23"/>
  <c r="O29" i="23"/>
  <c r="N29" i="23"/>
  <c r="M29" i="23"/>
  <c r="L29" i="23"/>
  <c r="K29" i="23"/>
  <c r="J29" i="23"/>
  <c r="I29" i="23"/>
  <c r="H29" i="23"/>
  <c r="G29" i="23"/>
  <c r="AG28" i="23"/>
  <c r="AF28" i="23"/>
  <c r="AE28" i="23"/>
  <c r="AD28" i="23"/>
  <c r="AC28" i="23"/>
  <c r="AB28" i="23"/>
  <c r="AA28" i="23"/>
  <c r="Z28" i="23"/>
  <c r="Y28" i="23"/>
  <c r="X28" i="23"/>
  <c r="W28" i="23"/>
  <c r="V28" i="23"/>
  <c r="U28" i="23"/>
  <c r="T28" i="23"/>
  <c r="S28" i="23"/>
  <c r="R28" i="23"/>
  <c r="Q28" i="23"/>
  <c r="P28" i="23"/>
  <c r="O28" i="23"/>
  <c r="N28" i="23"/>
  <c r="M28" i="23"/>
  <c r="L28" i="23"/>
  <c r="K28" i="23"/>
  <c r="J28" i="23"/>
  <c r="I28" i="23"/>
  <c r="H28" i="23"/>
  <c r="G28" i="23"/>
  <c r="AG27" i="23"/>
  <c r="AF27" i="23"/>
  <c r="AE27" i="23"/>
  <c r="AD27" i="23"/>
  <c r="AC27" i="23"/>
  <c r="AB27" i="23"/>
  <c r="AA27" i="23"/>
  <c r="Z27" i="23"/>
  <c r="Y27" i="23"/>
  <c r="X27" i="23"/>
  <c r="W27" i="23"/>
  <c r="V27" i="23"/>
  <c r="U27" i="23"/>
  <c r="T27" i="23"/>
  <c r="S27" i="23"/>
  <c r="R27" i="23"/>
  <c r="Q27" i="23"/>
  <c r="P27" i="23"/>
  <c r="O27" i="23"/>
  <c r="N27" i="23"/>
  <c r="M27" i="23"/>
  <c r="L27" i="23"/>
  <c r="K27" i="23"/>
  <c r="J27" i="23"/>
  <c r="I27" i="23"/>
  <c r="H27" i="23"/>
  <c r="G27" i="23"/>
  <c r="AG26" i="23"/>
  <c r="AF26" i="23"/>
  <c r="AE26" i="23"/>
  <c r="AD26" i="23"/>
  <c r="AC26" i="23"/>
  <c r="AB26" i="23"/>
  <c r="AA26" i="23"/>
  <c r="Z26" i="23"/>
  <c r="Y26" i="23"/>
  <c r="X26" i="23"/>
  <c r="W26" i="23"/>
  <c r="V26" i="23"/>
  <c r="U26" i="23"/>
  <c r="T26" i="23"/>
  <c r="S26" i="23"/>
  <c r="R26" i="23"/>
  <c r="Q26" i="23"/>
  <c r="P26" i="23"/>
  <c r="O26" i="23"/>
  <c r="N26" i="23"/>
  <c r="M26" i="23"/>
  <c r="L26" i="23"/>
  <c r="K26" i="23"/>
  <c r="J26" i="23"/>
  <c r="I26" i="23"/>
  <c r="H26" i="23"/>
  <c r="G26" i="23"/>
  <c r="AG25" i="23"/>
  <c r="AF25" i="23"/>
  <c r="AE25" i="23"/>
  <c r="AD25" i="23"/>
  <c r="AC25" i="23"/>
  <c r="AB25" i="23"/>
  <c r="AA25" i="23"/>
  <c r="Z25" i="23"/>
  <c r="Y25" i="23"/>
  <c r="X25" i="23"/>
  <c r="W25" i="23"/>
  <c r="V25" i="23"/>
  <c r="U25" i="23"/>
  <c r="T25" i="23"/>
  <c r="S25" i="23"/>
  <c r="R25" i="23"/>
  <c r="Q25" i="23"/>
  <c r="P25" i="23"/>
  <c r="O25" i="23"/>
  <c r="N25" i="23"/>
  <c r="M25" i="23"/>
  <c r="L25" i="23"/>
  <c r="K25" i="23"/>
  <c r="J25" i="23"/>
  <c r="I25" i="23"/>
  <c r="H25" i="23"/>
  <c r="G25" i="23"/>
  <c r="AG24" i="23"/>
  <c r="AF24"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AG23" i="23"/>
  <c r="AF23" i="23"/>
  <c r="AE23" i="23"/>
  <c r="AD23" i="23"/>
  <c r="AC23" i="23"/>
  <c r="AB23" i="23"/>
  <c r="AA23" i="23"/>
  <c r="Z23" i="23"/>
  <c r="Y23" i="23"/>
  <c r="X23" i="23"/>
  <c r="W23" i="23"/>
  <c r="V23" i="23"/>
  <c r="U23" i="23"/>
  <c r="T23" i="23"/>
  <c r="S23" i="23"/>
  <c r="R23" i="23"/>
  <c r="Q23" i="23"/>
  <c r="P23" i="23"/>
  <c r="O23" i="23"/>
  <c r="N23" i="23"/>
  <c r="M23" i="23"/>
  <c r="L23" i="23"/>
  <c r="K23" i="23"/>
  <c r="J23" i="23"/>
  <c r="I23" i="23"/>
  <c r="H23" i="23"/>
  <c r="G23" i="23"/>
  <c r="AG22" i="23"/>
  <c r="AF22" i="23"/>
  <c r="AE22" i="23"/>
  <c r="AD22" i="23"/>
  <c r="AC22" i="23"/>
  <c r="AB22" i="23"/>
  <c r="AA22" i="23"/>
  <c r="Z22" i="23"/>
  <c r="Y22" i="23"/>
  <c r="X22" i="23"/>
  <c r="W22" i="23"/>
  <c r="V22" i="23"/>
  <c r="U22" i="23"/>
  <c r="T22" i="23"/>
  <c r="S22" i="23"/>
  <c r="R22" i="23"/>
  <c r="Q22" i="23"/>
  <c r="P22" i="23"/>
  <c r="O22" i="23"/>
  <c r="N22" i="23"/>
  <c r="M22" i="23"/>
  <c r="L22" i="23"/>
  <c r="K22" i="23"/>
  <c r="J22" i="23"/>
  <c r="I22" i="23"/>
  <c r="H22" i="23"/>
  <c r="G22" i="23"/>
  <c r="AG21" i="23"/>
  <c r="AF21" i="23"/>
  <c r="AE21" i="23"/>
  <c r="AD21" i="23"/>
  <c r="AC21" i="23"/>
  <c r="AB21" i="23"/>
  <c r="AA21" i="23"/>
  <c r="Z21" i="23"/>
  <c r="Y21" i="23"/>
  <c r="X21" i="23"/>
  <c r="W21" i="23"/>
  <c r="V21" i="23"/>
  <c r="U21" i="23"/>
  <c r="T21" i="23"/>
  <c r="S21" i="23"/>
  <c r="R21" i="23"/>
  <c r="Q21" i="23"/>
  <c r="P21" i="23"/>
  <c r="O21" i="23"/>
  <c r="N21" i="23"/>
  <c r="M21" i="23"/>
  <c r="L21" i="23"/>
  <c r="K21" i="23"/>
  <c r="J21" i="23"/>
  <c r="I21" i="23"/>
  <c r="H21" i="23"/>
  <c r="G21" i="23"/>
  <c r="AG20" i="23"/>
  <c r="AF20" i="23"/>
  <c r="AE20" i="23"/>
  <c r="AD20" i="23"/>
  <c r="AC20" i="23"/>
  <c r="AB20" i="23"/>
  <c r="AA20" i="23"/>
  <c r="Z20" i="23"/>
  <c r="Y20" i="23"/>
  <c r="X20" i="23"/>
  <c r="W20" i="23"/>
  <c r="V20" i="23"/>
  <c r="U20" i="23"/>
  <c r="T20" i="23"/>
  <c r="S20" i="23"/>
  <c r="R20" i="23"/>
  <c r="Q20" i="23"/>
  <c r="P20" i="23"/>
  <c r="O20" i="23"/>
  <c r="N20" i="23"/>
  <c r="M20" i="23"/>
  <c r="L20" i="23"/>
  <c r="K20" i="23"/>
  <c r="J20" i="23"/>
  <c r="I20" i="23"/>
  <c r="H20" i="23"/>
  <c r="G20" i="23"/>
  <c r="AG19" i="23"/>
  <c r="AF19" i="23"/>
  <c r="AE19" i="23"/>
  <c r="AD19" i="23"/>
  <c r="AC19" i="23"/>
  <c r="AB19" i="23"/>
  <c r="AA19" i="23"/>
  <c r="Z19" i="23"/>
  <c r="Y19" i="23"/>
  <c r="X19" i="23"/>
  <c r="W19" i="23"/>
  <c r="V19" i="23"/>
  <c r="U19" i="23"/>
  <c r="T19" i="23"/>
  <c r="S19" i="23"/>
  <c r="R19" i="23"/>
  <c r="Q19" i="23"/>
  <c r="P19" i="23"/>
  <c r="O19" i="23"/>
  <c r="N19" i="23"/>
  <c r="M19" i="23"/>
  <c r="L19" i="23"/>
  <c r="K19" i="23"/>
  <c r="J19" i="23"/>
  <c r="I19" i="23"/>
  <c r="H19" i="23"/>
  <c r="G19" i="23"/>
  <c r="AG18" i="23"/>
  <c r="AF18"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AG17" i="23"/>
  <c r="AF17"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AG16" i="23"/>
  <c r="AF16" i="23"/>
  <c r="AE16" i="23"/>
  <c r="AD16" i="23"/>
  <c r="AC16" i="23"/>
  <c r="AB16" i="23"/>
  <c r="AA16" i="23"/>
  <c r="Z16" i="23"/>
  <c r="Y16" i="23"/>
  <c r="X16" i="23"/>
  <c r="W16" i="23"/>
  <c r="V16" i="23"/>
  <c r="U16" i="23"/>
  <c r="T16" i="23"/>
  <c r="S16" i="23"/>
  <c r="R16" i="23"/>
  <c r="Q16" i="23"/>
  <c r="P16" i="23"/>
  <c r="O16" i="23"/>
  <c r="N16" i="23"/>
  <c r="M16" i="23"/>
  <c r="L16" i="23"/>
  <c r="K16" i="23"/>
  <c r="J16" i="23"/>
  <c r="I16" i="23"/>
  <c r="H16" i="23"/>
  <c r="G16" i="23"/>
  <c r="AG15" i="23"/>
  <c r="AF15" i="23"/>
  <c r="AE15" i="23"/>
  <c r="AD15" i="23"/>
  <c r="AC15" i="23"/>
  <c r="AB15" i="23"/>
  <c r="AA15" i="23"/>
  <c r="Z15" i="23"/>
  <c r="Y15" i="23"/>
  <c r="X15" i="23"/>
  <c r="W15" i="23"/>
  <c r="V15" i="23"/>
  <c r="U15" i="23"/>
  <c r="T15" i="23"/>
  <c r="S15" i="23"/>
  <c r="R15" i="23"/>
  <c r="Q15" i="23"/>
  <c r="P15" i="23"/>
  <c r="O15" i="23"/>
  <c r="N15" i="23"/>
  <c r="M15" i="23"/>
  <c r="L15" i="23"/>
  <c r="K15" i="23"/>
  <c r="J15" i="23"/>
  <c r="I15" i="23"/>
  <c r="H15" i="23"/>
  <c r="G15" i="23"/>
  <c r="AG14" i="23"/>
  <c r="AF14" i="23"/>
  <c r="AE14" i="23"/>
  <c r="AD14" i="23"/>
  <c r="AC14" i="23"/>
  <c r="AB14" i="23"/>
  <c r="AA14" i="23"/>
  <c r="Z14" i="23"/>
  <c r="Y14" i="23"/>
  <c r="X14" i="23"/>
  <c r="W14" i="23"/>
  <c r="V14" i="23"/>
  <c r="U14" i="23"/>
  <c r="T14" i="23"/>
  <c r="S14" i="23"/>
  <c r="R14" i="23"/>
  <c r="Q14" i="23"/>
  <c r="P14" i="23"/>
  <c r="O14" i="23"/>
  <c r="N14" i="23"/>
  <c r="M14" i="23"/>
  <c r="L14" i="23"/>
  <c r="K14" i="23"/>
  <c r="J14" i="23"/>
  <c r="I14" i="23"/>
  <c r="H14" i="23"/>
  <c r="G14" i="23"/>
  <c r="AG13" i="23"/>
  <c r="AF13" i="23"/>
  <c r="AE13" i="23"/>
  <c r="AD13" i="23"/>
  <c r="AC13" i="23"/>
  <c r="AB13" i="23"/>
  <c r="AA13" i="23"/>
  <c r="Z13" i="23"/>
  <c r="Y13" i="23"/>
  <c r="X13" i="23"/>
  <c r="W13" i="23"/>
  <c r="V13" i="23"/>
  <c r="U13" i="23"/>
  <c r="T13" i="23"/>
  <c r="S13" i="23"/>
  <c r="R13" i="23"/>
  <c r="Q13" i="23"/>
  <c r="P13" i="23"/>
  <c r="O13" i="23"/>
  <c r="N13" i="23"/>
  <c r="M13" i="23"/>
  <c r="L13" i="23"/>
  <c r="K13" i="23"/>
  <c r="J13" i="23"/>
  <c r="I13" i="23"/>
  <c r="H13" i="23"/>
  <c r="G13" i="23"/>
  <c r="Y51" i="8"/>
  <c r="T51" i="8"/>
  <c r="Q51" i="8"/>
  <c r="O51" i="8"/>
  <c r="N51" i="8"/>
  <c r="L51" i="8"/>
  <c r="M51" i="8"/>
  <c r="Y25" i="8"/>
  <c r="X25" i="8"/>
  <c r="W25" i="8"/>
  <c r="V25" i="8"/>
  <c r="U25" i="8"/>
  <c r="T25" i="8"/>
  <c r="S25" i="8"/>
  <c r="R25" i="8"/>
  <c r="Q25" i="8"/>
  <c r="P25" i="8"/>
  <c r="O25" i="8"/>
  <c r="N25" i="8"/>
  <c r="L25" i="8"/>
  <c r="M25" i="8"/>
  <c r="G25" i="8"/>
  <c r="K25" i="8"/>
  <c r="J25" i="8"/>
  <c r="I25" i="8"/>
  <c r="H25" i="8"/>
  <c r="Y17" i="8"/>
  <c r="X17" i="8"/>
  <c r="W17" i="8"/>
  <c r="V17" i="8"/>
  <c r="U17" i="8"/>
  <c r="T17" i="8"/>
  <c r="S17" i="8"/>
  <c r="R17" i="8"/>
  <c r="Q17" i="8"/>
  <c r="P17" i="8"/>
  <c r="O17" i="8"/>
  <c r="N17" i="8"/>
  <c r="L17" i="8"/>
  <c r="M17" i="8"/>
  <c r="G17" i="8"/>
  <c r="K17" i="8"/>
  <c r="J17" i="8"/>
  <c r="I17" i="8"/>
  <c r="H17" i="8"/>
  <c r="Y27" i="8"/>
  <c r="X27" i="8"/>
  <c r="W27" i="8"/>
  <c r="V27" i="8"/>
  <c r="U27" i="8"/>
  <c r="T27" i="8"/>
  <c r="S27" i="8"/>
  <c r="R27" i="8"/>
  <c r="Q27" i="8"/>
  <c r="P27" i="8"/>
  <c r="O27" i="8"/>
  <c r="N27" i="8"/>
  <c r="L27" i="8"/>
  <c r="M27" i="8"/>
  <c r="G27" i="8"/>
  <c r="K27" i="8"/>
  <c r="J27" i="8"/>
  <c r="I27" i="8"/>
  <c r="H27" i="8"/>
  <c r="Y33" i="8"/>
  <c r="X33" i="8"/>
  <c r="W33" i="8"/>
  <c r="V33" i="8"/>
  <c r="U33" i="8"/>
  <c r="T33" i="8"/>
  <c r="S33" i="8"/>
  <c r="R33" i="8"/>
  <c r="Q33" i="8"/>
  <c r="P33" i="8"/>
  <c r="O33" i="8"/>
  <c r="N33" i="8"/>
  <c r="L33" i="8"/>
  <c r="M33" i="8"/>
  <c r="G33" i="8"/>
  <c r="K33" i="8"/>
  <c r="J33" i="8"/>
  <c r="I33" i="8"/>
  <c r="H33" i="8"/>
  <c r="Y37" i="8"/>
  <c r="X37" i="8"/>
  <c r="W37" i="8"/>
  <c r="V37" i="8"/>
  <c r="U37" i="8"/>
  <c r="T37" i="8"/>
  <c r="S37" i="8"/>
  <c r="R37" i="8"/>
  <c r="Q37" i="8"/>
  <c r="P37" i="8"/>
  <c r="O37" i="8"/>
  <c r="N37" i="8"/>
  <c r="L37" i="8"/>
  <c r="M37" i="8"/>
  <c r="G37" i="8"/>
  <c r="K37" i="8"/>
  <c r="J37" i="8"/>
  <c r="I37" i="8"/>
  <c r="H37" i="8"/>
  <c r="Y62" i="8"/>
  <c r="X62" i="8"/>
  <c r="W62" i="8"/>
  <c r="V62" i="8"/>
  <c r="U62" i="8"/>
  <c r="T62" i="8"/>
  <c r="S62" i="8"/>
  <c r="R62" i="8"/>
  <c r="Q62" i="8"/>
  <c r="P62" i="8"/>
  <c r="O62" i="8"/>
  <c r="N62" i="8"/>
  <c r="M62" i="8"/>
  <c r="L62" i="8"/>
  <c r="G62" i="8"/>
  <c r="Y61" i="8"/>
  <c r="X61" i="8"/>
  <c r="W61" i="8"/>
  <c r="V61" i="8"/>
  <c r="U61" i="8"/>
  <c r="T61" i="8"/>
  <c r="S61" i="8"/>
  <c r="R61" i="8"/>
  <c r="Q61" i="8"/>
  <c r="P61" i="8"/>
  <c r="O61" i="8"/>
  <c r="N61" i="8"/>
  <c r="L61" i="8"/>
  <c r="M61" i="8"/>
  <c r="G61" i="8"/>
  <c r="K61" i="8"/>
  <c r="J61" i="8"/>
  <c r="I61" i="8"/>
  <c r="H61" i="8"/>
  <c r="Y60" i="8"/>
  <c r="X60" i="8"/>
  <c r="W60" i="8"/>
  <c r="V60" i="8"/>
  <c r="U60" i="8"/>
  <c r="T60" i="8"/>
  <c r="S60" i="8"/>
  <c r="R60" i="8"/>
  <c r="Q60" i="8"/>
  <c r="P60" i="8"/>
  <c r="O60" i="8"/>
  <c r="N60" i="8"/>
  <c r="L60" i="8"/>
  <c r="M60" i="8"/>
  <c r="G60" i="8"/>
  <c r="K60" i="8"/>
  <c r="J60" i="8"/>
  <c r="I60" i="8"/>
  <c r="H60" i="8"/>
  <c r="Y59" i="8"/>
  <c r="X59" i="8"/>
  <c r="W59" i="8"/>
  <c r="V59" i="8"/>
  <c r="U59" i="8"/>
  <c r="T59" i="8"/>
  <c r="S59" i="8"/>
  <c r="R59" i="8"/>
  <c r="Q59" i="8"/>
  <c r="P59" i="8"/>
  <c r="O59" i="8"/>
  <c r="N59" i="8"/>
  <c r="L59" i="8"/>
  <c r="M59" i="8"/>
  <c r="G59" i="8"/>
  <c r="K59" i="8"/>
  <c r="J59" i="8"/>
  <c r="I59" i="8"/>
  <c r="H59" i="8"/>
  <c r="Y58" i="8"/>
  <c r="X58" i="8"/>
  <c r="W58" i="8"/>
  <c r="V58" i="8"/>
  <c r="U58" i="8"/>
  <c r="T58" i="8"/>
  <c r="S58" i="8"/>
  <c r="R58" i="8"/>
  <c r="Q58" i="8"/>
  <c r="P58" i="8"/>
  <c r="O58" i="8"/>
  <c r="N58" i="8"/>
  <c r="L58" i="8"/>
  <c r="M58" i="8"/>
  <c r="G58" i="8"/>
  <c r="K58" i="8"/>
  <c r="J58" i="8"/>
  <c r="I58" i="8"/>
  <c r="H58" i="8"/>
  <c r="Y57" i="8"/>
  <c r="X57" i="8"/>
  <c r="W57" i="8"/>
  <c r="V57" i="8"/>
  <c r="U57" i="8"/>
  <c r="T57" i="8"/>
  <c r="S57" i="8"/>
  <c r="R57" i="8"/>
  <c r="Q57" i="8"/>
  <c r="P57" i="8"/>
  <c r="O57" i="8"/>
  <c r="N57" i="8"/>
  <c r="L57" i="8"/>
  <c r="M57" i="8"/>
  <c r="G57" i="8"/>
  <c r="K57" i="8"/>
  <c r="J57" i="8"/>
  <c r="I57" i="8"/>
  <c r="H57" i="8"/>
  <c r="Y56" i="8"/>
  <c r="X56" i="8"/>
  <c r="W56" i="8"/>
  <c r="V56" i="8"/>
  <c r="U56" i="8"/>
  <c r="T56" i="8"/>
  <c r="Q56" i="8"/>
  <c r="O56" i="8"/>
  <c r="N56" i="8"/>
  <c r="M56" i="8"/>
  <c r="L56" i="8"/>
  <c r="Y54" i="8"/>
  <c r="X54" i="8"/>
  <c r="W54" i="8"/>
  <c r="V54" i="8"/>
  <c r="U54" i="8"/>
  <c r="T54" i="8"/>
  <c r="S54" i="8"/>
  <c r="R54" i="8"/>
  <c r="Q54" i="8"/>
  <c r="P54" i="8"/>
  <c r="O54" i="8"/>
  <c r="N54" i="8"/>
  <c r="L54" i="8"/>
  <c r="M54" i="8"/>
  <c r="G54" i="8"/>
  <c r="K54" i="8"/>
  <c r="J54" i="8"/>
  <c r="I54" i="8"/>
  <c r="H54" i="8"/>
  <c r="Y53" i="8"/>
  <c r="X53" i="8"/>
  <c r="W53" i="8"/>
  <c r="V53" i="8"/>
  <c r="U53" i="8"/>
  <c r="T53" i="8"/>
  <c r="S53" i="8"/>
  <c r="R53" i="8"/>
  <c r="Q53" i="8"/>
  <c r="P53" i="8"/>
  <c r="O53" i="8"/>
  <c r="N53" i="8"/>
  <c r="L53" i="8"/>
  <c r="M53" i="8"/>
  <c r="G53" i="8"/>
  <c r="K53" i="8"/>
  <c r="J53" i="8"/>
  <c r="I53" i="8"/>
  <c r="H53" i="8"/>
  <c r="Y50" i="8"/>
  <c r="X50" i="8"/>
  <c r="W50" i="8"/>
  <c r="V50" i="8"/>
  <c r="U50" i="8"/>
  <c r="T50" i="8"/>
  <c r="S50" i="8"/>
  <c r="R50" i="8"/>
  <c r="Q50" i="8"/>
  <c r="P50" i="8"/>
  <c r="O50" i="8"/>
  <c r="N50" i="8"/>
  <c r="L50" i="8"/>
  <c r="M50" i="8"/>
  <c r="G50" i="8"/>
  <c r="K50" i="8"/>
  <c r="J50" i="8"/>
  <c r="I50" i="8"/>
  <c r="H50" i="8"/>
  <c r="Y48" i="8"/>
  <c r="X48" i="8"/>
  <c r="W48" i="8"/>
  <c r="V48" i="8"/>
  <c r="U48" i="8"/>
  <c r="T48" i="8"/>
  <c r="S48" i="8"/>
  <c r="R48" i="8"/>
  <c r="Q48" i="8"/>
  <c r="P48" i="8"/>
  <c r="O48" i="8"/>
  <c r="N48" i="8"/>
  <c r="L48" i="8"/>
  <c r="M48" i="8"/>
  <c r="G48" i="8"/>
  <c r="K48" i="8"/>
  <c r="J48" i="8"/>
  <c r="I48" i="8"/>
  <c r="H48" i="8"/>
  <c r="Y47" i="8"/>
  <c r="X47" i="8"/>
  <c r="W47" i="8"/>
  <c r="V47" i="8"/>
  <c r="U47" i="8"/>
  <c r="T47" i="8"/>
  <c r="S47" i="8"/>
  <c r="R47" i="8"/>
  <c r="Q47" i="8"/>
  <c r="P47" i="8"/>
  <c r="O47" i="8"/>
  <c r="N47" i="8"/>
  <c r="L47" i="8"/>
  <c r="M47" i="8"/>
  <c r="G47" i="8"/>
  <c r="K47" i="8"/>
  <c r="J47" i="8"/>
  <c r="I47" i="8"/>
  <c r="H47" i="8"/>
  <c r="Y45" i="8"/>
  <c r="X45" i="8"/>
  <c r="W45" i="8"/>
  <c r="V45" i="8"/>
  <c r="U45" i="8"/>
  <c r="T45" i="8"/>
  <c r="S45" i="8"/>
  <c r="R45" i="8"/>
  <c r="Q45" i="8"/>
  <c r="P45" i="8"/>
  <c r="O45" i="8"/>
  <c r="N45" i="8"/>
  <c r="M45" i="8"/>
  <c r="L45" i="8"/>
  <c r="G45" i="8"/>
  <c r="K45" i="8"/>
  <c r="J45" i="8"/>
  <c r="I45" i="8"/>
  <c r="H45" i="8"/>
  <c r="Y42" i="8"/>
  <c r="X42" i="8"/>
  <c r="W42" i="8"/>
  <c r="V42" i="8"/>
  <c r="U42" i="8"/>
  <c r="T42" i="8"/>
  <c r="S42" i="8"/>
  <c r="R42" i="8"/>
  <c r="Q42" i="8"/>
  <c r="P42" i="8"/>
  <c r="O42" i="8"/>
  <c r="N42" i="8"/>
  <c r="L42" i="8"/>
  <c r="M42" i="8"/>
  <c r="G42" i="8"/>
  <c r="K42" i="8"/>
  <c r="J42" i="8"/>
  <c r="I42" i="8"/>
  <c r="H42" i="8"/>
  <c r="Y40" i="8"/>
  <c r="X40" i="8"/>
  <c r="W40" i="8"/>
  <c r="V40" i="8"/>
  <c r="U40" i="8"/>
  <c r="T40" i="8"/>
  <c r="S40" i="8"/>
  <c r="R40" i="8"/>
  <c r="Q40" i="8"/>
  <c r="P40" i="8"/>
  <c r="O40" i="8"/>
  <c r="N40" i="8"/>
  <c r="L40" i="8"/>
  <c r="M40" i="8"/>
  <c r="G40" i="8"/>
  <c r="K40" i="8"/>
  <c r="J40" i="8"/>
  <c r="I40" i="8"/>
  <c r="H40" i="8"/>
  <c r="Y39" i="8"/>
  <c r="X39" i="8"/>
  <c r="W39" i="8"/>
  <c r="V39" i="8"/>
  <c r="U39" i="8"/>
  <c r="T39" i="8"/>
  <c r="S39" i="8"/>
  <c r="R39" i="8"/>
  <c r="Q39" i="8"/>
  <c r="P39" i="8"/>
  <c r="O39" i="8"/>
  <c r="N39" i="8"/>
  <c r="L39" i="8"/>
  <c r="M39" i="8"/>
  <c r="G39" i="8"/>
  <c r="K39" i="8"/>
  <c r="J39" i="8"/>
  <c r="I39" i="8"/>
  <c r="H39" i="8"/>
  <c r="Y38" i="8"/>
  <c r="X38" i="8"/>
  <c r="W38" i="8"/>
  <c r="V38" i="8"/>
  <c r="U38" i="8"/>
  <c r="T38" i="8"/>
  <c r="S38" i="8"/>
  <c r="R38" i="8"/>
  <c r="Q38" i="8"/>
  <c r="P38" i="8"/>
  <c r="O38" i="8"/>
  <c r="N38" i="8"/>
  <c r="L38" i="8"/>
  <c r="M38" i="8"/>
  <c r="G38" i="8"/>
  <c r="K38" i="8"/>
  <c r="J38" i="8"/>
  <c r="I38" i="8"/>
  <c r="H38" i="8"/>
  <c r="Y36" i="8"/>
  <c r="X36" i="8"/>
  <c r="W36" i="8"/>
  <c r="V36" i="8"/>
  <c r="U36" i="8"/>
  <c r="T36" i="8"/>
  <c r="S36" i="8"/>
  <c r="R36" i="8"/>
  <c r="Q36" i="8"/>
  <c r="P36" i="8"/>
  <c r="O36" i="8"/>
  <c r="N36" i="8"/>
  <c r="M36" i="8"/>
  <c r="L36" i="8"/>
  <c r="G36" i="8"/>
  <c r="K36" i="8"/>
  <c r="J36" i="8"/>
  <c r="I36" i="8"/>
  <c r="H36" i="8"/>
  <c r="Y35" i="8"/>
  <c r="X35" i="8"/>
  <c r="W35" i="8"/>
  <c r="V35" i="8"/>
  <c r="U35" i="8"/>
  <c r="T35" i="8"/>
  <c r="S35" i="8"/>
  <c r="R35" i="8"/>
  <c r="Q35" i="8"/>
  <c r="P35" i="8"/>
  <c r="O35" i="8"/>
  <c r="N35" i="8"/>
  <c r="L35" i="8"/>
  <c r="M35" i="8"/>
  <c r="G35" i="8"/>
  <c r="K35" i="8"/>
  <c r="J35" i="8"/>
  <c r="I35" i="8"/>
  <c r="H35" i="8"/>
  <c r="Y34" i="8"/>
  <c r="X34" i="8"/>
  <c r="W34" i="8"/>
  <c r="V34" i="8"/>
  <c r="U34" i="8"/>
  <c r="T34" i="8"/>
  <c r="S34" i="8"/>
  <c r="R34" i="8"/>
  <c r="Q34" i="8"/>
  <c r="P34" i="8"/>
  <c r="O34" i="8"/>
  <c r="N34" i="8"/>
  <c r="L34" i="8"/>
  <c r="M34" i="8"/>
  <c r="G34" i="8"/>
  <c r="K34" i="8"/>
  <c r="J34" i="8"/>
  <c r="I34" i="8"/>
  <c r="H34" i="8"/>
  <c r="Y32" i="8"/>
  <c r="X32" i="8"/>
  <c r="W32" i="8"/>
  <c r="V32" i="8"/>
  <c r="U32" i="8"/>
  <c r="T32" i="8"/>
  <c r="S32" i="8"/>
  <c r="R32" i="8"/>
  <c r="Q32" i="8"/>
  <c r="P32" i="8"/>
  <c r="O32" i="8"/>
  <c r="N32" i="8"/>
  <c r="L32" i="8"/>
  <c r="M32" i="8"/>
  <c r="G32" i="8"/>
  <c r="K32" i="8"/>
  <c r="J32" i="8"/>
  <c r="I32" i="8"/>
  <c r="H32" i="8"/>
  <c r="Y30" i="8"/>
  <c r="X30" i="8"/>
  <c r="W30" i="8"/>
  <c r="V30" i="8"/>
  <c r="U30" i="8"/>
  <c r="T30" i="8"/>
  <c r="S30" i="8"/>
  <c r="R30" i="8"/>
  <c r="Q30" i="8"/>
  <c r="P30" i="8"/>
  <c r="O30" i="8"/>
  <c r="N30" i="8"/>
  <c r="L30" i="8"/>
  <c r="M30" i="8"/>
  <c r="G30" i="8"/>
  <c r="K30" i="8"/>
  <c r="J30" i="8"/>
  <c r="I30" i="8"/>
  <c r="H30" i="8"/>
  <c r="Y29" i="8"/>
  <c r="X29" i="8"/>
  <c r="W29" i="8"/>
  <c r="V29" i="8"/>
  <c r="U29" i="8"/>
  <c r="T29" i="8"/>
  <c r="S29" i="8"/>
  <c r="R29" i="8"/>
  <c r="Q29" i="8"/>
  <c r="P29" i="8"/>
  <c r="O29" i="8"/>
  <c r="N29" i="8"/>
  <c r="L29" i="8"/>
  <c r="M29" i="8"/>
  <c r="G29" i="8"/>
  <c r="K29" i="8"/>
  <c r="J29" i="8"/>
  <c r="I29" i="8"/>
  <c r="H29" i="8"/>
  <c r="Y28" i="8"/>
  <c r="X28" i="8"/>
  <c r="W28" i="8"/>
  <c r="V28" i="8"/>
  <c r="U28" i="8"/>
  <c r="T28" i="8"/>
  <c r="S28" i="8"/>
  <c r="R28" i="8"/>
  <c r="Q28" i="8"/>
  <c r="P28" i="8"/>
  <c r="O28" i="8"/>
  <c r="N28" i="8"/>
  <c r="L28" i="8"/>
  <c r="M28" i="8"/>
  <c r="G28" i="8"/>
  <c r="K28" i="8"/>
  <c r="J28" i="8"/>
  <c r="I28" i="8"/>
  <c r="H28" i="8"/>
  <c r="Y26" i="8"/>
  <c r="X26" i="8"/>
  <c r="W26" i="8"/>
  <c r="V26" i="8"/>
  <c r="U26" i="8"/>
  <c r="T26" i="8"/>
  <c r="S26" i="8"/>
  <c r="R26" i="8"/>
  <c r="Q26" i="8"/>
  <c r="P26" i="8"/>
  <c r="O26" i="8"/>
  <c r="N26" i="8"/>
  <c r="L26" i="8"/>
  <c r="M26" i="8"/>
  <c r="G26" i="8"/>
  <c r="K26" i="8"/>
  <c r="J26" i="8"/>
  <c r="I26" i="8"/>
  <c r="H26" i="8"/>
  <c r="Y20" i="8"/>
  <c r="X20" i="8"/>
  <c r="W20" i="8"/>
  <c r="V20" i="8"/>
  <c r="U20" i="8"/>
  <c r="T20" i="8"/>
  <c r="S20" i="8"/>
  <c r="R20" i="8"/>
  <c r="Q20" i="8"/>
  <c r="P20" i="8"/>
  <c r="O20" i="8"/>
  <c r="N20" i="8"/>
  <c r="L20" i="8"/>
  <c r="M20" i="8"/>
  <c r="G20" i="8"/>
  <c r="K20" i="8"/>
  <c r="J20" i="8"/>
  <c r="I20" i="8"/>
  <c r="H20" i="8"/>
  <c r="Y19" i="8"/>
  <c r="X19" i="8"/>
  <c r="W19" i="8"/>
  <c r="V19" i="8"/>
  <c r="U19" i="8"/>
  <c r="T19" i="8"/>
  <c r="S19" i="8"/>
  <c r="R19" i="8"/>
  <c r="Q19" i="8"/>
  <c r="P19" i="8"/>
  <c r="O19" i="8"/>
  <c r="N19" i="8"/>
  <c r="L19" i="8"/>
  <c r="M19" i="8"/>
  <c r="G19" i="8"/>
  <c r="K19" i="8"/>
  <c r="J19" i="8"/>
  <c r="I19" i="8"/>
  <c r="H19" i="8"/>
  <c r="Y18" i="8"/>
  <c r="X18" i="8"/>
  <c r="W18" i="8"/>
  <c r="V18" i="8"/>
  <c r="U18" i="8"/>
  <c r="T18" i="8"/>
  <c r="S18" i="8"/>
  <c r="R18" i="8"/>
  <c r="Q18" i="8"/>
  <c r="P18" i="8"/>
  <c r="O18" i="8"/>
  <c r="N18" i="8"/>
  <c r="L18" i="8"/>
  <c r="M18" i="8"/>
  <c r="G18" i="8"/>
  <c r="K18" i="8"/>
  <c r="J18" i="8"/>
  <c r="I18" i="8"/>
  <c r="H18" i="8"/>
  <c r="Y15" i="8"/>
  <c r="X15" i="8"/>
  <c r="W15" i="8"/>
  <c r="V15" i="8"/>
  <c r="U15" i="8"/>
  <c r="T15" i="8"/>
  <c r="S15" i="8"/>
  <c r="R15" i="8"/>
  <c r="Q15" i="8"/>
  <c r="P15" i="8"/>
  <c r="O15" i="8"/>
  <c r="N15" i="8"/>
  <c r="L15" i="8"/>
  <c r="M15" i="8"/>
  <c r="G15" i="8"/>
  <c r="K15" i="8"/>
  <c r="J15" i="8"/>
  <c r="I15" i="8"/>
  <c r="H15" i="8"/>
  <c r="Y14" i="8"/>
  <c r="X14" i="8"/>
  <c r="W14" i="8"/>
  <c r="V14" i="8"/>
  <c r="U14" i="8"/>
  <c r="T14" i="8"/>
  <c r="S14" i="8"/>
  <c r="R14" i="8"/>
  <c r="Q14" i="8"/>
  <c r="P14" i="8"/>
  <c r="O14" i="8"/>
  <c r="N14" i="8"/>
  <c r="L14" i="8"/>
  <c r="M14" i="8"/>
  <c r="G14" i="8"/>
  <c r="K14" i="8"/>
  <c r="J14" i="8"/>
  <c r="I14" i="8"/>
  <c r="H14" i="8"/>
  <c r="Y13" i="8"/>
  <c r="X13" i="8"/>
  <c r="W13" i="8"/>
  <c r="V13" i="8"/>
  <c r="U13" i="8"/>
  <c r="T13" i="8"/>
  <c r="S13" i="8"/>
  <c r="R13" i="8"/>
  <c r="Q13" i="8"/>
  <c r="P13" i="8"/>
  <c r="O13" i="8"/>
  <c r="N13" i="8"/>
  <c r="L13" i="8"/>
  <c r="M13" i="8"/>
  <c r="G13" i="8"/>
  <c r="K13" i="8"/>
  <c r="J13" i="8"/>
  <c r="I13" i="8"/>
  <c r="H13" i="8"/>
  <c r="G113" i="8"/>
  <c r="H113" i="8"/>
  <c r="I113" i="8"/>
  <c r="J113" i="8"/>
  <c r="K113" i="8"/>
  <c r="L113" i="8"/>
  <c r="M113" i="8"/>
  <c r="N113" i="8"/>
  <c r="O113" i="8"/>
  <c r="P113" i="8"/>
  <c r="Q113" i="8"/>
  <c r="R113" i="8"/>
  <c r="S113" i="8"/>
  <c r="T113" i="8"/>
  <c r="U113" i="8"/>
  <c r="V113" i="8"/>
  <c r="W113" i="8"/>
  <c r="X113" i="8"/>
  <c r="Y113" i="8"/>
  <c r="G114" i="8"/>
  <c r="H114" i="8"/>
  <c r="I114" i="8"/>
  <c r="J114" i="8"/>
  <c r="K114" i="8"/>
  <c r="L114" i="8"/>
  <c r="M114" i="8"/>
  <c r="N114" i="8"/>
  <c r="O114" i="8"/>
  <c r="P114" i="8"/>
  <c r="Q114" i="8"/>
  <c r="R114" i="8"/>
  <c r="S114" i="8"/>
  <c r="T114" i="8"/>
  <c r="U114" i="8"/>
  <c r="V114" i="8"/>
  <c r="W114" i="8"/>
  <c r="X114" i="8"/>
  <c r="Y114" i="8"/>
  <c r="G115" i="8"/>
  <c r="H115" i="8"/>
  <c r="I115" i="8"/>
  <c r="J115" i="8"/>
  <c r="K115" i="8"/>
  <c r="L115" i="8"/>
  <c r="M115" i="8"/>
  <c r="N115" i="8"/>
  <c r="O115" i="8"/>
  <c r="P115" i="8"/>
  <c r="Q115" i="8"/>
  <c r="R115" i="8"/>
  <c r="S115" i="8"/>
  <c r="T115" i="8"/>
  <c r="U115" i="8"/>
  <c r="V115" i="8"/>
  <c r="W115" i="8"/>
  <c r="X115" i="8"/>
  <c r="Y115" i="8"/>
  <c r="G118" i="8"/>
  <c r="H118" i="8"/>
  <c r="I118" i="8"/>
  <c r="J118" i="8"/>
  <c r="K118" i="8"/>
  <c r="L118" i="8"/>
  <c r="M118" i="8"/>
  <c r="N118" i="8"/>
  <c r="O118" i="8"/>
  <c r="P118" i="8"/>
  <c r="Q118" i="8"/>
  <c r="R118" i="8"/>
  <c r="S118" i="8"/>
  <c r="T118" i="8"/>
  <c r="U118" i="8"/>
  <c r="V118" i="8"/>
  <c r="W118" i="8"/>
  <c r="X118" i="8"/>
  <c r="Y118" i="8"/>
  <c r="G119" i="8"/>
  <c r="H119" i="8"/>
  <c r="I119" i="8"/>
  <c r="J119" i="8"/>
  <c r="K119" i="8"/>
  <c r="L119" i="8"/>
  <c r="M119" i="8"/>
  <c r="N119" i="8"/>
  <c r="O119" i="8"/>
  <c r="P119" i="8"/>
  <c r="Q119" i="8"/>
  <c r="R119" i="8"/>
  <c r="S119" i="8"/>
  <c r="T119" i="8"/>
  <c r="U119" i="8"/>
  <c r="V119" i="8"/>
  <c r="W119" i="8"/>
  <c r="X119" i="8"/>
  <c r="Y119" i="8"/>
  <c r="G120" i="8"/>
  <c r="H120" i="8"/>
  <c r="I120" i="8"/>
  <c r="J120" i="8"/>
  <c r="K120" i="8"/>
  <c r="L120" i="8"/>
  <c r="M120" i="8"/>
  <c r="N120" i="8"/>
  <c r="O120" i="8"/>
  <c r="P120" i="8"/>
  <c r="Q120" i="8"/>
  <c r="R120" i="8"/>
  <c r="S120" i="8"/>
  <c r="T120" i="8"/>
  <c r="U120" i="8"/>
  <c r="V120" i="8"/>
  <c r="W120" i="8"/>
  <c r="X120" i="8"/>
  <c r="Y120" i="8"/>
  <c r="G126" i="8"/>
  <c r="H126" i="8"/>
  <c r="I126" i="8"/>
  <c r="J126" i="8"/>
  <c r="K126" i="8"/>
  <c r="L126" i="8"/>
  <c r="M126" i="8"/>
  <c r="N126" i="8"/>
  <c r="O126" i="8"/>
  <c r="P126" i="8"/>
  <c r="Q126" i="8"/>
  <c r="R126" i="8"/>
  <c r="S126" i="8"/>
  <c r="T126" i="8"/>
  <c r="U126" i="8"/>
  <c r="V126" i="8"/>
  <c r="W126" i="8"/>
  <c r="X126" i="8"/>
  <c r="Y126" i="8"/>
  <c r="G128" i="8"/>
  <c r="H128" i="8"/>
  <c r="I128" i="8"/>
  <c r="J128" i="8"/>
  <c r="K128" i="8"/>
  <c r="L128" i="8"/>
  <c r="M128" i="8"/>
  <c r="N128" i="8"/>
  <c r="O128" i="8"/>
  <c r="P128" i="8"/>
  <c r="Q128" i="8"/>
  <c r="R128" i="8"/>
  <c r="S128" i="8"/>
  <c r="T128" i="8"/>
  <c r="U128" i="8"/>
  <c r="V128" i="8"/>
  <c r="W128" i="8"/>
  <c r="X128" i="8"/>
  <c r="Y128" i="8"/>
  <c r="G129" i="8"/>
  <c r="H129" i="8"/>
  <c r="I129" i="8"/>
  <c r="J129" i="8"/>
  <c r="K129" i="8"/>
  <c r="L129" i="8"/>
  <c r="M129" i="8"/>
  <c r="N129" i="8"/>
  <c r="O129" i="8"/>
  <c r="P129" i="8"/>
  <c r="Q129" i="8"/>
  <c r="R129" i="8"/>
  <c r="S129" i="8"/>
  <c r="T129" i="8"/>
  <c r="U129" i="8"/>
  <c r="V129" i="8"/>
  <c r="W129" i="8"/>
  <c r="X129" i="8"/>
  <c r="Y129" i="8"/>
  <c r="G130" i="8"/>
  <c r="H130" i="8"/>
  <c r="I130" i="8"/>
  <c r="J130" i="8"/>
  <c r="K130" i="8"/>
  <c r="L130" i="8"/>
  <c r="M130" i="8"/>
  <c r="N130" i="8"/>
  <c r="O130" i="8"/>
  <c r="P130" i="8"/>
  <c r="Q130" i="8"/>
  <c r="R130" i="8"/>
  <c r="S130" i="8"/>
  <c r="T130" i="8"/>
  <c r="U130" i="8"/>
  <c r="V130" i="8"/>
  <c r="W130" i="8"/>
  <c r="X130" i="8"/>
  <c r="Y130" i="8"/>
  <c r="G132" i="8"/>
  <c r="H132" i="8"/>
  <c r="I132" i="8"/>
  <c r="J132" i="8"/>
  <c r="K132" i="8"/>
  <c r="L132" i="8"/>
  <c r="M132" i="8"/>
  <c r="N132" i="8"/>
  <c r="O132" i="8"/>
  <c r="P132" i="8"/>
  <c r="Q132" i="8"/>
  <c r="R132" i="8"/>
  <c r="S132" i="8"/>
  <c r="T132" i="8"/>
  <c r="U132" i="8"/>
  <c r="V132" i="8"/>
  <c r="W132" i="8"/>
  <c r="X132" i="8"/>
  <c r="Y132" i="8"/>
  <c r="G134" i="8"/>
  <c r="H134" i="8"/>
  <c r="I134" i="8"/>
  <c r="J134" i="8"/>
  <c r="K134" i="8"/>
  <c r="L134" i="8"/>
  <c r="M134" i="8"/>
  <c r="N134" i="8"/>
  <c r="O134" i="8"/>
  <c r="P134" i="8"/>
  <c r="Q134" i="8"/>
  <c r="R134" i="8"/>
  <c r="S134" i="8"/>
  <c r="T134" i="8"/>
  <c r="U134" i="8"/>
  <c r="V134" i="8"/>
  <c r="W134" i="8"/>
  <c r="X134" i="8"/>
  <c r="Y134" i="8"/>
  <c r="G135" i="8"/>
  <c r="H135" i="8"/>
  <c r="I135" i="8"/>
  <c r="J135" i="8"/>
  <c r="K135" i="8"/>
  <c r="L135" i="8"/>
  <c r="M135" i="8"/>
  <c r="N135" i="8"/>
  <c r="O135" i="8"/>
  <c r="P135" i="8"/>
  <c r="Q135" i="8"/>
  <c r="R135" i="8"/>
  <c r="S135" i="8"/>
  <c r="T135" i="8"/>
  <c r="U135" i="8"/>
  <c r="V135" i="8"/>
  <c r="W135" i="8"/>
  <c r="X135" i="8"/>
  <c r="Y135" i="8"/>
  <c r="G136" i="8"/>
  <c r="H136" i="8"/>
  <c r="I136" i="8"/>
  <c r="J136" i="8"/>
  <c r="K136" i="8"/>
  <c r="L136" i="8"/>
  <c r="M136" i="8"/>
  <c r="N136" i="8"/>
  <c r="O136" i="8"/>
  <c r="P136" i="8"/>
  <c r="Q136" i="8"/>
  <c r="R136" i="8"/>
  <c r="S136" i="8"/>
  <c r="T136" i="8"/>
  <c r="U136" i="8"/>
  <c r="V136" i="8"/>
  <c r="W136" i="8"/>
  <c r="X136" i="8"/>
  <c r="Y136" i="8"/>
  <c r="G138" i="8"/>
  <c r="H138" i="8"/>
  <c r="I138" i="8"/>
  <c r="J138" i="8"/>
  <c r="K138" i="8"/>
  <c r="L138" i="8"/>
  <c r="M138" i="8"/>
  <c r="N138" i="8"/>
  <c r="O138" i="8"/>
  <c r="P138" i="8"/>
  <c r="Q138" i="8"/>
  <c r="R138" i="8"/>
  <c r="S138" i="8"/>
  <c r="T138" i="8"/>
  <c r="U138" i="8"/>
  <c r="V138" i="8"/>
  <c r="W138" i="8"/>
  <c r="X138" i="8"/>
  <c r="Y138" i="8"/>
  <c r="G139" i="8"/>
  <c r="H139" i="8"/>
  <c r="I139" i="8"/>
  <c r="J139" i="8"/>
  <c r="K139" i="8"/>
  <c r="L139" i="8"/>
  <c r="M139" i="8"/>
  <c r="N139" i="8"/>
  <c r="O139" i="8"/>
  <c r="P139" i="8"/>
  <c r="Q139" i="8"/>
  <c r="R139" i="8"/>
  <c r="S139" i="8"/>
  <c r="T139" i="8"/>
  <c r="U139" i="8"/>
  <c r="V139" i="8"/>
  <c r="W139" i="8"/>
  <c r="X139" i="8"/>
  <c r="Y139" i="8"/>
  <c r="G140" i="8"/>
  <c r="H140" i="8"/>
  <c r="I140" i="8"/>
  <c r="J140" i="8"/>
  <c r="K140" i="8"/>
  <c r="L140" i="8"/>
  <c r="M140" i="8"/>
  <c r="N140" i="8"/>
  <c r="O140" i="8"/>
  <c r="P140" i="8"/>
  <c r="Q140" i="8"/>
  <c r="R140" i="8"/>
  <c r="S140" i="8"/>
  <c r="T140" i="8"/>
  <c r="U140" i="8"/>
  <c r="V140" i="8"/>
  <c r="W140" i="8"/>
  <c r="X140" i="8"/>
  <c r="Y140" i="8"/>
  <c r="G142" i="8"/>
  <c r="H142" i="8"/>
  <c r="I142" i="8"/>
  <c r="J142" i="8"/>
  <c r="K142" i="8"/>
  <c r="L142" i="8"/>
  <c r="M142" i="8"/>
  <c r="N142" i="8"/>
  <c r="O142" i="8"/>
  <c r="P142" i="8"/>
  <c r="Q142" i="8"/>
  <c r="R142" i="8"/>
  <c r="S142" i="8"/>
  <c r="T142" i="8"/>
  <c r="U142" i="8"/>
  <c r="V142" i="8"/>
  <c r="W142" i="8"/>
  <c r="X142" i="8"/>
  <c r="Y142" i="8"/>
  <c r="G145" i="8"/>
  <c r="H145" i="8"/>
  <c r="I145" i="8"/>
  <c r="J145" i="8"/>
  <c r="K145" i="8"/>
  <c r="L145" i="8"/>
  <c r="M145" i="8"/>
  <c r="N145" i="8"/>
  <c r="O145" i="8"/>
  <c r="P145" i="8"/>
  <c r="Q145" i="8"/>
  <c r="R145" i="8"/>
  <c r="S145" i="8"/>
  <c r="T145" i="8"/>
  <c r="U145" i="8"/>
  <c r="V145" i="8"/>
  <c r="W145" i="8"/>
  <c r="X145" i="8"/>
  <c r="Y145" i="8"/>
  <c r="G147" i="8"/>
  <c r="H147" i="8"/>
  <c r="I147" i="8"/>
  <c r="J147" i="8"/>
  <c r="K147" i="8"/>
  <c r="L147" i="8"/>
  <c r="M147" i="8"/>
  <c r="N147" i="8"/>
  <c r="O147" i="8"/>
  <c r="P147" i="8"/>
  <c r="Q147" i="8"/>
  <c r="R147" i="8"/>
  <c r="S147" i="8"/>
  <c r="T147" i="8"/>
  <c r="U147" i="8"/>
  <c r="V147" i="8"/>
  <c r="W147" i="8"/>
  <c r="X147" i="8"/>
  <c r="Y147" i="8"/>
  <c r="G148" i="8"/>
  <c r="H148" i="8"/>
  <c r="I148" i="8"/>
  <c r="J148" i="8"/>
  <c r="K148" i="8"/>
  <c r="L148" i="8"/>
  <c r="M148" i="8"/>
  <c r="N148" i="8"/>
  <c r="O148" i="8"/>
  <c r="P148" i="8"/>
  <c r="Q148" i="8"/>
  <c r="R148" i="8"/>
  <c r="S148" i="8"/>
  <c r="T148" i="8"/>
  <c r="U148" i="8"/>
  <c r="V148" i="8"/>
  <c r="W148" i="8"/>
  <c r="X148" i="8"/>
  <c r="Y148" i="8"/>
  <c r="G150" i="8"/>
  <c r="H150" i="8"/>
  <c r="I150" i="8"/>
  <c r="J150" i="8"/>
  <c r="K150" i="8"/>
  <c r="L150" i="8"/>
  <c r="M150" i="8"/>
  <c r="N150" i="8"/>
  <c r="O150" i="8"/>
  <c r="P150" i="8"/>
  <c r="Q150" i="8"/>
  <c r="R150" i="8"/>
  <c r="S150" i="8"/>
  <c r="T150" i="8"/>
  <c r="U150" i="8"/>
  <c r="V150" i="8"/>
  <c r="W150" i="8"/>
  <c r="X150" i="8"/>
  <c r="Y150" i="8"/>
  <c r="G151" i="8"/>
  <c r="H151" i="8"/>
  <c r="I151" i="8"/>
  <c r="J151" i="8"/>
  <c r="K151" i="8"/>
  <c r="L151" i="8"/>
  <c r="M151" i="8"/>
  <c r="N151" i="8"/>
  <c r="O151" i="8"/>
  <c r="P151" i="8"/>
  <c r="Q151" i="8"/>
  <c r="R151" i="8"/>
  <c r="S151" i="8"/>
  <c r="T151" i="8"/>
  <c r="U151" i="8"/>
  <c r="V151" i="8"/>
  <c r="W151" i="8"/>
  <c r="X151" i="8"/>
  <c r="Y151" i="8"/>
  <c r="G153" i="8"/>
  <c r="H153" i="8"/>
  <c r="I153" i="8"/>
  <c r="J153" i="8"/>
  <c r="K153" i="8"/>
  <c r="L153" i="8"/>
  <c r="M153" i="8"/>
  <c r="N153" i="8"/>
  <c r="O153" i="8"/>
  <c r="P153" i="8"/>
  <c r="Q153" i="8"/>
  <c r="R153" i="8"/>
  <c r="S153" i="8"/>
  <c r="T153" i="8"/>
  <c r="U153" i="8"/>
  <c r="V153" i="8"/>
  <c r="W153" i="8"/>
  <c r="X153" i="8"/>
  <c r="Y153" i="8"/>
  <c r="G154" i="8"/>
  <c r="H154" i="8"/>
  <c r="I154" i="8"/>
  <c r="J154" i="8"/>
  <c r="K154" i="8"/>
  <c r="L154" i="8"/>
  <c r="M154" i="8"/>
  <c r="N154" i="8"/>
  <c r="O154" i="8"/>
  <c r="P154" i="8"/>
  <c r="Q154" i="8"/>
  <c r="R154" i="8"/>
  <c r="S154" i="8"/>
  <c r="T154" i="8"/>
  <c r="U154" i="8"/>
  <c r="V154" i="8"/>
  <c r="W154" i="8"/>
  <c r="X154" i="8"/>
  <c r="Y154" i="8"/>
  <c r="G155" i="8"/>
  <c r="H155" i="8"/>
  <c r="I155" i="8"/>
  <c r="J155" i="8"/>
  <c r="K155" i="8"/>
  <c r="L155" i="8"/>
  <c r="M155" i="8"/>
  <c r="N155" i="8"/>
  <c r="O155" i="8"/>
  <c r="P155" i="8"/>
  <c r="Q155" i="8"/>
  <c r="R155" i="8"/>
  <c r="S155" i="8"/>
  <c r="T155" i="8"/>
  <c r="U155" i="8"/>
  <c r="V155" i="8"/>
  <c r="W155" i="8"/>
  <c r="X155" i="8"/>
  <c r="Y155" i="8"/>
  <c r="G156" i="8"/>
  <c r="H156" i="8"/>
  <c r="I156" i="8"/>
  <c r="J156" i="8"/>
  <c r="K156" i="8"/>
  <c r="L156" i="8"/>
  <c r="M156" i="8"/>
  <c r="N156" i="8"/>
  <c r="O156" i="8"/>
  <c r="P156" i="8"/>
  <c r="Q156" i="8"/>
  <c r="R156" i="8"/>
  <c r="S156" i="8"/>
  <c r="T156" i="8"/>
  <c r="U156" i="8"/>
  <c r="V156" i="8"/>
  <c r="W156" i="8"/>
  <c r="X156" i="8"/>
  <c r="Y156" i="8"/>
  <c r="G157" i="8"/>
  <c r="H157" i="8"/>
  <c r="I157" i="8"/>
  <c r="J157" i="8"/>
  <c r="K157" i="8"/>
  <c r="L157" i="8"/>
  <c r="M157" i="8"/>
  <c r="N157" i="8"/>
  <c r="O157" i="8"/>
  <c r="P157" i="8"/>
  <c r="Q157" i="8"/>
  <c r="R157" i="8"/>
  <c r="S157" i="8"/>
  <c r="T157" i="8"/>
  <c r="U157" i="8"/>
  <c r="V157" i="8"/>
  <c r="W157" i="8"/>
  <c r="X157" i="8"/>
  <c r="Y157" i="8"/>
  <c r="G158" i="8"/>
  <c r="H158" i="8"/>
  <c r="I158" i="8"/>
  <c r="J158" i="8"/>
  <c r="K158" i="8"/>
  <c r="L158" i="8"/>
  <c r="M158" i="8"/>
  <c r="N158" i="8"/>
  <c r="O158" i="8"/>
  <c r="P158" i="8"/>
  <c r="Q158" i="8"/>
  <c r="R158" i="8"/>
  <c r="S158" i="8"/>
  <c r="T158" i="8"/>
  <c r="U158" i="8"/>
  <c r="V158" i="8"/>
  <c r="W158" i="8"/>
  <c r="X158" i="8"/>
  <c r="Y158" i="8"/>
  <c r="G159" i="8"/>
  <c r="H159" i="8"/>
  <c r="I159" i="8"/>
  <c r="J159" i="8"/>
  <c r="K159" i="8"/>
  <c r="L159" i="8"/>
  <c r="M159" i="8"/>
  <c r="N159" i="8"/>
  <c r="O159" i="8"/>
  <c r="P159" i="8"/>
  <c r="Q159" i="8"/>
  <c r="R159" i="8"/>
  <c r="S159" i="8"/>
  <c r="T159" i="8"/>
  <c r="U159" i="8"/>
  <c r="V159" i="8"/>
  <c r="W159" i="8"/>
  <c r="X159" i="8"/>
  <c r="Y159" i="8"/>
  <c r="G160" i="8"/>
  <c r="H160" i="8"/>
  <c r="I160" i="8"/>
  <c r="J160" i="8"/>
  <c r="K160" i="8"/>
  <c r="L160" i="8"/>
  <c r="M160" i="8"/>
  <c r="N160" i="8"/>
  <c r="O160" i="8"/>
  <c r="P160" i="8"/>
  <c r="Q160" i="8"/>
  <c r="R160" i="8"/>
  <c r="S160" i="8"/>
  <c r="T160" i="8"/>
  <c r="U160" i="8"/>
  <c r="V160" i="8"/>
  <c r="W160" i="8"/>
  <c r="X160" i="8"/>
  <c r="Y160" i="8"/>
  <c r="G161" i="8"/>
  <c r="H161" i="8"/>
  <c r="I161" i="8"/>
  <c r="J161" i="8"/>
  <c r="K161" i="8"/>
  <c r="L161" i="8"/>
  <c r="M161" i="8"/>
  <c r="N161" i="8"/>
  <c r="O161" i="8"/>
  <c r="P161" i="8"/>
  <c r="Q161" i="8"/>
  <c r="R161" i="8"/>
  <c r="S161" i="8"/>
  <c r="T161" i="8"/>
  <c r="U161" i="8"/>
  <c r="V161" i="8"/>
  <c r="W161" i="8"/>
  <c r="X161" i="8"/>
  <c r="Y161" i="8"/>
  <c r="G162" i="8"/>
  <c r="L162" i="8"/>
  <c r="M162" i="8"/>
  <c r="N162" i="8"/>
  <c r="O162" i="8"/>
  <c r="P162" i="8"/>
  <c r="Q162" i="8"/>
  <c r="R162" i="8"/>
  <c r="S162" i="8"/>
  <c r="T162" i="8"/>
  <c r="U162" i="8"/>
  <c r="V162" i="8"/>
  <c r="W162" i="8"/>
  <c r="X162" i="8"/>
  <c r="Y162" i="8"/>
  <c r="AG88" i="5"/>
  <c r="AX137" i="5"/>
  <c r="AW137" i="5"/>
  <c r="AV137" i="5"/>
  <c r="AU137" i="5"/>
  <c r="AT137" i="5"/>
  <c r="AS137" i="5"/>
  <c r="AR137" i="5"/>
  <c r="AQ137" i="5"/>
  <c r="AP137" i="5"/>
  <c r="AO137" i="5"/>
  <c r="AN137" i="5"/>
  <c r="AM137" i="5"/>
  <c r="AL137" i="5"/>
  <c r="AK137" i="5"/>
  <c r="AJ137" i="5"/>
  <c r="AI137" i="5"/>
  <c r="AH137" i="5"/>
  <c r="AG137" i="5"/>
  <c r="AF137" i="5"/>
  <c r="AE137" i="5"/>
  <c r="CQ88" i="5"/>
  <c r="BU88" i="5"/>
  <c r="AX135" i="5"/>
  <c r="AE128"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6" i="5"/>
  <c r="CS34" i="5"/>
  <c r="CT34" i="5"/>
  <c r="CU34" i="5"/>
  <c r="CV34" i="5"/>
  <c r="CW34" i="5"/>
  <c r="CX34" i="5"/>
  <c r="CY34" i="5"/>
  <c r="CZ34" i="5"/>
  <c r="DA34" i="5"/>
  <c r="DB34" i="5"/>
  <c r="DC34" i="5"/>
  <c r="DD34" i="5"/>
  <c r="DE34" i="5"/>
  <c r="DF34" i="5"/>
  <c r="DG34" i="5"/>
  <c r="DH34" i="5"/>
  <c r="DI34" i="5"/>
  <c r="DJ34" i="5"/>
  <c r="DK34" i="5"/>
  <c r="DL34" i="5"/>
  <c r="BW34" i="5"/>
  <c r="BX34" i="5"/>
  <c r="BY34" i="5"/>
  <c r="DL186" i="5"/>
  <c r="DK186" i="5"/>
  <c r="DJ186" i="5"/>
  <c r="DI186" i="5"/>
  <c r="DH186" i="5"/>
  <c r="DG186" i="5"/>
  <c r="DF186" i="5"/>
  <c r="DE186" i="5"/>
  <c r="DD186" i="5"/>
  <c r="DC186" i="5"/>
  <c r="DB186" i="5"/>
  <c r="DA186" i="5"/>
  <c r="CZ186" i="5"/>
  <c r="CY186" i="5"/>
  <c r="CX186" i="5"/>
  <c r="CW186" i="5"/>
  <c r="CV186" i="5"/>
  <c r="CU186" i="5"/>
  <c r="CT186" i="5"/>
  <c r="CS186" i="5"/>
  <c r="DL185" i="5"/>
  <c r="DK185" i="5"/>
  <c r="DJ185" i="5"/>
  <c r="DI185" i="5"/>
  <c r="DH185" i="5"/>
  <c r="DG185" i="5"/>
  <c r="DF185" i="5"/>
  <c r="DE185" i="5"/>
  <c r="DD185" i="5"/>
  <c r="DC185" i="5"/>
  <c r="DB185" i="5"/>
  <c r="DA185" i="5"/>
  <c r="CZ185" i="5"/>
  <c r="CY185" i="5"/>
  <c r="CX185" i="5"/>
  <c r="CW185" i="5"/>
  <c r="CV185" i="5"/>
  <c r="CU185" i="5"/>
  <c r="CT185" i="5"/>
  <c r="CS185" i="5"/>
  <c r="DL184" i="5"/>
  <c r="DK184" i="5"/>
  <c r="DJ184" i="5"/>
  <c r="DI184" i="5"/>
  <c r="DH184" i="5"/>
  <c r="DG184" i="5"/>
  <c r="DF184" i="5"/>
  <c r="DE184" i="5"/>
  <c r="DD184" i="5"/>
  <c r="DC184" i="5"/>
  <c r="DB184" i="5"/>
  <c r="DA184" i="5"/>
  <c r="CZ184" i="5"/>
  <c r="CY184" i="5"/>
  <c r="CX184" i="5"/>
  <c r="CW184" i="5"/>
  <c r="CV184" i="5"/>
  <c r="CU184" i="5"/>
  <c r="CT184" i="5"/>
  <c r="CS184" i="5"/>
  <c r="DL183" i="5"/>
  <c r="DK183" i="5"/>
  <c r="DJ183" i="5"/>
  <c r="DI183" i="5"/>
  <c r="DH183" i="5"/>
  <c r="DG183" i="5"/>
  <c r="DF183" i="5"/>
  <c r="DE183" i="5"/>
  <c r="DD183" i="5"/>
  <c r="DC183" i="5"/>
  <c r="DB183" i="5"/>
  <c r="DA183" i="5"/>
  <c r="CZ183" i="5"/>
  <c r="CY183" i="5"/>
  <c r="CX183" i="5"/>
  <c r="CW183" i="5"/>
  <c r="CV183" i="5"/>
  <c r="CU183" i="5"/>
  <c r="CT183" i="5"/>
  <c r="CS183" i="5"/>
  <c r="DL182" i="5"/>
  <c r="DK182" i="5"/>
  <c r="DJ182" i="5"/>
  <c r="DI182" i="5"/>
  <c r="DH182" i="5"/>
  <c r="DG182" i="5"/>
  <c r="DF182" i="5"/>
  <c r="DE182" i="5"/>
  <c r="DD182" i="5"/>
  <c r="DC182" i="5"/>
  <c r="DB182" i="5"/>
  <c r="DA182" i="5"/>
  <c r="CZ182" i="5"/>
  <c r="CY182" i="5"/>
  <c r="CX182" i="5"/>
  <c r="CW182" i="5"/>
  <c r="CV182" i="5"/>
  <c r="CU182" i="5"/>
  <c r="CT182" i="5"/>
  <c r="CS182" i="5"/>
  <c r="DL181" i="5"/>
  <c r="DK181" i="5"/>
  <c r="DJ181" i="5"/>
  <c r="DI181" i="5"/>
  <c r="DH181" i="5"/>
  <c r="DG181" i="5"/>
  <c r="DF181" i="5"/>
  <c r="DE181" i="5"/>
  <c r="DD181" i="5"/>
  <c r="DC181" i="5"/>
  <c r="DB181" i="5"/>
  <c r="DA181" i="5"/>
  <c r="CZ181" i="5"/>
  <c r="CY181" i="5"/>
  <c r="CX181" i="5"/>
  <c r="CW181" i="5"/>
  <c r="CV181" i="5"/>
  <c r="CU181" i="5"/>
  <c r="CT181" i="5"/>
  <c r="CS181" i="5"/>
  <c r="DL180" i="5"/>
  <c r="DK180" i="5"/>
  <c r="DJ180" i="5"/>
  <c r="DI180" i="5"/>
  <c r="DH180" i="5"/>
  <c r="DG180" i="5"/>
  <c r="DF180" i="5"/>
  <c r="DE180" i="5"/>
  <c r="DD180" i="5"/>
  <c r="DC180" i="5"/>
  <c r="DB180" i="5"/>
  <c r="DA180" i="5"/>
  <c r="CZ180" i="5"/>
  <c r="CY180" i="5"/>
  <c r="CX180" i="5"/>
  <c r="CW180" i="5"/>
  <c r="CV180" i="5"/>
  <c r="CU180" i="5"/>
  <c r="CT180" i="5"/>
  <c r="CS180" i="5"/>
  <c r="DL179" i="5"/>
  <c r="DK179" i="5"/>
  <c r="DJ179" i="5"/>
  <c r="DI179" i="5"/>
  <c r="DH179" i="5"/>
  <c r="DG179" i="5"/>
  <c r="DF179" i="5"/>
  <c r="DE179" i="5"/>
  <c r="DD179" i="5"/>
  <c r="DC179" i="5"/>
  <c r="DB179" i="5"/>
  <c r="DA179" i="5"/>
  <c r="CZ179" i="5"/>
  <c r="CY179" i="5"/>
  <c r="CX179" i="5"/>
  <c r="CW179" i="5"/>
  <c r="CV179" i="5"/>
  <c r="CU179" i="5"/>
  <c r="CT179" i="5"/>
  <c r="CS179" i="5"/>
  <c r="DL178" i="5"/>
  <c r="DK178" i="5"/>
  <c r="DJ178" i="5"/>
  <c r="DI178" i="5"/>
  <c r="DH178" i="5"/>
  <c r="DG178" i="5"/>
  <c r="DF178" i="5"/>
  <c r="DE178" i="5"/>
  <c r="DD178" i="5"/>
  <c r="DC178" i="5"/>
  <c r="DB178" i="5"/>
  <c r="DA178" i="5"/>
  <c r="CZ178" i="5"/>
  <c r="CY178" i="5"/>
  <c r="CX178" i="5"/>
  <c r="CW178" i="5"/>
  <c r="CV178" i="5"/>
  <c r="CU178" i="5"/>
  <c r="CT178" i="5"/>
  <c r="CS178" i="5"/>
  <c r="DL177" i="5"/>
  <c r="DK177" i="5"/>
  <c r="DJ177" i="5"/>
  <c r="DI177" i="5"/>
  <c r="DH177" i="5"/>
  <c r="DG177" i="5"/>
  <c r="DF177" i="5"/>
  <c r="DE177" i="5"/>
  <c r="DD177" i="5"/>
  <c r="DC177" i="5"/>
  <c r="DB177" i="5"/>
  <c r="DA177" i="5"/>
  <c r="CZ177" i="5"/>
  <c r="CY177" i="5"/>
  <c r="CX177" i="5"/>
  <c r="CW177" i="5"/>
  <c r="CV177" i="5"/>
  <c r="CU177" i="5"/>
  <c r="CT177" i="5"/>
  <c r="CS177" i="5"/>
  <c r="DL176" i="5"/>
  <c r="DK176" i="5"/>
  <c r="DJ176" i="5"/>
  <c r="DI176" i="5"/>
  <c r="DH176" i="5"/>
  <c r="DG176" i="5"/>
  <c r="DF176" i="5"/>
  <c r="DE176" i="5"/>
  <c r="DD176" i="5"/>
  <c r="DC176" i="5"/>
  <c r="DB176" i="5"/>
  <c r="DA176" i="5"/>
  <c r="CZ176" i="5"/>
  <c r="CY176" i="5"/>
  <c r="CX176" i="5"/>
  <c r="CW176" i="5"/>
  <c r="CV176" i="5"/>
  <c r="CU176" i="5"/>
  <c r="CT176" i="5"/>
  <c r="CS176" i="5"/>
  <c r="DL175" i="5"/>
  <c r="DK175" i="5"/>
  <c r="DJ175" i="5"/>
  <c r="DI175" i="5"/>
  <c r="DH175" i="5"/>
  <c r="DG175" i="5"/>
  <c r="DF175" i="5"/>
  <c r="DE175" i="5"/>
  <c r="DD175" i="5"/>
  <c r="DC175" i="5"/>
  <c r="DB175" i="5"/>
  <c r="DA175" i="5"/>
  <c r="CZ175" i="5"/>
  <c r="CY175" i="5"/>
  <c r="CX175" i="5"/>
  <c r="CW175" i="5"/>
  <c r="CV175" i="5"/>
  <c r="CU175" i="5"/>
  <c r="CT175" i="5"/>
  <c r="CS175" i="5"/>
  <c r="DL174" i="5"/>
  <c r="DK174" i="5"/>
  <c r="DJ174" i="5"/>
  <c r="DI174" i="5"/>
  <c r="DH174" i="5"/>
  <c r="DG174" i="5"/>
  <c r="DF174" i="5"/>
  <c r="DE174" i="5"/>
  <c r="DD174" i="5"/>
  <c r="DC174" i="5"/>
  <c r="DB174" i="5"/>
  <c r="DA174" i="5"/>
  <c r="CZ174" i="5"/>
  <c r="CY174" i="5"/>
  <c r="CX174" i="5"/>
  <c r="CW174" i="5"/>
  <c r="CV174" i="5"/>
  <c r="CU174" i="5"/>
  <c r="CT174" i="5"/>
  <c r="CS174" i="5"/>
  <c r="DL173" i="5"/>
  <c r="DK173" i="5"/>
  <c r="DJ173" i="5"/>
  <c r="DI173" i="5"/>
  <c r="DH173" i="5"/>
  <c r="DG173" i="5"/>
  <c r="DF173" i="5"/>
  <c r="DE173" i="5"/>
  <c r="DD173" i="5"/>
  <c r="DC173" i="5"/>
  <c r="DB173" i="5"/>
  <c r="DA173" i="5"/>
  <c r="CZ173" i="5"/>
  <c r="CY173" i="5"/>
  <c r="CX173" i="5"/>
  <c r="CW173" i="5"/>
  <c r="CV173" i="5"/>
  <c r="CU173" i="5"/>
  <c r="CT173" i="5"/>
  <c r="CS173" i="5"/>
  <c r="DL172" i="5"/>
  <c r="DK172" i="5"/>
  <c r="DJ172" i="5"/>
  <c r="DI172" i="5"/>
  <c r="DH172" i="5"/>
  <c r="DG172" i="5"/>
  <c r="DF172" i="5"/>
  <c r="DE172" i="5"/>
  <c r="DD172" i="5"/>
  <c r="DC172" i="5"/>
  <c r="DB172" i="5"/>
  <c r="DA172" i="5"/>
  <c r="CZ172" i="5"/>
  <c r="CY172" i="5"/>
  <c r="CX172" i="5"/>
  <c r="CW172" i="5"/>
  <c r="CV172" i="5"/>
  <c r="CU172" i="5"/>
  <c r="CT172" i="5"/>
  <c r="CS172" i="5"/>
  <c r="DL171" i="5"/>
  <c r="DK171" i="5"/>
  <c r="DJ171" i="5"/>
  <c r="DI171" i="5"/>
  <c r="DH171" i="5"/>
  <c r="DG171" i="5"/>
  <c r="DF171" i="5"/>
  <c r="DE171" i="5"/>
  <c r="DD171" i="5"/>
  <c r="DC171" i="5"/>
  <c r="DB171" i="5"/>
  <c r="DA171" i="5"/>
  <c r="CZ171" i="5"/>
  <c r="CY171" i="5"/>
  <c r="CX171" i="5"/>
  <c r="CW171" i="5"/>
  <c r="CV171" i="5"/>
  <c r="CU171" i="5"/>
  <c r="CT171" i="5"/>
  <c r="CS171" i="5"/>
  <c r="DL170" i="5"/>
  <c r="DK170" i="5"/>
  <c r="DJ170" i="5"/>
  <c r="DI170" i="5"/>
  <c r="DH170" i="5"/>
  <c r="DG170" i="5"/>
  <c r="DF170" i="5"/>
  <c r="DE170" i="5"/>
  <c r="DD170" i="5"/>
  <c r="DC170" i="5"/>
  <c r="DB170" i="5"/>
  <c r="DA170" i="5"/>
  <c r="CZ170" i="5"/>
  <c r="CY170" i="5"/>
  <c r="CX170" i="5"/>
  <c r="CW170" i="5"/>
  <c r="CV170" i="5"/>
  <c r="CU170" i="5"/>
  <c r="CT170" i="5"/>
  <c r="CS170" i="5"/>
  <c r="DL169" i="5"/>
  <c r="DK169" i="5"/>
  <c r="DJ169" i="5"/>
  <c r="DI169" i="5"/>
  <c r="DH169" i="5"/>
  <c r="DG169" i="5"/>
  <c r="DF169" i="5"/>
  <c r="DE169" i="5"/>
  <c r="DD169" i="5"/>
  <c r="DC169" i="5"/>
  <c r="DB169" i="5"/>
  <c r="DA169" i="5"/>
  <c r="CZ169" i="5"/>
  <c r="CY169" i="5"/>
  <c r="CX169" i="5"/>
  <c r="CW169" i="5"/>
  <c r="CV169" i="5"/>
  <c r="CU169" i="5"/>
  <c r="CT169" i="5"/>
  <c r="CS169" i="5"/>
  <c r="DL168" i="5"/>
  <c r="DK168" i="5"/>
  <c r="DJ168" i="5"/>
  <c r="DI168" i="5"/>
  <c r="DH168" i="5"/>
  <c r="DG168" i="5"/>
  <c r="DF168" i="5"/>
  <c r="DE168" i="5"/>
  <c r="DD168" i="5"/>
  <c r="DC168" i="5"/>
  <c r="DB168" i="5"/>
  <c r="DA168" i="5"/>
  <c r="CZ168" i="5"/>
  <c r="CY168" i="5"/>
  <c r="CX168" i="5"/>
  <c r="CW168" i="5"/>
  <c r="CV168" i="5"/>
  <c r="CU168" i="5"/>
  <c r="CT168" i="5"/>
  <c r="CS168" i="5"/>
  <c r="DL167" i="5"/>
  <c r="DK167" i="5"/>
  <c r="DJ167" i="5"/>
  <c r="DI167" i="5"/>
  <c r="DH167" i="5"/>
  <c r="DG167" i="5"/>
  <c r="DF167" i="5"/>
  <c r="DE167" i="5"/>
  <c r="DD167" i="5"/>
  <c r="DC167" i="5"/>
  <c r="DB167" i="5"/>
  <c r="DA167" i="5"/>
  <c r="CZ167" i="5"/>
  <c r="CY167" i="5"/>
  <c r="CX167" i="5"/>
  <c r="CW167" i="5"/>
  <c r="CV167" i="5"/>
  <c r="CU167" i="5"/>
  <c r="CT167" i="5"/>
  <c r="CS167" i="5"/>
  <c r="DL166" i="5"/>
  <c r="DK166" i="5"/>
  <c r="DJ166" i="5"/>
  <c r="DI166" i="5"/>
  <c r="DH166" i="5"/>
  <c r="DG166" i="5"/>
  <c r="DF166" i="5"/>
  <c r="DE166" i="5"/>
  <c r="DD166" i="5"/>
  <c r="DC166" i="5"/>
  <c r="DB166" i="5"/>
  <c r="DA166" i="5"/>
  <c r="CZ166" i="5"/>
  <c r="CY166" i="5"/>
  <c r="CX166" i="5"/>
  <c r="CW166" i="5"/>
  <c r="CV166" i="5"/>
  <c r="CU166" i="5"/>
  <c r="CT166" i="5"/>
  <c r="CS166" i="5"/>
  <c r="DL165" i="5"/>
  <c r="DK165" i="5"/>
  <c r="DJ165" i="5"/>
  <c r="DI165" i="5"/>
  <c r="DH165" i="5"/>
  <c r="DG165" i="5"/>
  <c r="DF165" i="5"/>
  <c r="DE165" i="5"/>
  <c r="DD165" i="5"/>
  <c r="DC165" i="5"/>
  <c r="DB165" i="5"/>
  <c r="DA165" i="5"/>
  <c r="CZ165" i="5"/>
  <c r="CY165" i="5"/>
  <c r="CX165" i="5"/>
  <c r="CW165" i="5"/>
  <c r="CV165" i="5"/>
  <c r="CU165" i="5"/>
  <c r="CT165" i="5"/>
  <c r="CS165" i="5"/>
  <c r="DL164" i="5"/>
  <c r="DK164" i="5"/>
  <c r="DJ164" i="5"/>
  <c r="DI164" i="5"/>
  <c r="DH164" i="5"/>
  <c r="DG164" i="5"/>
  <c r="DF164" i="5"/>
  <c r="DE164" i="5"/>
  <c r="DD164" i="5"/>
  <c r="DC164" i="5"/>
  <c r="DB164" i="5"/>
  <c r="DA164" i="5"/>
  <c r="CZ164" i="5"/>
  <c r="CY164" i="5"/>
  <c r="CX164" i="5"/>
  <c r="CW164" i="5"/>
  <c r="CV164" i="5"/>
  <c r="CU164" i="5"/>
  <c r="CT164" i="5"/>
  <c r="CS164" i="5"/>
  <c r="DL163" i="5"/>
  <c r="DK163" i="5"/>
  <c r="DJ163" i="5"/>
  <c r="DI163" i="5"/>
  <c r="DH163" i="5"/>
  <c r="DG163" i="5"/>
  <c r="DF163" i="5"/>
  <c r="DE163" i="5"/>
  <c r="DD163" i="5"/>
  <c r="DC163" i="5"/>
  <c r="DB163" i="5"/>
  <c r="DA163" i="5"/>
  <c r="CZ163" i="5"/>
  <c r="CY163" i="5"/>
  <c r="CX163" i="5"/>
  <c r="CW163" i="5"/>
  <c r="CV163" i="5"/>
  <c r="CU163" i="5"/>
  <c r="CT163" i="5"/>
  <c r="CS163" i="5"/>
  <c r="DL162" i="5"/>
  <c r="DK162" i="5"/>
  <c r="DJ162" i="5"/>
  <c r="DI162" i="5"/>
  <c r="DH162" i="5"/>
  <c r="DG162" i="5"/>
  <c r="DF162" i="5"/>
  <c r="DE162" i="5"/>
  <c r="DD162" i="5"/>
  <c r="DC162" i="5"/>
  <c r="DB162" i="5"/>
  <c r="DA162" i="5"/>
  <c r="CZ162" i="5"/>
  <c r="CY162" i="5"/>
  <c r="CX162" i="5"/>
  <c r="CW162" i="5"/>
  <c r="CV162" i="5"/>
  <c r="CU162" i="5"/>
  <c r="CT162" i="5"/>
  <c r="CS162" i="5"/>
  <c r="DL161" i="5"/>
  <c r="DK161" i="5"/>
  <c r="DJ161" i="5"/>
  <c r="DI161" i="5"/>
  <c r="DH161" i="5"/>
  <c r="DG161" i="5"/>
  <c r="DF161" i="5"/>
  <c r="DE161" i="5"/>
  <c r="DD161" i="5"/>
  <c r="DC161" i="5"/>
  <c r="DB161" i="5"/>
  <c r="DA161" i="5"/>
  <c r="CZ161" i="5"/>
  <c r="CY161" i="5"/>
  <c r="CX161" i="5"/>
  <c r="CW161" i="5"/>
  <c r="CV161" i="5"/>
  <c r="CU161" i="5"/>
  <c r="CT161" i="5"/>
  <c r="CS161" i="5"/>
  <c r="DL160" i="5"/>
  <c r="DK160" i="5"/>
  <c r="DJ160" i="5"/>
  <c r="DI160" i="5"/>
  <c r="DH160" i="5"/>
  <c r="DG160" i="5"/>
  <c r="DF160" i="5"/>
  <c r="DE160" i="5"/>
  <c r="DD160" i="5"/>
  <c r="DC160" i="5"/>
  <c r="DB160" i="5"/>
  <c r="DA160" i="5"/>
  <c r="CZ160" i="5"/>
  <c r="CY160" i="5"/>
  <c r="CX160" i="5"/>
  <c r="CW160" i="5"/>
  <c r="CV160" i="5"/>
  <c r="CU160" i="5"/>
  <c r="CT160" i="5"/>
  <c r="CS160" i="5"/>
  <c r="DL159" i="5"/>
  <c r="DK159" i="5"/>
  <c r="DJ159" i="5"/>
  <c r="DI159" i="5"/>
  <c r="DH159" i="5"/>
  <c r="DG159" i="5"/>
  <c r="DF159" i="5"/>
  <c r="DE159" i="5"/>
  <c r="DD159" i="5"/>
  <c r="DC159" i="5"/>
  <c r="DB159" i="5"/>
  <c r="DA159" i="5"/>
  <c r="CZ159" i="5"/>
  <c r="CY159" i="5"/>
  <c r="CX159" i="5"/>
  <c r="CW159" i="5"/>
  <c r="CV159" i="5"/>
  <c r="CU159" i="5"/>
  <c r="CT159" i="5"/>
  <c r="CS159" i="5"/>
  <c r="DL158" i="5"/>
  <c r="DK158" i="5"/>
  <c r="DJ158" i="5"/>
  <c r="DI158" i="5"/>
  <c r="DH158" i="5"/>
  <c r="DG158" i="5"/>
  <c r="DF158" i="5"/>
  <c r="DE158" i="5"/>
  <c r="DD158" i="5"/>
  <c r="DC158" i="5"/>
  <c r="DB158" i="5"/>
  <c r="DA158" i="5"/>
  <c r="CZ158" i="5"/>
  <c r="CY158" i="5"/>
  <c r="CX158" i="5"/>
  <c r="CW158" i="5"/>
  <c r="CV158" i="5"/>
  <c r="CU158" i="5"/>
  <c r="CT158" i="5"/>
  <c r="CS158" i="5"/>
  <c r="DL157" i="5"/>
  <c r="DK157" i="5"/>
  <c r="DJ157" i="5"/>
  <c r="DI157" i="5"/>
  <c r="DH157" i="5"/>
  <c r="DG157" i="5"/>
  <c r="DF157" i="5"/>
  <c r="DE157" i="5"/>
  <c r="DD157" i="5"/>
  <c r="DC157" i="5"/>
  <c r="DB157" i="5"/>
  <c r="DA157" i="5"/>
  <c r="CZ157" i="5"/>
  <c r="CY157" i="5"/>
  <c r="CX157" i="5"/>
  <c r="CW157" i="5"/>
  <c r="CV157" i="5"/>
  <c r="CU157" i="5"/>
  <c r="CT157" i="5"/>
  <c r="CS157" i="5"/>
  <c r="DL156" i="5"/>
  <c r="DK156" i="5"/>
  <c r="DJ156" i="5"/>
  <c r="DI156" i="5"/>
  <c r="DH156" i="5"/>
  <c r="DG156" i="5"/>
  <c r="DF156" i="5"/>
  <c r="DE156" i="5"/>
  <c r="DD156" i="5"/>
  <c r="DC156" i="5"/>
  <c r="DB156" i="5"/>
  <c r="DA156" i="5"/>
  <c r="CZ156" i="5"/>
  <c r="CY156" i="5"/>
  <c r="CX156" i="5"/>
  <c r="CW156" i="5"/>
  <c r="CV156" i="5"/>
  <c r="CU156" i="5"/>
  <c r="CT156" i="5"/>
  <c r="CS156" i="5"/>
  <c r="DL155" i="5"/>
  <c r="DK155" i="5"/>
  <c r="DJ155" i="5"/>
  <c r="DI155" i="5"/>
  <c r="DH155" i="5"/>
  <c r="DG155" i="5"/>
  <c r="DF155" i="5"/>
  <c r="DE155" i="5"/>
  <c r="DD155" i="5"/>
  <c r="DC155" i="5"/>
  <c r="DB155" i="5"/>
  <c r="DA155" i="5"/>
  <c r="CZ155" i="5"/>
  <c r="CY155" i="5"/>
  <c r="CX155" i="5"/>
  <c r="CW155" i="5"/>
  <c r="CV155" i="5"/>
  <c r="CU155" i="5"/>
  <c r="CT155" i="5"/>
  <c r="CS155" i="5"/>
  <c r="DL154" i="5"/>
  <c r="DK154" i="5"/>
  <c r="DJ154" i="5"/>
  <c r="DI154" i="5"/>
  <c r="DH154" i="5"/>
  <c r="DG154" i="5"/>
  <c r="DF154" i="5"/>
  <c r="DE154" i="5"/>
  <c r="DD154" i="5"/>
  <c r="DC154" i="5"/>
  <c r="DB154" i="5"/>
  <c r="DA154" i="5"/>
  <c r="CZ154" i="5"/>
  <c r="CY154" i="5"/>
  <c r="CX154" i="5"/>
  <c r="CW154" i="5"/>
  <c r="CV154" i="5"/>
  <c r="CU154" i="5"/>
  <c r="CT154" i="5"/>
  <c r="CS154" i="5"/>
  <c r="DL153" i="5"/>
  <c r="DK153" i="5"/>
  <c r="DJ153" i="5"/>
  <c r="DI153" i="5"/>
  <c r="DH153" i="5"/>
  <c r="DG153" i="5"/>
  <c r="DF153" i="5"/>
  <c r="DE153" i="5"/>
  <c r="DD153" i="5"/>
  <c r="DC153" i="5"/>
  <c r="DB153" i="5"/>
  <c r="DA153" i="5"/>
  <c r="CZ153" i="5"/>
  <c r="CY153" i="5"/>
  <c r="CX153" i="5"/>
  <c r="CW153" i="5"/>
  <c r="CV153" i="5"/>
  <c r="CU153" i="5"/>
  <c r="CT153" i="5"/>
  <c r="CS153" i="5"/>
  <c r="DL152" i="5"/>
  <c r="DK152" i="5"/>
  <c r="DJ152" i="5"/>
  <c r="DI152" i="5"/>
  <c r="DH152" i="5"/>
  <c r="DG152" i="5"/>
  <c r="DF152" i="5"/>
  <c r="DE152" i="5"/>
  <c r="DD152" i="5"/>
  <c r="DC152" i="5"/>
  <c r="DB152" i="5"/>
  <c r="DA152" i="5"/>
  <c r="CZ152" i="5"/>
  <c r="CY152" i="5"/>
  <c r="CX152" i="5"/>
  <c r="CW152" i="5"/>
  <c r="CV152" i="5"/>
  <c r="CU152" i="5"/>
  <c r="CT152" i="5"/>
  <c r="CS152" i="5"/>
  <c r="DL151" i="5"/>
  <c r="DK151" i="5"/>
  <c r="DJ151" i="5"/>
  <c r="DI151" i="5"/>
  <c r="DH151" i="5"/>
  <c r="DG151" i="5"/>
  <c r="DF151" i="5"/>
  <c r="DE151" i="5"/>
  <c r="DD151" i="5"/>
  <c r="DC151" i="5"/>
  <c r="DB151" i="5"/>
  <c r="DA151" i="5"/>
  <c r="CZ151" i="5"/>
  <c r="CY151" i="5"/>
  <c r="CX151" i="5"/>
  <c r="CW151" i="5"/>
  <c r="CV151" i="5"/>
  <c r="CU151" i="5"/>
  <c r="CT151" i="5"/>
  <c r="CS151" i="5"/>
  <c r="DL150" i="5"/>
  <c r="DK150" i="5"/>
  <c r="DJ150" i="5"/>
  <c r="DI150" i="5"/>
  <c r="DH150" i="5"/>
  <c r="DG150" i="5"/>
  <c r="DF150" i="5"/>
  <c r="DE150" i="5"/>
  <c r="DD150" i="5"/>
  <c r="DC150" i="5"/>
  <c r="DB150" i="5"/>
  <c r="DA150" i="5"/>
  <c r="CZ150" i="5"/>
  <c r="CY150" i="5"/>
  <c r="CX150" i="5"/>
  <c r="CW150" i="5"/>
  <c r="CV150" i="5"/>
  <c r="CU150" i="5"/>
  <c r="CT150" i="5"/>
  <c r="CS150" i="5"/>
  <c r="DL149" i="5"/>
  <c r="DK149" i="5"/>
  <c r="DJ149" i="5"/>
  <c r="DI149" i="5"/>
  <c r="DH149" i="5"/>
  <c r="DG149" i="5"/>
  <c r="DF149" i="5"/>
  <c r="DE149" i="5"/>
  <c r="DD149" i="5"/>
  <c r="DC149" i="5"/>
  <c r="DB149" i="5"/>
  <c r="DA149" i="5"/>
  <c r="CZ149" i="5"/>
  <c r="CY149" i="5"/>
  <c r="CX149" i="5"/>
  <c r="CW149" i="5"/>
  <c r="CV149" i="5"/>
  <c r="CU149" i="5"/>
  <c r="CT149" i="5"/>
  <c r="CS149" i="5"/>
  <c r="DL148" i="5"/>
  <c r="DK148" i="5"/>
  <c r="DJ148" i="5"/>
  <c r="DI148" i="5"/>
  <c r="DH148" i="5"/>
  <c r="DG148" i="5"/>
  <c r="DF148" i="5"/>
  <c r="DE148" i="5"/>
  <c r="DD148" i="5"/>
  <c r="DC148" i="5"/>
  <c r="DB148" i="5"/>
  <c r="DA148" i="5"/>
  <c r="CZ148" i="5"/>
  <c r="CY148" i="5"/>
  <c r="CX148" i="5"/>
  <c r="CW148" i="5"/>
  <c r="CV148" i="5"/>
  <c r="CU148" i="5"/>
  <c r="CT148" i="5"/>
  <c r="CS148" i="5"/>
  <c r="DL147" i="5"/>
  <c r="DK147" i="5"/>
  <c r="DJ147" i="5"/>
  <c r="DI147" i="5"/>
  <c r="DH147" i="5"/>
  <c r="DG147" i="5"/>
  <c r="DF147" i="5"/>
  <c r="DE147" i="5"/>
  <c r="DD147" i="5"/>
  <c r="DC147" i="5"/>
  <c r="DB147" i="5"/>
  <c r="DA147" i="5"/>
  <c r="CZ147" i="5"/>
  <c r="CY147" i="5"/>
  <c r="CX147" i="5"/>
  <c r="CW147" i="5"/>
  <c r="CV147" i="5"/>
  <c r="CU147" i="5"/>
  <c r="CT147" i="5"/>
  <c r="CS147" i="5"/>
  <c r="DL146" i="5"/>
  <c r="DK146" i="5"/>
  <c r="DJ146" i="5"/>
  <c r="DI146" i="5"/>
  <c r="DH146" i="5"/>
  <c r="DG146" i="5"/>
  <c r="DF146" i="5"/>
  <c r="DE146" i="5"/>
  <c r="DD146" i="5"/>
  <c r="DC146" i="5"/>
  <c r="DB146" i="5"/>
  <c r="DA146" i="5"/>
  <c r="CZ146" i="5"/>
  <c r="CY146" i="5"/>
  <c r="CX146" i="5"/>
  <c r="CW146" i="5"/>
  <c r="CV146" i="5"/>
  <c r="CU146" i="5"/>
  <c r="CT146" i="5"/>
  <c r="CS146" i="5"/>
  <c r="DL145" i="5"/>
  <c r="DK145" i="5"/>
  <c r="DJ145" i="5"/>
  <c r="DI145" i="5"/>
  <c r="DH145" i="5"/>
  <c r="DG145" i="5"/>
  <c r="DF145" i="5"/>
  <c r="DE145" i="5"/>
  <c r="DD145" i="5"/>
  <c r="DC145" i="5"/>
  <c r="DB145" i="5"/>
  <c r="DA145" i="5"/>
  <c r="CZ145" i="5"/>
  <c r="CY145" i="5"/>
  <c r="CX145" i="5"/>
  <c r="CW145" i="5"/>
  <c r="CV145" i="5"/>
  <c r="CU145" i="5"/>
  <c r="CT145" i="5"/>
  <c r="CS145" i="5"/>
  <c r="DL144" i="5"/>
  <c r="DK144" i="5"/>
  <c r="DJ144" i="5"/>
  <c r="DI144" i="5"/>
  <c r="DH144" i="5"/>
  <c r="DG144" i="5"/>
  <c r="DF144" i="5"/>
  <c r="DE144" i="5"/>
  <c r="DD144" i="5"/>
  <c r="DC144" i="5"/>
  <c r="DB144" i="5"/>
  <c r="DA144" i="5"/>
  <c r="CZ144" i="5"/>
  <c r="CY144" i="5"/>
  <c r="CX144" i="5"/>
  <c r="CW144" i="5"/>
  <c r="CV144" i="5"/>
  <c r="CU144" i="5"/>
  <c r="CT144" i="5"/>
  <c r="CS144" i="5"/>
  <c r="DL143" i="5"/>
  <c r="DK143" i="5"/>
  <c r="DJ143" i="5"/>
  <c r="DI143" i="5"/>
  <c r="DH143" i="5"/>
  <c r="DG143" i="5"/>
  <c r="DF143" i="5"/>
  <c r="DE143" i="5"/>
  <c r="DD143" i="5"/>
  <c r="DC143" i="5"/>
  <c r="DB143" i="5"/>
  <c r="DA143" i="5"/>
  <c r="CZ143" i="5"/>
  <c r="CY143" i="5"/>
  <c r="CX143" i="5"/>
  <c r="CW143" i="5"/>
  <c r="CV143" i="5"/>
  <c r="CU143" i="5"/>
  <c r="CT143" i="5"/>
  <c r="CS143" i="5"/>
  <c r="DL142" i="5"/>
  <c r="DK142" i="5"/>
  <c r="DJ142" i="5"/>
  <c r="DI142" i="5"/>
  <c r="DH142" i="5"/>
  <c r="DG142" i="5"/>
  <c r="DF142" i="5"/>
  <c r="DE142" i="5"/>
  <c r="DD142" i="5"/>
  <c r="DC142" i="5"/>
  <c r="DB142" i="5"/>
  <c r="DA142" i="5"/>
  <c r="CZ142" i="5"/>
  <c r="CY142" i="5"/>
  <c r="CX142" i="5"/>
  <c r="CW142" i="5"/>
  <c r="CV142" i="5"/>
  <c r="CU142" i="5"/>
  <c r="CT142" i="5"/>
  <c r="CS142" i="5"/>
  <c r="DL141" i="5"/>
  <c r="DK141" i="5"/>
  <c r="DJ141" i="5"/>
  <c r="DI141" i="5"/>
  <c r="DH141" i="5"/>
  <c r="DG141" i="5"/>
  <c r="DF141" i="5"/>
  <c r="DE141" i="5"/>
  <c r="DD141" i="5"/>
  <c r="DC141" i="5"/>
  <c r="DB141" i="5"/>
  <c r="DA141" i="5"/>
  <c r="CZ141" i="5"/>
  <c r="CY141" i="5"/>
  <c r="CX141" i="5"/>
  <c r="CW141" i="5"/>
  <c r="CV141" i="5"/>
  <c r="CU141" i="5"/>
  <c r="CT141" i="5"/>
  <c r="CS141" i="5"/>
  <c r="DL140" i="5"/>
  <c r="DK140" i="5"/>
  <c r="DJ140" i="5"/>
  <c r="DI140" i="5"/>
  <c r="DH140" i="5"/>
  <c r="DG140" i="5"/>
  <c r="DF140" i="5"/>
  <c r="DE140" i="5"/>
  <c r="DD140" i="5"/>
  <c r="DC140" i="5"/>
  <c r="DB140" i="5"/>
  <c r="DA140" i="5"/>
  <c r="CZ140" i="5"/>
  <c r="CY140" i="5"/>
  <c r="CX140" i="5"/>
  <c r="CW140" i="5"/>
  <c r="CV140" i="5"/>
  <c r="CU140" i="5"/>
  <c r="CT140" i="5"/>
  <c r="CS140" i="5"/>
  <c r="DL139" i="5"/>
  <c r="DK139" i="5"/>
  <c r="DJ139" i="5"/>
  <c r="DI139" i="5"/>
  <c r="DH139" i="5"/>
  <c r="DG139" i="5"/>
  <c r="DF139" i="5"/>
  <c r="DE139" i="5"/>
  <c r="DD139" i="5"/>
  <c r="DC139" i="5"/>
  <c r="DB139" i="5"/>
  <c r="DA139" i="5"/>
  <c r="CZ139" i="5"/>
  <c r="CY139" i="5"/>
  <c r="CX139" i="5"/>
  <c r="CW139" i="5"/>
  <c r="CV139" i="5"/>
  <c r="CU139" i="5"/>
  <c r="CT139" i="5"/>
  <c r="CS139" i="5"/>
  <c r="DL138" i="5"/>
  <c r="DK138" i="5"/>
  <c r="DJ138" i="5"/>
  <c r="DI138" i="5"/>
  <c r="DH138" i="5"/>
  <c r="DG138" i="5"/>
  <c r="DF138" i="5"/>
  <c r="DE138" i="5"/>
  <c r="DD138" i="5"/>
  <c r="DC138" i="5"/>
  <c r="DB138" i="5"/>
  <c r="DA138" i="5"/>
  <c r="CZ138" i="5"/>
  <c r="CY138" i="5"/>
  <c r="CX138" i="5"/>
  <c r="CW138" i="5"/>
  <c r="CV138" i="5"/>
  <c r="CU138" i="5"/>
  <c r="CT138" i="5"/>
  <c r="CS138" i="5"/>
  <c r="DL137" i="5"/>
  <c r="DK137" i="5"/>
  <c r="DJ137" i="5"/>
  <c r="DI137" i="5"/>
  <c r="DH137" i="5"/>
  <c r="DG137" i="5"/>
  <c r="DF137" i="5"/>
  <c r="DE137" i="5"/>
  <c r="DD137" i="5"/>
  <c r="DC137" i="5"/>
  <c r="DB137" i="5"/>
  <c r="DA137" i="5"/>
  <c r="CZ137" i="5"/>
  <c r="CY137" i="5"/>
  <c r="CX137" i="5"/>
  <c r="CW137" i="5"/>
  <c r="CV137" i="5"/>
  <c r="CU137" i="5"/>
  <c r="CT137" i="5"/>
  <c r="CS137" i="5"/>
  <c r="DL136" i="5"/>
  <c r="DK136" i="5"/>
  <c r="DJ136" i="5"/>
  <c r="DI136" i="5"/>
  <c r="DH136" i="5"/>
  <c r="DG136" i="5"/>
  <c r="DF136" i="5"/>
  <c r="DE136" i="5"/>
  <c r="DD136" i="5"/>
  <c r="DC136" i="5"/>
  <c r="DB136" i="5"/>
  <c r="DA136" i="5"/>
  <c r="CZ136" i="5"/>
  <c r="CY136" i="5"/>
  <c r="CX136" i="5"/>
  <c r="CW136" i="5"/>
  <c r="CV136" i="5"/>
  <c r="CU136" i="5"/>
  <c r="CT136" i="5"/>
  <c r="CS136" i="5"/>
  <c r="DL135" i="5"/>
  <c r="DK135" i="5"/>
  <c r="DJ135" i="5"/>
  <c r="DI135" i="5"/>
  <c r="DH135" i="5"/>
  <c r="DG135" i="5"/>
  <c r="DF135" i="5"/>
  <c r="DE135" i="5"/>
  <c r="DD135" i="5"/>
  <c r="DC135" i="5"/>
  <c r="DB135" i="5"/>
  <c r="DA135" i="5"/>
  <c r="CZ135" i="5"/>
  <c r="CY135" i="5"/>
  <c r="CX135" i="5"/>
  <c r="CW135" i="5"/>
  <c r="CV135" i="5"/>
  <c r="CU135" i="5"/>
  <c r="CT135" i="5"/>
  <c r="CS135" i="5"/>
  <c r="DL134" i="5"/>
  <c r="DK134" i="5"/>
  <c r="DJ134" i="5"/>
  <c r="DI134" i="5"/>
  <c r="DH134" i="5"/>
  <c r="DG134" i="5"/>
  <c r="DF134" i="5"/>
  <c r="DE134" i="5"/>
  <c r="DD134" i="5"/>
  <c r="DC134" i="5"/>
  <c r="DB134" i="5"/>
  <c r="DA134" i="5"/>
  <c r="CZ134" i="5"/>
  <c r="CY134" i="5"/>
  <c r="CX134" i="5"/>
  <c r="CW134" i="5"/>
  <c r="CV134" i="5"/>
  <c r="CU134" i="5"/>
  <c r="CT134" i="5"/>
  <c r="CS134" i="5"/>
  <c r="CP186" i="5"/>
  <c r="CO186" i="5"/>
  <c r="CN186" i="5"/>
  <c r="CM186" i="5"/>
  <c r="CL186" i="5"/>
  <c r="CK186" i="5"/>
  <c r="CJ186" i="5"/>
  <c r="CI186" i="5"/>
  <c r="CH186" i="5"/>
  <c r="CG186" i="5"/>
  <c r="CF186" i="5"/>
  <c r="CE186" i="5"/>
  <c r="CD186" i="5"/>
  <c r="CC186" i="5"/>
  <c r="CB186" i="5"/>
  <c r="CA186" i="5"/>
  <c r="BZ186" i="5"/>
  <c r="BY186" i="5"/>
  <c r="BX186" i="5"/>
  <c r="BW186" i="5"/>
  <c r="CP185" i="5"/>
  <c r="CO185" i="5"/>
  <c r="CN185" i="5"/>
  <c r="CM185" i="5"/>
  <c r="CL185" i="5"/>
  <c r="CK185" i="5"/>
  <c r="CJ185" i="5"/>
  <c r="CI185" i="5"/>
  <c r="CH185" i="5"/>
  <c r="CG185" i="5"/>
  <c r="CF185" i="5"/>
  <c r="CE185" i="5"/>
  <c r="CD185" i="5"/>
  <c r="CC185" i="5"/>
  <c r="CB185" i="5"/>
  <c r="CA185" i="5"/>
  <c r="BZ185" i="5"/>
  <c r="BY185" i="5"/>
  <c r="BX185" i="5"/>
  <c r="BW185" i="5"/>
  <c r="CP184" i="5"/>
  <c r="CO184" i="5"/>
  <c r="CN184" i="5"/>
  <c r="CM184" i="5"/>
  <c r="CL184" i="5"/>
  <c r="CK184" i="5"/>
  <c r="CJ184" i="5"/>
  <c r="CI184" i="5"/>
  <c r="CH184" i="5"/>
  <c r="CG184" i="5"/>
  <c r="CF184" i="5"/>
  <c r="CE184" i="5"/>
  <c r="CD184" i="5"/>
  <c r="CC184" i="5"/>
  <c r="CB184" i="5"/>
  <c r="CA184" i="5"/>
  <c r="BZ184" i="5"/>
  <c r="BY184" i="5"/>
  <c r="BX184" i="5"/>
  <c r="BW184" i="5"/>
  <c r="CP183" i="5"/>
  <c r="CO183" i="5"/>
  <c r="CN183" i="5"/>
  <c r="CM183" i="5"/>
  <c r="CL183" i="5"/>
  <c r="CK183" i="5"/>
  <c r="CJ183" i="5"/>
  <c r="CI183" i="5"/>
  <c r="CH183" i="5"/>
  <c r="CG183" i="5"/>
  <c r="CF183" i="5"/>
  <c r="CE183" i="5"/>
  <c r="CD183" i="5"/>
  <c r="CC183" i="5"/>
  <c r="CB183" i="5"/>
  <c r="CA183" i="5"/>
  <c r="BZ183" i="5"/>
  <c r="BY183" i="5"/>
  <c r="BX183" i="5"/>
  <c r="BW183" i="5"/>
  <c r="CP182" i="5"/>
  <c r="CO182" i="5"/>
  <c r="CN182" i="5"/>
  <c r="CM182" i="5"/>
  <c r="CL182" i="5"/>
  <c r="CK182" i="5"/>
  <c r="CJ182" i="5"/>
  <c r="CI182" i="5"/>
  <c r="CH182" i="5"/>
  <c r="CG182" i="5"/>
  <c r="CF182" i="5"/>
  <c r="CE182" i="5"/>
  <c r="CD182" i="5"/>
  <c r="CC182" i="5"/>
  <c r="CB182" i="5"/>
  <c r="CA182" i="5"/>
  <c r="BZ182" i="5"/>
  <c r="BY182" i="5"/>
  <c r="BX182" i="5"/>
  <c r="BW182" i="5"/>
  <c r="CP181" i="5"/>
  <c r="CO181" i="5"/>
  <c r="CN181" i="5"/>
  <c r="CM181" i="5"/>
  <c r="CL181" i="5"/>
  <c r="CK181" i="5"/>
  <c r="CJ181" i="5"/>
  <c r="CI181" i="5"/>
  <c r="CH181" i="5"/>
  <c r="CG181" i="5"/>
  <c r="CF181" i="5"/>
  <c r="CE181" i="5"/>
  <c r="CD181" i="5"/>
  <c r="CC181" i="5"/>
  <c r="CB181" i="5"/>
  <c r="CA181" i="5"/>
  <c r="BZ181" i="5"/>
  <c r="BY181" i="5"/>
  <c r="BX181" i="5"/>
  <c r="BW181" i="5"/>
  <c r="CP180" i="5"/>
  <c r="CO180" i="5"/>
  <c r="CN180" i="5"/>
  <c r="CM180" i="5"/>
  <c r="CL180" i="5"/>
  <c r="CK180" i="5"/>
  <c r="CJ180" i="5"/>
  <c r="CI180" i="5"/>
  <c r="CH180" i="5"/>
  <c r="CG180" i="5"/>
  <c r="CF180" i="5"/>
  <c r="CE180" i="5"/>
  <c r="CD180" i="5"/>
  <c r="CC180" i="5"/>
  <c r="CB180" i="5"/>
  <c r="CA180" i="5"/>
  <c r="BZ180" i="5"/>
  <c r="BY180" i="5"/>
  <c r="BX180" i="5"/>
  <c r="BW180" i="5"/>
  <c r="CP179" i="5"/>
  <c r="CO179" i="5"/>
  <c r="CN179" i="5"/>
  <c r="CM179" i="5"/>
  <c r="CL179" i="5"/>
  <c r="CK179" i="5"/>
  <c r="CJ179" i="5"/>
  <c r="CI179" i="5"/>
  <c r="CH179" i="5"/>
  <c r="CG179" i="5"/>
  <c r="CF179" i="5"/>
  <c r="CE179" i="5"/>
  <c r="CD179" i="5"/>
  <c r="CC179" i="5"/>
  <c r="CB179" i="5"/>
  <c r="CA179" i="5"/>
  <c r="BZ179" i="5"/>
  <c r="BY179" i="5"/>
  <c r="BX179" i="5"/>
  <c r="BW179" i="5"/>
  <c r="CP178" i="5"/>
  <c r="CO178" i="5"/>
  <c r="CN178" i="5"/>
  <c r="CM178" i="5"/>
  <c r="CL178" i="5"/>
  <c r="CK178" i="5"/>
  <c r="CJ178" i="5"/>
  <c r="CI178" i="5"/>
  <c r="CH178" i="5"/>
  <c r="CG178" i="5"/>
  <c r="CF178" i="5"/>
  <c r="CE178" i="5"/>
  <c r="CD178" i="5"/>
  <c r="CC178" i="5"/>
  <c r="CB178" i="5"/>
  <c r="CA178" i="5"/>
  <c r="BZ178" i="5"/>
  <c r="BY178" i="5"/>
  <c r="BX178" i="5"/>
  <c r="BW178" i="5"/>
  <c r="CP177" i="5"/>
  <c r="CO177" i="5"/>
  <c r="CN177" i="5"/>
  <c r="CM177" i="5"/>
  <c r="CL177" i="5"/>
  <c r="CK177" i="5"/>
  <c r="CJ177" i="5"/>
  <c r="CI177" i="5"/>
  <c r="CH177" i="5"/>
  <c r="CG177" i="5"/>
  <c r="CF177" i="5"/>
  <c r="CE177" i="5"/>
  <c r="CD177" i="5"/>
  <c r="CC177" i="5"/>
  <c r="CB177" i="5"/>
  <c r="CA177" i="5"/>
  <c r="BZ177" i="5"/>
  <c r="BY177" i="5"/>
  <c r="BX177" i="5"/>
  <c r="BW177" i="5"/>
  <c r="CP176" i="5"/>
  <c r="CO176" i="5"/>
  <c r="CN176" i="5"/>
  <c r="CM176" i="5"/>
  <c r="CL176" i="5"/>
  <c r="CK176" i="5"/>
  <c r="CJ176" i="5"/>
  <c r="CI176" i="5"/>
  <c r="CH176" i="5"/>
  <c r="CG176" i="5"/>
  <c r="CF176" i="5"/>
  <c r="CE176" i="5"/>
  <c r="CD176" i="5"/>
  <c r="CC176" i="5"/>
  <c r="CB176" i="5"/>
  <c r="CA176" i="5"/>
  <c r="BZ176" i="5"/>
  <c r="BY176" i="5"/>
  <c r="BX176" i="5"/>
  <c r="BW176" i="5"/>
  <c r="CP175" i="5"/>
  <c r="CO175" i="5"/>
  <c r="CN175" i="5"/>
  <c r="CM175" i="5"/>
  <c r="CL175" i="5"/>
  <c r="CK175" i="5"/>
  <c r="CJ175" i="5"/>
  <c r="CI175" i="5"/>
  <c r="CH175" i="5"/>
  <c r="CG175" i="5"/>
  <c r="CF175" i="5"/>
  <c r="CE175" i="5"/>
  <c r="CD175" i="5"/>
  <c r="CC175" i="5"/>
  <c r="CB175" i="5"/>
  <c r="CA175" i="5"/>
  <c r="BZ175" i="5"/>
  <c r="BY175" i="5"/>
  <c r="BX175" i="5"/>
  <c r="BW175" i="5"/>
  <c r="CP174" i="5"/>
  <c r="CO174" i="5"/>
  <c r="CN174" i="5"/>
  <c r="CM174" i="5"/>
  <c r="CL174" i="5"/>
  <c r="CK174" i="5"/>
  <c r="CJ174" i="5"/>
  <c r="CI174" i="5"/>
  <c r="CH174" i="5"/>
  <c r="CG174" i="5"/>
  <c r="CF174" i="5"/>
  <c r="CE174" i="5"/>
  <c r="CD174" i="5"/>
  <c r="CC174" i="5"/>
  <c r="CB174" i="5"/>
  <c r="CA174" i="5"/>
  <c r="BZ174" i="5"/>
  <c r="BY174" i="5"/>
  <c r="BX174" i="5"/>
  <c r="BW174" i="5"/>
  <c r="CP173" i="5"/>
  <c r="CO173" i="5"/>
  <c r="CN173" i="5"/>
  <c r="CM173" i="5"/>
  <c r="CL173" i="5"/>
  <c r="CK173" i="5"/>
  <c r="CJ173" i="5"/>
  <c r="CI173" i="5"/>
  <c r="CH173" i="5"/>
  <c r="CG173" i="5"/>
  <c r="CF173" i="5"/>
  <c r="CE173" i="5"/>
  <c r="CD173" i="5"/>
  <c r="CC173" i="5"/>
  <c r="CB173" i="5"/>
  <c r="CA173" i="5"/>
  <c r="BZ173" i="5"/>
  <c r="BY173" i="5"/>
  <c r="BX173" i="5"/>
  <c r="BW173" i="5"/>
  <c r="CP172" i="5"/>
  <c r="CO172" i="5"/>
  <c r="CN172" i="5"/>
  <c r="CM172" i="5"/>
  <c r="CL172" i="5"/>
  <c r="CK172" i="5"/>
  <c r="CJ172" i="5"/>
  <c r="CI172" i="5"/>
  <c r="CH172" i="5"/>
  <c r="CG172" i="5"/>
  <c r="CF172" i="5"/>
  <c r="CE172" i="5"/>
  <c r="CD172" i="5"/>
  <c r="CC172" i="5"/>
  <c r="CB172" i="5"/>
  <c r="CA172" i="5"/>
  <c r="BZ172" i="5"/>
  <c r="BY172" i="5"/>
  <c r="BX172" i="5"/>
  <c r="BW172" i="5"/>
  <c r="CP171" i="5"/>
  <c r="CO171" i="5"/>
  <c r="CN171" i="5"/>
  <c r="CM171" i="5"/>
  <c r="CL171" i="5"/>
  <c r="CK171" i="5"/>
  <c r="CJ171" i="5"/>
  <c r="CI171" i="5"/>
  <c r="CH171" i="5"/>
  <c r="CG171" i="5"/>
  <c r="CF171" i="5"/>
  <c r="CE171" i="5"/>
  <c r="CD171" i="5"/>
  <c r="CC171" i="5"/>
  <c r="CB171" i="5"/>
  <c r="CA171" i="5"/>
  <c r="BZ171" i="5"/>
  <c r="BY171" i="5"/>
  <c r="BX171" i="5"/>
  <c r="BW171" i="5"/>
  <c r="CP170" i="5"/>
  <c r="CO170" i="5"/>
  <c r="CN170" i="5"/>
  <c r="CM170" i="5"/>
  <c r="CL170" i="5"/>
  <c r="CK170" i="5"/>
  <c r="CJ170" i="5"/>
  <c r="CI170" i="5"/>
  <c r="CH170" i="5"/>
  <c r="CG170" i="5"/>
  <c r="CF170" i="5"/>
  <c r="CE170" i="5"/>
  <c r="CD170" i="5"/>
  <c r="CC170" i="5"/>
  <c r="CB170" i="5"/>
  <c r="CA170" i="5"/>
  <c r="BZ170" i="5"/>
  <c r="BY170" i="5"/>
  <c r="BX170" i="5"/>
  <c r="BW170" i="5"/>
  <c r="CP169" i="5"/>
  <c r="CO169" i="5"/>
  <c r="CN169" i="5"/>
  <c r="CM169" i="5"/>
  <c r="CL169" i="5"/>
  <c r="CK169" i="5"/>
  <c r="CJ169" i="5"/>
  <c r="CI169" i="5"/>
  <c r="CH169" i="5"/>
  <c r="CG169" i="5"/>
  <c r="CF169" i="5"/>
  <c r="CE169" i="5"/>
  <c r="CD169" i="5"/>
  <c r="CC169" i="5"/>
  <c r="CB169" i="5"/>
  <c r="CA169" i="5"/>
  <c r="BZ169" i="5"/>
  <c r="BY169" i="5"/>
  <c r="BX169" i="5"/>
  <c r="BW169" i="5"/>
  <c r="CP168" i="5"/>
  <c r="CO168" i="5"/>
  <c r="CN168" i="5"/>
  <c r="CM168" i="5"/>
  <c r="CL168" i="5"/>
  <c r="CK168" i="5"/>
  <c r="CJ168" i="5"/>
  <c r="CI168" i="5"/>
  <c r="CH168" i="5"/>
  <c r="CG168" i="5"/>
  <c r="CF168" i="5"/>
  <c r="CE168" i="5"/>
  <c r="CD168" i="5"/>
  <c r="CC168" i="5"/>
  <c r="CB168" i="5"/>
  <c r="CA168" i="5"/>
  <c r="BZ168" i="5"/>
  <c r="BY168" i="5"/>
  <c r="BX168" i="5"/>
  <c r="BW168" i="5"/>
  <c r="CP167" i="5"/>
  <c r="CO167" i="5"/>
  <c r="CN167" i="5"/>
  <c r="CM167" i="5"/>
  <c r="CL167" i="5"/>
  <c r="CK167" i="5"/>
  <c r="CJ167" i="5"/>
  <c r="CI167" i="5"/>
  <c r="CH167" i="5"/>
  <c r="CG167" i="5"/>
  <c r="CF167" i="5"/>
  <c r="CE167" i="5"/>
  <c r="CD167" i="5"/>
  <c r="CC167" i="5"/>
  <c r="CB167" i="5"/>
  <c r="CA167" i="5"/>
  <c r="BZ167" i="5"/>
  <c r="BY167" i="5"/>
  <c r="BX167" i="5"/>
  <c r="BW167" i="5"/>
  <c r="CP166" i="5"/>
  <c r="CO166" i="5"/>
  <c r="CN166" i="5"/>
  <c r="CM166" i="5"/>
  <c r="CL166" i="5"/>
  <c r="CK166" i="5"/>
  <c r="CJ166" i="5"/>
  <c r="CI166" i="5"/>
  <c r="CH166" i="5"/>
  <c r="CG166" i="5"/>
  <c r="CF166" i="5"/>
  <c r="CE166" i="5"/>
  <c r="CD166" i="5"/>
  <c r="CC166" i="5"/>
  <c r="CB166" i="5"/>
  <c r="CA166" i="5"/>
  <c r="BZ166" i="5"/>
  <c r="BY166" i="5"/>
  <c r="BX166" i="5"/>
  <c r="BW166" i="5"/>
  <c r="CP165" i="5"/>
  <c r="CO165" i="5"/>
  <c r="CN165" i="5"/>
  <c r="CM165" i="5"/>
  <c r="CL165" i="5"/>
  <c r="CK165" i="5"/>
  <c r="CJ165" i="5"/>
  <c r="CI165" i="5"/>
  <c r="CH165" i="5"/>
  <c r="CG165" i="5"/>
  <c r="CF165" i="5"/>
  <c r="CE165" i="5"/>
  <c r="CD165" i="5"/>
  <c r="CC165" i="5"/>
  <c r="CB165" i="5"/>
  <c r="CA165" i="5"/>
  <c r="BZ165" i="5"/>
  <c r="BY165" i="5"/>
  <c r="BX165" i="5"/>
  <c r="BW165" i="5"/>
  <c r="CP164" i="5"/>
  <c r="CO164" i="5"/>
  <c r="CN164" i="5"/>
  <c r="CM164" i="5"/>
  <c r="CL164" i="5"/>
  <c r="CK164" i="5"/>
  <c r="CJ164" i="5"/>
  <c r="CI164" i="5"/>
  <c r="CH164" i="5"/>
  <c r="CG164" i="5"/>
  <c r="CF164" i="5"/>
  <c r="CE164" i="5"/>
  <c r="CD164" i="5"/>
  <c r="CC164" i="5"/>
  <c r="CB164" i="5"/>
  <c r="CA164" i="5"/>
  <c r="BZ164" i="5"/>
  <c r="BY164" i="5"/>
  <c r="BX164" i="5"/>
  <c r="BW164" i="5"/>
  <c r="CP163" i="5"/>
  <c r="CO163" i="5"/>
  <c r="CN163" i="5"/>
  <c r="CM163" i="5"/>
  <c r="CL163" i="5"/>
  <c r="CK163" i="5"/>
  <c r="CJ163" i="5"/>
  <c r="CI163" i="5"/>
  <c r="CH163" i="5"/>
  <c r="CG163" i="5"/>
  <c r="CF163" i="5"/>
  <c r="CE163" i="5"/>
  <c r="CD163" i="5"/>
  <c r="CC163" i="5"/>
  <c r="CB163" i="5"/>
  <c r="CA163" i="5"/>
  <c r="BZ163" i="5"/>
  <c r="BY163" i="5"/>
  <c r="BX163" i="5"/>
  <c r="BW163" i="5"/>
  <c r="CP162" i="5"/>
  <c r="CO162" i="5"/>
  <c r="CN162" i="5"/>
  <c r="CM162" i="5"/>
  <c r="CL162" i="5"/>
  <c r="CK162" i="5"/>
  <c r="CJ162" i="5"/>
  <c r="CI162" i="5"/>
  <c r="CH162" i="5"/>
  <c r="CG162" i="5"/>
  <c r="CF162" i="5"/>
  <c r="CE162" i="5"/>
  <c r="CD162" i="5"/>
  <c r="CC162" i="5"/>
  <c r="CB162" i="5"/>
  <c r="CA162" i="5"/>
  <c r="BZ162" i="5"/>
  <c r="BY162" i="5"/>
  <c r="BX162" i="5"/>
  <c r="BW162" i="5"/>
  <c r="CP161" i="5"/>
  <c r="CO161" i="5"/>
  <c r="CN161" i="5"/>
  <c r="CM161" i="5"/>
  <c r="CL161" i="5"/>
  <c r="CK161" i="5"/>
  <c r="CJ161" i="5"/>
  <c r="CI161" i="5"/>
  <c r="CH161" i="5"/>
  <c r="CG161" i="5"/>
  <c r="CF161" i="5"/>
  <c r="CE161" i="5"/>
  <c r="CD161" i="5"/>
  <c r="CC161" i="5"/>
  <c r="CB161" i="5"/>
  <c r="CA161" i="5"/>
  <c r="BZ161" i="5"/>
  <c r="BY161" i="5"/>
  <c r="BX161" i="5"/>
  <c r="BW161" i="5"/>
  <c r="CP160" i="5"/>
  <c r="CO160" i="5"/>
  <c r="CN160" i="5"/>
  <c r="CM160" i="5"/>
  <c r="CL160" i="5"/>
  <c r="CK160" i="5"/>
  <c r="CJ160" i="5"/>
  <c r="CI160" i="5"/>
  <c r="CH160" i="5"/>
  <c r="CG160" i="5"/>
  <c r="CF160" i="5"/>
  <c r="CE160" i="5"/>
  <c r="CD160" i="5"/>
  <c r="CC160" i="5"/>
  <c r="CB160" i="5"/>
  <c r="CA160" i="5"/>
  <c r="BZ160" i="5"/>
  <c r="BY160" i="5"/>
  <c r="BX160" i="5"/>
  <c r="BW160" i="5"/>
  <c r="CP159" i="5"/>
  <c r="CO159" i="5"/>
  <c r="CN159" i="5"/>
  <c r="CM159" i="5"/>
  <c r="CL159" i="5"/>
  <c r="CK159" i="5"/>
  <c r="CJ159" i="5"/>
  <c r="CI159" i="5"/>
  <c r="CH159" i="5"/>
  <c r="CG159" i="5"/>
  <c r="CF159" i="5"/>
  <c r="CE159" i="5"/>
  <c r="CD159" i="5"/>
  <c r="CC159" i="5"/>
  <c r="CB159" i="5"/>
  <c r="CA159" i="5"/>
  <c r="BZ159" i="5"/>
  <c r="BY159" i="5"/>
  <c r="BX159" i="5"/>
  <c r="BW159" i="5"/>
  <c r="CP158" i="5"/>
  <c r="CO158" i="5"/>
  <c r="CN158" i="5"/>
  <c r="CM158" i="5"/>
  <c r="CL158" i="5"/>
  <c r="CK158" i="5"/>
  <c r="CJ158" i="5"/>
  <c r="CI158" i="5"/>
  <c r="CH158" i="5"/>
  <c r="CG158" i="5"/>
  <c r="CF158" i="5"/>
  <c r="CE158" i="5"/>
  <c r="CD158" i="5"/>
  <c r="CC158" i="5"/>
  <c r="CB158" i="5"/>
  <c r="CA158" i="5"/>
  <c r="BZ158" i="5"/>
  <c r="BY158" i="5"/>
  <c r="BX158" i="5"/>
  <c r="BW158" i="5"/>
  <c r="CP157" i="5"/>
  <c r="CO157" i="5"/>
  <c r="CN157" i="5"/>
  <c r="CM157" i="5"/>
  <c r="CL157" i="5"/>
  <c r="CK157" i="5"/>
  <c r="CJ157" i="5"/>
  <c r="CI157" i="5"/>
  <c r="CH157" i="5"/>
  <c r="CG157" i="5"/>
  <c r="CF157" i="5"/>
  <c r="CE157" i="5"/>
  <c r="CD157" i="5"/>
  <c r="CC157" i="5"/>
  <c r="CB157" i="5"/>
  <c r="CA157" i="5"/>
  <c r="BZ157" i="5"/>
  <c r="BY157" i="5"/>
  <c r="BX157" i="5"/>
  <c r="BW157" i="5"/>
  <c r="CP156" i="5"/>
  <c r="CO156" i="5"/>
  <c r="CN156" i="5"/>
  <c r="CM156" i="5"/>
  <c r="CL156" i="5"/>
  <c r="CK156" i="5"/>
  <c r="CJ156" i="5"/>
  <c r="CI156" i="5"/>
  <c r="CH156" i="5"/>
  <c r="CG156" i="5"/>
  <c r="CF156" i="5"/>
  <c r="CE156" i="5"/>
  <c r="CD156" i="5"/>
  <c r="CC156" i="5"/>
  <c r="CB156" i="5"/>
  <c r="CA156" i="5"/>
  <c r="BZ156" i="5"/>
  <c r="BY156" i="5"/>
  <c r="BX156" i="5"/>
  <c r="BW156" i="5"/>
  <c r="CP155" i="5"/>
  <c r="CO155" i="5"/>
  <c r="CN155" i="5"/>
  <c r="CM155" i="5"/>
  <c r="CL155" i="5"/>
  <c r="CK155" i="5"/>
  <c r="CJ155" i="5"/>
  <c r="CI155" i="5"/>
  <c r="CH155" i="5"/>
  <c r="CG155" i="5"/>
  <c r="CF155" i="5"/>
  <c r="CE155" i="5"/>
  <c r="CD155" i="5"/>
  <c r="CC155" i="5"/>
  <c r="CB155" i="5"/>
  <c r="CA155" i="5"/>
  <c r="BZ155" i="5"/>
  <c r="BY155" i="5"/>
  <c r="BX155" i="5"/>
  <c r="BW155" i="5"/>
  <c r="CP154" i="5"/>
  <c r="CO154" i="5"/>
  <c r="CN154" i="5"/>
  <c r="CM154" i="5"/>
  <c r="CL154" i="5"/>
  <c r="CK154" i="5"/>
  <c r="CJ154" i="5"/>
  <c r="CI154" i="5"/>
  <c r="CH154" i="5"/>
  <c r="CG154" i="5"/>
  <c r="CF154" i="5"/>
  <c r="CE154" i="5"/>
  <c r="CD154" i="5"/>
  <c r="CC154" i="5"/>
  <c r="CB154" i="5"/>
  <c r="CA154" i="5"/>
  <c r="BZ154" i="5"/>
  <c r="BY154" i="5"/>
  <c r="BX154" i="5"/>
  <c r="BW154" i="5"/>
  <c r="CP153" i="5"/>
  <c r="CO153" i="5"/>
  <c r="CN153" i="5"/>
  <c r="CM153" i="5"/>
  <c r="CL153" i="5"/>
  <c r="CK153" i="5"/>
  <c r="CJ153" i="5"/>
  <c r="CI153" i="5"/>
  <c r="CH153" i="5"/>
  <c r="CG153" i="5"/>
  <c r="CF153" i="5"/>
  <c r="CE153" i="5"/>
  <c r="CD153" i="5"/>
  <c r="CC153" i="5"/>
  <c r="CB153" i="5"/>
  <c r="CA153" i="5"/>
  <c r="BZ153" i="5"/>
  <c r="BY153" i="5"/>
  <c r="BX153" i="5"/>
  <c r="BW153" i="5"/>
  <c r="CP152" i="5"/>
  <c r="CO152" i="5"/>
  <c r="CN152" i="5"/>
  <c r="CM152" i="5"/>
  <c r="CL152" i="5"/>
  <c r="CK152" i="5"/>
  <c r="CJ152" i="5"/>
  <c r="CI152" i="5"/>
  <c r="CH152" i="5"/>
  <c r="CG152" i="5"/>
  <c r="CF152" i="5"/>
  <c r="CE152" i="5"/>
  <c r="CD152" i="5"/>
  <c r="CC152" i="5"/>
  <c r="CB152" i="5"/>
  <c r="CA152" i="5"/>
  <c r="BZ152" i="5"/>
  <c r="BY152" i="5"/>
  <c r="BX152" i="5"/>
  <c r="BW152" i="5"/>
  <c r="CP151" i="5"/>
  <c r="CO151" i="5"/>
  <c r="CN151" i="5"/>
  <c r="CM151" i="5"/>
  <c r="CL151" i="5"/>
  <c r="CK151" i="5"/>
  <c r="CJ151" i="5"/>
  <c r="CI151" i="5"/>
  <c r="CH151" i="5"/>
  <c r="CG151" i="5"/>
  <c r="CF151" i="5"/>
  <c r="CE151" i="5"/>
  <c r="CD151" i="5"/>
  <c r="CC151" i="5"/>
  <c r="CB151" i="5"/>
  <c r="CA151" i="5"/>
  <c r="BZ151" i="5"/>
  <c r="BY151" i="5"/>
  <c r="BX151" i="5"/>
  <c r="BW151" i="5"/>
  <c r="CP150" i="5"/>
  <c r="CO150" i="5"/>
  <c r="CN150" i="5"/>
  <c r="CM150" i="5"/>
  <c r="CL150" i="5"/>
  <c r="CK150" i="5"/>
  <c r="CJ150" i="5"/>
  <c r="CI150" i="5"/>
  <c r="CH150" i="5"/>
  <c r="CG150" i="5"/>
  <c r="CF150" i="5"/>
  <c r="CE150" i="5"/>
  <c r="CD150" i="5"/>
  <c r="CC150" i="5"/>
  <c r="CB150" i="5"/>
  <c r="CA150" i="5"/>
  <c r="BZ150" i="5"/>
  <c r="BY150" i="5"/>
  <c r="BX150" i="5"/>
  <c r="BW150" i="5"/>
  <c r="CP149" i="5"/>
  <c r="CO149" i="5"/>
  <c r="CN149" i="5"/>
  <c r="CM149" i="5"/>
  <c r="CL149" i="5"/>
  <c r="CK149" i="5"/>
  <c r="CJ149" i="5"/>
  <c r="CI149" i="5"/>
  <c r="CH149" i="5"/>
  <c r="CG149" i="5"/>
  <c r="CF149" i="5"/>
  <c r="CE149" i="5"/>
  <c r="CD149" i="5"/>
  <c r="CC149" i="5"/>
  <c r="CB149" i="5"/>
  <c r="CA149" i="5"/>
  <c r="BZ149" i="5"/>
  <c r="BY149" i="5"/>
  <c r="BX149" i="5"/>
  <c r="BW149" i="5"/>
  <c r="CP148" i="5"/>
  <c r="CO148" i="5"/>
  <c r="CN148" i="5"/>
  <c r="CM148" i="5"/>
  <c r="CL148" i="5"/>
  <c r="CK148" i="5"/>
  <c r="CJ148" i="5"/>
  <c r="CI148" i="5"/>
  <c r="CH148" i="5"/>
  <c r="CG148" i="5"/>
  <c r="CF148" i="5"/>
  <c r="CE148" i="5"/>
  <c r="CD148" i="5"/>
  <c r="CC148" i="5"/>
  <c r="CB148" i="5"/>
  <c r="CA148" i="5"/>
  <c r="BZ148" i="5"/>
  <c r="BY148" i="5"/>
  <c r="BX148" i="5"/>
  <c r="BW148" i="5"/>
  <c r="CP147" i="5"/>
  <c r="CO147" i="5"/>
  <c r="CN147" i="5"/>
  <c r="CM147" i="5"/>
  <c r="CL147" i="5"/>
  <c r="CK147" i="5"/>
  <c r="CJ147" i="5"/>
  <c r="CI147" i="5"/>
  <c r="CH147" i="5"/>
  <c r="CG147" i="5"/>
  <c r="CF147" i="5"/>
  <c r="CE147" i="5"/>
  <c r="CD147" i="5"/>
  <c r="CC147" i="5"/>
  <c r="CB147" i="5"/>
  <c r="CA147" i="5"/>
  <c r="BZ147" i="5"/>
  <c r="BY147" i="5"/>
  <c r="BX147" i="5"/>
  <c r="BW147" i="5"/>
  <c r="CP146" i="5"/>
  <c r="CO146" i="5"/>
  <c r="CN146" i="5"/>
  <c r="CM146" i="5"/>
  <c r="CL146" i="5"/>
  <c r="CK146" i="5"/>
  <c r="CJ146" i="5"/>
  <c r="CI146" i="5"/>
  <c r="CH146" i="5"/>
  <c r="CG146" i="5"/>
  <c r="CF146" i="5"/>
  <c r="CE146" i="5"/>
  <c r="CD146" i="5"/>
  <c r="CC146" i="5"/>
  <c r="CB146" i="5"/>
  <c r="CA146" i="5"/>
  <c r="BZ146" i="5"/>
  <c r="BY146" i="5"/>
  <c r="BX146" i="5"/>
  <c r="BW146" i="5"/>
  <c r="CP145" i="5"/>
  <c r="CO145" i="5"/>
  <c r="CN145" i="5"/>
  <c r="CM145" i="5"/>
  <c r="CL145" i="5"/>
  <c r="CK145" i="5"/>
  <c r="CJ145" i="5"/>
  <c r="CI145" i="5"/>
  <c r="CH145" i="5"/>
  <c r="CG145" i="5"/>
  <c r="CF145" i="5"/>
  <c r="CE145" i="5"/>
  <c r="CD145" i="5"/>
  <c r="CC145" i="5"/>
  <c r="CB145" i="5"/>
  <c r="CA145" i="5"/>
  <c r="BZ145" i="5"/>
  <c r="BY145" i="5"/>
  <c r="BX145" i="5"/>
  <c r="BW145" i="5"/>
  <c r="CP144" i="5"/>
  <c r="CO144" i="5"/>
  <c r="CN144" i="5"/>
  <c r="CM144" i="5"/>
  <c r="CL144" i="5"/>
  <c r="CK144" i="5"/>
  <c r="CJ144" i="5"/>
  <c r="CI144" i="5"/>
  <c r="CH144" i="5"/>
  <c r="CG144" i="5"/>
  <c r="CF144" i="5"/>
  <c r="CE144" i="5"/>
  <c r="CD144" i="5"/>
  <c r="CC144" i="5"/>
  <c r="CB144" i="5"/>
  <c r="CA144" i="5"/>
  <c r="BZ144" i="5"/>
  <c r="BY144" i="5"/>
  <c r="BX144" i="5"/>
  <c r="BW144" i="5"/>
  <c r="CP143" i="5"/>
  <c r="CO143" i="5"/>
  <c r="CN143" i="5"/>
  <c r="CM143" i="5"/>
  <c r="CL143" i="5"/>
  <c r="CK143" i="5"/>
  <c r="CJ143" i="5"/>
  <c r="CI143" i="5"/>
  <c r="CH143" i="5"/>
  <c r="CG143" i="5"/>
  <c r="CF143" i="5"/>
  <c r="CE143" i="5"/>
  <c r="CD143" i="5"/>
  <c r="CC143" i="5"/>
  <c r="CB143" i="5"/>
  <c r="CA143" i="5"/>
  <c r="BZ143" i="5"/>
  <c r="BY143" i="5"/>
  <c r="BX143" i="5"/>
  <c r="BW143" i="5"/>
  <c r="CP142" i="5"/>
  <c r="CO142" i="5"/>
  <c r="CN142" i="5"/>
  <c r="CM142" i="5"/>
  <c r="CL142" i="5"/>
  <c r="CK142" i="5"/>
  <c r="CJ142" i="5"/>
  <c r="CI142" i="5"/>
  <c r="CH142" i="5"/>
  <c r="CG142" i="5"/>
  <c r="CF142" i="5"/>
  <c r="CE142" i="5"/>
  <c r="CD142" i="5"/>
  <c r="CC142" i="5"/>
  <c r="CB142" i="5"/>
  <c r="CA142" i="5"/>
  <c r="BZ142" i="5"/>
  <c r="BY142" i="5"/>
  <c r="BX142" i="5"/>
  <c r="BW142" i="5"/>
  <c r="CP141" i="5"/>
  <c r="CO141" i="5"/>
  <c r="CN141" i="5"/>
  <c r="CM141" i="5"/>
  <c r="CL141" i="5"/>
  <c r="CK141" i="5"/>
  <c r="CJ141" i="5"/>
  <c r="CI141" i="5"/>
  <c r="CH141" i="5"/>
  <c r="CG141" i="5"/>
  <c r="CF141" i="5"/>
  <c r="CE141" i="5"/>
  <c r="CD141" i="5"/>
  <c r="CC141" i="5"/>
  <c r="CB141" i="5"/>
  <c r="CA141" i="5"/>
  <c r="BZ141" i="5"/>
  <c r="BY141" i="5"/>
  <c r="BX141" i="5"/>
  <c r="BW141" i="5"/>
  <c r="CP140" i="5"/>
  <c r="CO140" i="5"/>
  <c r="CN140" i="5"/>
  <c r="CM140" i="5"/>
  <c r="CL140" i="5"/>
  <c r="CK140" i="5"/>
  <c r="CJ140" i="5"/>
  <c r="CI140" i="5"/>
  <c r="CH140" i="5"/>
  <c r="CG140" i="5"/>
  <c r="CF140" i="5"/>
  <c r="CE140" i="5"/>
  <c r="CD140" i="5"/>
  <c r="CC140" i="5"/>
  <c r="CB140" i="5"/>
  <c r="CA140" i="5"/>
  <c r="BZ140" i="5"/>
  <c r="BY140" i="5"/>
  <c r="BX140" i="5"/>
  <c r="BW140" i="5"/>
  <c r="CP139" i="5"/>
  <c r="CO139" i="5"/>
  <c r="CN139" i="5"/>
  <c r="CM139" i="5"/>
  <c r="CL139" i="5"/>
  <c r="CK139" i="5"/>
  <c r="CJ139" i="5"/>
  <c r="CI139" i="5"/>
  <c r="CH139" i="5"/>
  <c r="CG139" i="5"/>
  <c r="CF139" i="5"/>
  <c r="CE139" i="5"/>
  <c r="CD139" i="5"/>
  <c r="CC139" i="5"/>
  <c r="CB139" i="5"/>
  <c r="CA139" i="5"/>
  <c r="BZ139" i="5"/>
  <c r="BY139" i="5"/>
  <c r="BX139" i="5"/>
  <c r="BW139" i="5"/>
  <c r="CP138" i="5"/>
  <c r="CO138" i="5"/>
  <c r="CN138" i="5"/>
  <c r="CM138" i="5"/>
  <c r="CL138" i="5"/>
  <c r="CK138" i="5"/>
  <c r="CJ138" i="5"/>
  <c r="CI138" i="5"/>
  <c r="CH138" i="5"/>
  <c r="CG138" i="5"/>
  <c r="CF138" i="5"/>
  <c r="CE138" i="5"/>
  <c r="CD138" i="5"/>
  <c r="CC138" i="5"/>
  <c r="CB138" i="5"/>
  <c r="CA138" i="5"/>
  <c r="BZ138" i="5"/>
  <c r="BY138" i="5"/>
  <c r="BX138" i="5"/>
  <c r="BW138" i="5"/>
  <c r="CP137" i="5"/>
  <c r="CO137" i="5"/>
  <c r="CN137" i="5"/>
  <c r="CM137" i="5"/>
  <c r="CL137" i="5"/>
  <c r="CK137" i="5"/>
  <c r="CJ137" i="5"/>
  <c r="CI137" i="5"/>
  <c r="CH137" i="5"/>
  <c r="CG137" i="5"/>
  <c r="CF137" i="5"/>
  <c r="CE137" i="5"/>
  <c r="CD137" i="5"/>
  <c r="CC137" i="5"/>
  <c r="CB137" i="5"/>
  <c r="CA137" i="5"/>
  <c r="BZ137" i="5"/>
  <c r="BY137" i="5"/>
  <c r="BX137" i="5"/>
  <c r="BW137" i="5"/>
  <c r="CP136" i="5"/>
  <c r="CO136" i="5"/>
  <c r="CN136" i="5"/>
  <c r="CM136" i="5"/>
  <c r="CL136" i="5"/>
  <c r="CK136" i="5"/>
  <c r="CJ136" i="5"/>
  <c r="CI136" i="5"/>
  <c r="CH136" i="5"/>
  <c r="CG136" i="5"/>
  <c r="CF136" i="5"/>
  <c r="CE136" i="5"/>
  <c r="CD136" i="5"/>
  <c r="CC136" i="5"/>
  <c r="CB136" i="5"/>
  <c r="CA136" i="5"/>
  <c r="BZ136" i="5"/>
  <c r="BY136" i="5"/>
  <c r="BX136" i="5"/>
  <c r="BW136" i="5"/>
  <c r="CP135" i="5"/>
  <c r="CO135" i="5"/>
  <c r="CN135" i="5"/>
  <c r="CM135" i="5"/>
  <c r="CL135" i="5"/>
  <c r="CK135" i="5"/>
  <c r="CJ135" i="5"/>
  <c r="CI135" i="5"/>
  <c r="CH135" i="5"/>
  <c r="CG135" i="5"/>
  <c r="CF135" i="5"/>
  <c r="CE135" i="5"/>
  <c r="CD135" i="5"/>
  <c r="CC135" i="5"/>
  <c r="CB135" i="5"/>
  <c r="CA135" i="5"/>
  <c r="BZ135" i="5"/>
  <c r="BY135" i="5"/>
  <c r="BX135" i="5"/>
  <c r="BW135" i="5"/>
  <c r="BX134" i="5"/>
  <c r="BW134" i="5"/>
  <c r="AE106" i="5"/>
  <c r="AG106" i="5" s="1"/>
  <c r="AD138" i="5" s="1"/>
  <c r="AD112" i="5"/>
  <c r="AD111" i="5"/>
  <c r="AD110" i="5"/>
  <c r="AD109" i="5"/>
  <c r="AE6" i="5"/>
  <c r="AG6" i="5" s="1"/>
  <c r="AV63" i="23"/>
  <c r="A263" i="8"/>
  <c r="A262" i="8"/>
  <c r="Y261" i="8"/>
  <c r="X261" i="8"/>
  <c r="W261" i="8"/>
  <c r="V261" i="8"/>
  <c r="U261" i="8"/>
  <c r="T261" i="8"/>
  <c r="S261" i="8"/>
  <c r="R261" i="8"/>
  <c r="Q261" i="8"/>
  <c r="P261" i="8"/>
  <c r="O261" i="8"/>
  <c r="N261" i="8"/>
  <c r="L261" i="8"/>
  <c r="M261" i="8"/>
  <c r="G261" i="8"/>
  <c r="I261" i="8"/>
  <c r="A261" i="8"/>
  <c r="Y260" i="8"/>
  <c r="X260" i="8"/>
  <c r="W260" i="8"/>
  <c r="V260" i="8"/>
  <c r="U260" i="8"/>
  <c r="T260" i="8"/>
  <c r="S260" i="8"/>
  <c r="R260" i="8"/>
  <c r="Q260" i="8"/>
  <c r="P260" i="8"/>
  <c r="O260" i="8"/>
  <c r="N260" i="8"/>
  <c r="L260" i="8"/>
  <c r="M260" i="8"/>
  <c r="G260" i="8"/>
  <c r="I260" i="8"/>
  <c r="A260" i="8"/>
  <c r="A259" i="8"/>
  <c r="Y258" i="8"/>
  <c r="X258" i="8"/>
  <c r="W258" i="8"/>
  <c r="V258" i="8"/>
  <c r="U258" i="8"/>
  <c r="T258" i="8"/>
  <c r="S258" i="8"/>
  <c r="R258" i="8"/>
  <c r="Q258" i="8"/>
  <c r="P258" i="8"/>
  <c r="O258" i="8"/>
  <c r="N258" i="8"/>
  <c r="L258" i="8"/>
  <c r="M258" i="8"/>
  <c r="G258" i="8"/>
  <c r="J258" i="8"/>
  <c r="A258" i="8"/>
  <c r="A257" i="8"/>
  <c r="A256" i="8"/>
  <c r="Y255" i="8"/>
  <c r="X255" i="8"/>
  <c r="W255" i="8"/>
  <c r="V255" i="8"/>
  <c r="U255" i="8"/>
  <c r="T255" i="8"/>
  <c r="S255" i="8"/>
  <c r="R255" i="8"/>
  <c r="Q255" i="8"/>
  <c r="P255" i="8"/>
  <c r="O255" i="8"/>
  <c r="N255" i="8"/>
  <c r="L255" i="8"/>
  <c r="M255" i="8"/>
  <c r="G255" i="8"/>
  <c r="J255" i="8"/>
  <c r="A255" i="8"/>
  <c r="Y254" i="8"/>
  <c r="X254" i="8"/>
  <c r="W254" i="8"/>
  <c r="V254" i="8"/>
  <c r="U254" i="8"/>
  <c r="T254" i="8"/>
  <c r="S254" i="8"/>
  <c r="R254" i="8"/>
  <c r="Q254" i="8"/>
  <c r="P254" i="8"/>
  <c r="O254" i="8"/>
  <c r="N254" i="8"/>
  <c r="L254" i="8"/>
  <c r="M254" i="8"/>
  <c r="G254" i="8"/>
  <c r="J254" i="8"/>
  <c r="A254" i="8"/>
  <c r="Y253" i="8"/>
  <c r="X253" i="8"/>
  <c r="W253" i="8"/>
  <c r="V253" i="8"/>
  <c r="U253" i="8"/>
  <c r="T253" i="8"/>
  <c r="S253" i="8"/>
  <c r="R253" i="8"/>
  <c r="Q253" i="8"/>
  <c r="P253" i="8"/>
  <c r="O253" i="8"/>
  <c r="N253" i="8"/>
  <c r="L253" i="8"/>
  <c r="M253" i="8"/>
  <c r="G253" i="8"/>
  <c r="J253" i="8"/>
  <c r="A253" i="8"/>
  <c r="Y252" i="8"/>
  <c r="X252" i="8"/>
  <c r="W252" i="8"/>
  <c r="V252" i="8"/>
  <c r="U252" i="8"/>
  <c r="T252" i="8"/>
  <c r="S252" i="8"/>
  <c r="R252" i="8"/>
  <c r="Q252" i="8"/>
  <c r="P252" i="8"/>
  <c r="O252" i="8"/>
  <c r="N252" i="8"/>
  <c r="L252" i="8"/>
  <c r="M252" i="8"/>
  <c r="G252" i="8"/>
  <c r="J252" i="8"/>
  <c r="A252" i="8"/>
  <c r="Y251" i="8"/>
  <c r="X251" i="8"/>
  <c r="W251" i="8"/>
  <c r="V251" i="8"/>
  <c r="U251" i="8"/>
  <c r="T251" i="8"/>
  <c r="S251" i="8"/>
  <c r="R251" i="8"/>
  <c r="Q251" i="8"/>
  <c r="P251" i="8"/>
  <c r="O251" i="8"/>
  <c r="N251" i="8"/>
  <c r="L251" i="8"/>
  <c r="M251" i="8"/>
  <c r="G251" i="8"/>
  <c r="J251" i="8"/>
  <c r="A251" i="8"/>
  <c r="Y250" i="8"/>
  <c r="X250" i="8"/>
  <c r="W250" i="8"/>
  <c r="V250" i="8"/>
  <c r="U250" i="8"/>
  <c r="T250" i="8"/>
  <c r="S250" i="8"/>
  <c r="R250" i="8"/>
  <c r="Q250" i="8"/>
  <c r="P250" i="8"/>
  <c r="O250" i="8"/>
  <c r="N250" i="8"/>
  <c r="L250" i="8"/>
  <c r="M250" i="8"/>
  <c r="G250" i="8"/>
  <c r="J250" i="8"/>
  <c r="A250" i="8"/>
  <c r="A249" i="8"/>
  <c r="Y248" i="8"/>
  <c r="X248" i="8"/>
  <c r="W248" i="8"/>
  <c r="V248" i="8"/>
  <c r="U248" i="8"/>
  <c r="T248" i="8"/>
  <c r="S248" i="8"/>
  <c r="R248" i="8"/>
  <c r="Q248" i="8"/>
  <c r="P248" i="8"/>
  <c r="O248" i="8"/>
  <c r="N248" i="8"/>
  <c r="L248" i="8"/>
  <c r="M248" i="8"/>
  <c r="G248" i="8"/>
  <c r="I248" i="8"/>
  <c r="A248" i="8"/>
  <c r="Y247" i="8"/>
  <c r="X247" i="8"/>
  <c r="W247" i="8"/>
  <c r="V247" i="8"/>
  <c r="U247" i="8"/>
  <c r="T247" i="8"/>
  <c r="S247" i="8"/>
  <c r="R247" i="8"/>
  <c r="Q247" i="8"/>
  <c r="P247" i="8"/>
  <c r="O247" i="8"/>
  <c r="N247" i="8"/>
  <c r="L247" i="8"/>
  <c r="M247" i="8"/>
  <c r="G247" i="8"/>
  <c r="I247" i="8"/>
  <c r="A247" i="8"/>
  <c r="A246" i="8"/>
  <c r="Y245" i="8"/>
  <c r="X245" i="8"/>
  <c r="W245" i="8"/>
  <c r="V245" i="8"/>
  <c r="U245" i="8"/>
  <c r="T245" i="8"/>
  <c r="S245" i="8"/>
  <c r="R245" i="8"/>
  <c r="Q245" i="8"/>
  <c r="P245" i="8"/>
  <c r="O245" i="8"/>
  <c r="N245" i="8"/>
  <c r="L245" i="8"/>
  <c r="M245" i="8"/>
  <c r="G245" i="8"/>
  <c r="J245" i="8"/>
  <c r="A245" i="8"/>
  <c r="A244" i="8"/>
  <c r="Y243" i="8"/>
  <c r="X243" i="8"/>
  <c r="W243" i="8"/>
  <c r="V243" i="8"/>
  <c r="U243" i="8"/>
  <c r="T243" i="8"/>
  <c r="S243" i="8"/>
  <c r="R243" i="8"/>
  <c r="Q243" i="8"/>
  <c r="P243" i="8"/>
  <c r="O243" i="8"/>
  <c r="N243" i="8"/>
  <c r="L243" i="8"/>
  <c r="M243" i="8"/>
  <c r="G243" i="8"/>
  <c r="K243" i="8"/>
  <c r="A243" i="8"/>
  <c r="Y242" i="8"/>
  <c r="X242" i="8"/>
  <c r="W242" i="8"/>
  <c r="V242" i="8"/>
  <c r="U242" i="8"/>
  <c r="T242" i="8"/>
  <c r="S242" i="8"/>
  <c r="R242" i="8"/>
  <c r="Q242" i="8"/>
  <c r="P242" i="8"/>
  <c r="O242" i="8"/>
  <c r="N242" i="8"/>
  <c r="L242" i="8"/>
  <c r="M242" i="8"/>
  <c r="G242" i="8"/>
  <c r="K242" i="8"/>
  <c r="A242" i="8"/>
  <c r="Y241" i="8"/>
  <c r="X241" i="8"/>
  <c r="W241" i="8"/>
  <c r="V241" i="8"/>
  <c r="U241" i="8"/>
  <c r="T241" i="8"/>
  <c r="S241" i="8"/>
  <c r="R241" i="8"/>
  <c r="Q241" i="8"/>
  <c r="P241" i="8"/>
  <c r="O241" i="8"/>
  <c r="N241" i="8"/>
  <c r="L241" i="8"/>
  <c r="M241" i="8"/>
  <c r="G241" i="8"/>
  <c r="K241" i="8"/>
  <c r="A241" i="8"/>
  <c r="Y240" i="8"/>
  <c r="X240" i="8"/>
  <c r="W240" i="8"/>
  <c r="V240" i="8"/>
  <c r="U240" i="8"/>
  <c r="T240" i="8"/>
  <c r="S240" i="8"/>
  <c r="R240" i="8"/>
  <c r="Q240" i="8"/>
  <c r="P240" i="8"/>
  <c r="O240" i="8"/>
  <c r="N240" i="8"/>
  <c r="L240" i="8"/>
  <c r="M240" i="8"/>
  <c r="G240" i="8"/>
  <c r="K240" i="8"/>
  <c r="A240" i="8"/>
  <c r="Y239" i="8"/>
  <c r="X239" i="8"/>
  <c r="W239" i="8"/>
  <c r="V239" i="8"/>
  <c r="U239" i="8"/>
  <c r="T239" i="8"/>
  <c r="S239" i="8"/>
  <c r="R239" i="8"/>
  <c r="Q239" i="8"/>
  <c r="P239" i="8"/>
  <c r="O239" i="8"/>
  <c r="N239" i="8"/>
  <c r="L239" i="8"/>
  <c r="M239" i="8"/>
  <c r="G239" i="8"/>
  <c r="K239" i="8"/>
  <c r="A239" i="8"/>
  <c r="Y238" i="8"/>
  <c r="X238" i="8"/>
  <c r="W238" i="8"/>
  <c r="V238" i="8"/>
  <c r="U238" i="8"/>
  <c r="T238" i="8"/>
  <c r="S238" i="8"/>
  <c r="R238" i="8"/>
  <c r="Q238" i="8"/>
  <c r="P238" i="8"/>
  <c r="O238" i="8"/>
  <c r="N238" i="8"/>
  <c r="L238" i="8"/>
  <c r="M238" i="8"/>
  <c r="G238" i="8"/>
  <c r="K238" i="8"/>
  <c r="A238" i="8"/>
  <c r="A237" i="8"/>
  <c r="Y236" i="8"/>
  <c r="X236" i="8"/>
  <c r="W236" i="8"/>
  <c r="V236" i="8"/>
  <c r="U236" i="8"/>
  <c r="T236" i="8"/>
  <c r="S236" i="8"/>
  <c r="R236" i="8"/>
  <c r="Q236" i="8"/>
  <c r="P236" i="8"/>
  <c r="O236" i="8"/>
  <c r="N236" i="8"/>
  <c r="L236" i="8"/>
  <c r="M236" i="8"/>
  <c r="G236" i="8"/>
  <c r="J236" i="8"/>
  <c r="A236" i="8"/>
  <c r="Y235" i="8"/>
  <c r="X235" i="8"/>
  <c r="W235" i="8"/>
  <c r="V235" i="8"/>
  <c r="U235" i="8"/>
  <c r="T235" i="8"/>
  <c r="S235" i="8"/>
  <c r="R235" i="8"/>
  <c r="Q235" i="8"/>
  <c r="P235" i="8"/>
  <c r="O235" i="8"/>
  <c r="N235" i="8"/>
  <c r="L235" i="8"/>
  <c r="M235" i="8"/>
  <c r="G235" i="8"/>
  <c r="J235" i="8"/>
  <c r="A235" i="8"/>
  <c r="Y234" i="8"/>
  <c r="X234" i="8"/>
  <c r="W234" i="8"/>
  <c r="V234" i="8"/>
  <c r="U234" i="8"/>
  <c r="T234" i="8"/>
  <c r="S234" i="8"/>
  <c r="R234" i="8"/>
  <c r="Q234" i="8"/>
  <c r="P234" i="8"/>
  <c r="O234" i="8"/>
  <c r="N234" i="8"/>
  <c r="L234" i="8"/>
  <c r="M234" i="8"/>
  <c r="G234" i="8"/>
  <c r="J234" i="8"/>
  <c r="A234" i="8"/>
  <c r="A233" i="8"/>
  <c r="Y232" i="8"/>
  <c r="X232" i="8"/>
  <c r="W232" i="8"/>
  <c r="V232" i="8"/>
  <c r="U232" i="8"/>
  <c r="T232" i="8"/>
  <c r="S232" i="8"/>
  <c r="R232" i="8"/>
  <c r="Q232" i="8"/>
  <c r="P232" i="8"/>
  <c r="O232" i="8"/>
  <c r="N232" i="8"/>
  <c r="L232" i="8"/>
  <c r="M232" i="8"/>
  <c r="G232" i="8"/>
  <c r="I232" i="8"/>
  <c r="A232" i="8"/>
  <c r="Y231" i="8"/>
  <c r="X231" i="8"/>
  <c r="W231" i="8"/>
  <c r="V231" i="8"/>
  <c r="U231" i="8"/>
  <c r="T231" i="8"/>
  <c r="S231" i="8"/>
  <c r="R231" i="8"/>
  <c r="Q231" i="8"/>
  <c r="P231" i="8"/>
  <c r="O231" i="8"/>
  <c r="N231" i="8"/>
  <c r="L231" i="8"/>
  <c r="M231" i="8"/>
  <c r="G231" i="8"/>
  <c r="I231" i="8"/>
  <c r="A231" i="8"/>
  <c r="A230" i="8"/>
  <c r="Y229" i="8"/>
  <c r="X229" i="8"/>
  <c r="W229" i="8"/>
  <c r="V229" i="8"/>
  <c r="U229" i="8"/>
  <c r="T229" i="8"/>
  <c r="S229" i="8"/>
  <c r="R229" i="8"/>
  <c r="Q229" i="8"/>
  <c r="P229" i="8"/>
  <c r="O229" i="8"/>
  <c r="N229" i="8"/>
  <c r="L229" i="8"/>
  <c r="M229" i="8"/>
  <c r="G229" i="8"/>
  <c r="K229" i="8"/>
  <c r="A229" i="8"/>
  <c r="Y228" i="8"/>
  <c r="X228" i="8"/>
  <c r="W228" i="8"/>
  <c r="V228" i="8"/>
  <c r="U228" i="8"/>
  <c r="T228" i="8"/>
  <c r="S228" i="8"/>
  <c r="R228" i="8"/>
  <c r="Q228" i="8"/>
  <c r="P228" i="8"/>
  <c r="O228" i="8"/>
  <c r="N228" i="8"/>
  <c r="L228" i="8"/>
  <c r="M228" i="8"/>
  <c r="G228" i="8"/>
  <c r="K228" i="8"/>
  <c r="A228" i="8"/>
  <c r="Y227" i="8"/>
  <c r="X227" i="8"/>
  <c r="W227" i="8"/>
  <c r="V227" i="8"/>
  <c r="U227" i="8"/>
  <c r="T227" i="8"/>
  <c r="S227" i="8"/>
  <c r="R227" i="8"/>
  <c r="Q227" i="8"/>
  <c r="P227" i="8"/>
  <c r="O227" i="8"/>
  <c r="N227" i="8"/>
  <c r="L227" i="8"/>
  <c r="M227" i="8"/>
  <c r="G227" i="8"/>
  <c r="K227" i="8"/>
  <c r="A227" i="8"/>
  <c r="Y226" i="8"/>
  <c r="X226" i="8"/>
  <c r="W226" i="8"/>
  <c r="V226" i="8"/>
  <c r="U226" i="8"/>
  <c r="T226" i="8"/>
  <c r="S226" i="8"/>
  <c r="R226" i="8"/>
  <c r="Q226" i="8"/>
  <c r="P226" i="8"/>
  <c r="O226" i="8"/>
  <c r="N226" i="8"/>
  <c r="L226" i="8"/>
  <c r="M226" i="8"/>
  <c r="G226" i="8"/>
  <c r="K226" i="8"/>
  <c r="A226" i="8"/>
  <c r="Y225" i="8"/>
  <c r="X225" i="8"/>
  <c r="W225" i="8"/>
  <c r="V225" i="8"/>
  <c r="U225" i="8"/>
  <c r="T225" i="8"/>
  <c r="S225" i="8"/>
  <c r="R225" i="8"/>
  <c r="Q225" i="8"/>
  <c r="P225" i="8"/>
  <c r="O225" i="8"/>
  <c r="N225" i="8"/>
  <c r="L225" i="8"/>
  <c r="M225" i="8"/>
  <c r="G225" i="8"/>
  <c r="K225" i="8"/>
  <c r="A225" i="8"/>
  <c r="A224" i="8"/>
  <c r="A223" i="8"/>
  <c r="A222" i="8"/>
  <c r="A221" i="8"/>
  <c r="Y220" i="8"/>
  <c r="X220" i="8"/>
  <c r="W220" i="8"/>
  <c r="V220" i="8"/>
  <c r="U220" i="8"/>
  <c r="T220" i="8"/>
  <c r="S220" i="8"/>
  <c r="R220" i="8"/>
  <c r="Q220" i="8"/>
  <c r="P220" i="8"/>
  <c r="O220" i="8"/>
  <c r="N220" i="8"/>
  <c r="L220" i="8"/>
  <c r="M220" i="8"/>
  <c r="G220" i="8"/>
  <c r="K220" i="8"/>
  <c r="A220" i="8"/>
  <c r="Y219" i="8"/>
  <c r="X219" i="8"/>
  <c r="W219" i="8"/>
  <c r="V219" i="8"/>
  <c r="U219" i="8"/>
  <c r="T219" i="8"/>
  <c r="S219" i="8"/>
  <c r="R219" i="8"/>
  <c r="Q219" i="8"/>
  <c r="P219" i="8"/>
  <c r="O219" i="8"/>
  <c r="N219" i="8"/>
  <c r="L219" i="8"/>
  <c r="M219" i="8"/>
  <c r="G219" i="8"/>
  <c r="K219" i="8"/>
  <c r="A219" i="8"/>
  <c r="Y218" i="8"/>
  <c r="X218" i="8"/>
  <c r="W218" i="8"/>
  <c r="V218" i="8"/>
  <c r="U218" i="8"/>
  <c r="T218" i="8"/>
  <c r="S218" i="8"/>
  <c r="R218" i="8"/>
  <c r="Q218" i="8"/>
  <c r="P218" i="8"/>
  <c r="O218" i="8"/>
  <c r="N218" i="8"/>
  <c r="L218" i="8"/>
  <c r="M218" i="8"/>
  <c r="G218" i="8"/>
  <c r="K218" i="8"/>
  <c r="A218" i="8"/>
  <c r="Y217" i="8"/>
  <c r="X217" i="8"/>
  <c r="W217" i="8"/>
  <c r="V217" i="8"/>
  <c r="U217" i="8"/>
  <c r="T217" i="8"/>
  <c r="S217" i="8"/>
  <c r="R217" i="8"/>
  <c r="Q217" i="8"/>
  <c r="P217" i="8"/>
  <c r="O217" i="8"/>
  <c r="N217" i="8"/>
  <c r="L217" i="8"/>
  <c r="M217" i="8"/>
  <c r="G217" i="8"/>
  <c r="K217" i="8"/>
  <c r="A217" i="8"/>
  <c r="Y216" i="8"/>
  <c r="X216" i="8"/>
  <c r="W216" i="8"/>
  <c r="V216" i="8"/>
  <c r="U216" i="8"/>
  <c r="T216" i="8"/>
  <c r="S216" i="8"/>
  <c r="R216" i="8"/>
  <c r="Q216" i="8"/>
  <c r="P216" i="8"/>
  <c r="O216" i="8"/>
  <c r="N216" i="8"/>
  <c r="L216" i="8"/>
  <c r="M216" i="8"/>
  <c r="G216" i="8"/>
  <c r="K216" i="8"/>
  <c r="A216" i="8"/>
  <c r="Y215" i="8"/>
  <c r="X215" i="8"/>
  <c r="W215" i="8"/>
  <c r="V215" i="8"/>
  <c r="U215" i="8"/>
  <c r="T215" i="8"/>
  <c r="S215" i="8"/>
  <c r="R215" i="8"/>
  <c r="Q215" i="8"/>
  <c r="P215" i="8"/>
  <c r="O215" i="8"/>
  <c r="N215" i="8"/>
  <c r="L215" i="8"/>
  <c r="M215" i="8"/>
  <c r="G215" i="8"/>
  <c r="K215" i="8"/>
  <c r="A215" i="8"/>
  <c r="A214" i="8"/>
  <c r="A213" i="8"/>
  <c r="BT135" i="5"/>
  <c r="BS135" i="5"/>
  <c r="BR135" i="5"/>
  <c r="BQ135" i="5"/>
  <c r="BP135" i="5"/>
  <c r="BO135" i="5"/>
  <c r="BN135" i="5"/>
  <c r="BM135" i="5"/>
  <c r="BL135" i="5"/>
  <c r="BK135" i="5"/>
  <c r="BJ135" i="5"/>
  <c r="BI135" i="5"/>
  <c r="BH135" i="5"/>
  <c r="BG135" i="5"/>
  <c r="BF135" i="5"/>
  <c r="BE135" i="5"/>
  <c r="BD135" i="5"/>
  <c r="BC135" i="5"/>
  <c r="BB135" i="5"/>
  <c r="BA135" i="5"/>
  <c r="BT134" i="5"/>
  <c r="BS134" i="5"/>
  <c r="BR134" i="5"/>
  <c r="BQ134" i="5"/>
  <c r="BP134" i="5"/>
  <c r="BO134" i="5"/>
  <c r="BN134" i="5"/>
  <c r="BM134" i="5"/>
  <c r="BL134" i="5"/>
  <c r="BK134" i="5"/>
  <c r="BJ134" i="5"/>
  <c r="BI134" i="5"/>
  <c r="BH134" i="5"/>
  <c r="BG134" i="5"/>
  <c r="BF134" i="5"/>
  <c r="BE134" i="5"/>
  <c r="BD134" i="5"/>
  <c r="BC134" i="5"/>
  <c r="BB134" i="5"/>
  <c r="BA134" i="5"/>
  <c r="AE130" i="5"/>
  <c r="AE30" i="5"/>
  <c r="AY88" i="5"/>
  <c r="AX88" i="5"/>
  <c r="AW88" i="5"/>
  <c r="AV88" i="5"/>
  <c r="AU88" i="5"/>
  <c r="AT88" i="5"/>
  <c r="AS88" i="5"/>
  <c r="AR88" i="5"/>
  <c r="AQ88" i="5"/>
  <c r="AP88" i="5"/>
  <c r="AO88" i="5"/>
  <c r="AC88" i="5"/>
  <c r="AW135" i="5"/>
  <c r="AE127" i="5"/>
  <c r="AV135" i="5"/>
  <c r="AE126" i="5"/>
  <c r="AU135" i="5"/>
  <c r="AE125" i="5"/>
  <c r="AT135" i="5"/>
  <c r="AE124" i="5"/>
  <c r="AS135" i="5"/>
  <c r="AE123" i="5"/>
  <c r="AR135" i="5"/>
  <c r="AE122" i="5"/>
  <c r="AQ135" i="5"/>
  <c r="AE121" i="5"/>
  <c r="AP135" i="5"/>
  <c r="AE120" i="5"/>
  <c r="AO135" i="5"/>
  <c r="AE119" i="5"/>
  <c r="AN135" i="5"/>
  <c r="AE118" i="5"/>
  <c r="AM135" i="5"/>
  <c r="AE117" i="5"/>
  <c r="AL135" i="5"/>
  <c r="AE116" i="5"/>
  <c r="AK135" i="5"/>
  <c r="AE115" i="5"/>
  <c r="AJ135" i="5"/>
  <c r="AE114" i="5"/>
  <c r="AI135" i="5"/>
  <c r="AE113" i="5"/>
  <c r="AH135" i="5"/>
  <c r="AE112" i="5"/>
  <c r="AG135" i="5"/>
  <c r="AE111" i="5"/>
  <c r="AF135" i="5"/>
  <c r="AE110" i="5"/>
  <c r="AE135" i="5"/>
  <c r="AE109" i="5"/>
  <c r="AX186" i="5"/>
  <c r="AW186" i="5"/>
  <c r="AV186" i="5"/>
  <c r="AU186" i="5"/>
  <c r="AT186" i="5"/>
  <c r="AX185" i="5"/>
  <c r="AW185" i="5"/>
  <c r="AV185" i="5"/>
  <c r="AU185" i="5"/>
  <c r="AT185" i="5"/>
  <c r="AX184" i="5"/>
  <c r="AW184" i="5"/>
  <c r="AV184" i="5"/>
  <c r="AU184" i="5"/>
  <c r="AT184" i="5"/>
  <c r="AX183" i="5"/>
  <c r="AW183" i="5"/>
  <c r="AV183" i="5"/>
  <c r="AU183" i="5"/>
  <c r="AT183" i="5"/>
  <c r="AX182" i="5"/>
  <c r="AW182" i="5"/>
  <c r="AV182" i="5"/>
  <c r="AU182" i="5"/>
  <c r="AT182" i="5"/>
  <c r="AX181" i="5"/>
  <c r="AW181" i="5"/>
  <c r="AV181" i="5"/>
  <c r="AU181" i="5"/>
  <c r="AT181" i="5"/>
  <c r="AX180" i="5"/>
  <c r="AW180" i="5"/>
  <c r="AV180" i="5"/>
  <c r="AU180" i="5"/>
  <c r="AT180" i="5"/>
  <c r="AX179" i="5"/>
  <c r="AW179" i="5"/>
  <c r="AV179" i="5"/>
  <c r="AU179" i="5"/>
  <c r="AT179" i="5"/>
  <c r="AX178" i="5"/>
  <c r="AW178" i="5"/>
  <c r="AV178" i="5"/>
  <c r="AU178" i="5"/>
  <c r="AT178" i="5"/>
  <c r="AX177" i="5"/>
  <c r="AW177" i="5"/>
  <c r="AV177" i="5"/>
  <c r="AU177" i="5"/>
  <c r="AT177" i="5"/>
  <c r="AX176" i="5"/>
  <c r="AW176" i="5"/>
  <c r="AV176" i="5"/>
  <c r="AU176" i="5"/>
  <c r="AT176" i="5"/>
  <c r="AX175" i="5"/>
  <c r="AW175" i="5"/>
  <c r="AV175" i="5"/>
  <c r="AU175" i="5"/>
  <c r="AT175" i="5"/>
  <c r="AX174" i="5"/>
  <c r="AW174" i="5"/>
  <c r="AV174" i="5"/>
  <c r="AU174" i="5"/>
  <c r="AT174" i="5"/>
  <c r="AX173" i="5"/>
  <c r="AW173" i="5"/>
  <c r="AV173" i="5"/>
  <c r="AU173" i="5"/>
  <c r="AT173" i="5"/>
  <c r="AX172" i="5"/>
  <c r="AW172" i="5"/>
  <c r="AV172" i="5"/>
  <c r="AU172" i="5"/>
  <c r="AT172" i="5"/>
  <c r="AX171" i="5"/>
  <c r="AW171" i="5"/>
  <c r="AV171" i="5"/>
  <c r="AU171" i="5"/>
  <c r="AT171" i="5"/>
  <c r="AX170" i="5"/>
  <c r="AW170" i="5"/>
  <c r="AV170" i="5"/>
  <c r="AU170" i="5"/>
  <c r="AT170" i="5"/>
  <c r="AX169" i="5"/>
  <c r="AW169" i="5"/>
  <c r="AV169" i="5"/>
  <c r="AU169" i="5"/>
  <c r="AT169" i="5"/>
  <c r="AX168" i="5"/>
  <c r="AW168" i="5"/>
  <c r="AV168" i="5"/>
  <c r="AU168" i="5"/>
  <c r="AT168" i="5"/>
  <c r="AX167" i="5"/>
  <c r="AW167" i="5"/>
  <c r="AV167" i="5"/>
  <c r="AU167" i="5"/>
  <c r="AT167" i="5"/>
  <c r="AX166" i="5"/>
  <c r="AW166" i="5"/>
  <c r="AV166" i="5"/>
  <c r="AU166" i="5"/>
  <c r="AT166" i="5"/>
  <c r="AX165" i="5"/>
  <c r="AW165" i="5"/>
  <c r="AV165" i="5"/>
  <c r="AU165" i="5"/>
  <c r="AT165" i="5"/>
  <c r="AX164" i="5"/>
  <c r="AW164" i="5"/>
  <c r="AV164" i="5"/>
  <c r="AU164" i="5"/>
  <c r="AT164" i="5"/>
  <c r="AX163" i="5"/>
  <c r="AW163" i="5"/>
  <c r="AV163" i="5"/>
  <c r="AU163" i="5"/>
  <c r="AT163" i="5"/>
  <c r="AX162" i="5"/>
  <c r="AW162" i="5"/>
  <c r="AV162" i="5"/>
  <c r="AU162" i="5"/>
  <c r="AT162" i="5"/>
  <c r="AX161" i="5"/>
  <c r="AW161" i="5"/>
  <c r="AV161" i="5"/>
  <c r="AU161" i="5"/>
  <c r="AT161" i="5"/>
  <c r="AX160" i="5"/>
  <c r="AW160" i="5"/>
  <c r="AV160" i="5"/>
  <c r="AU160" i="5"/>
  <c r="AT160" i="5"/>
  <c r="AX159" i="5"/>
  <c r="AW159" i="5"/>
  <c r="AV159" i="5"/>
  <c r="AU159" i="5"/>
  <c r="AT159" i="5"/>
  <c r="AX158" i="5"/>
  <c r="AW158" i="5"/>
  <c r="AV158" i="5"/>
  <c r="AU158" i="5"/>
  <c r="AT158" i="5"/>
  <c r="AX157" i="5"/>
  <c r="AW157" i="5"/>
  <c r="AV157" i="5"/>
  <c r="AU157" i="5"/>
  <c r="AT157" i="5"/>
  <c r="AX156" i="5"/>
  <c r="AW156" i="5"/>
  <c r="AV156" i="5"/>
  <c r="AU156" i="5"/>
  <c r="AT156" i="5"/>
  <c r="AX155" i="5"/>
  <c r="AW155" i="5"/>
  <c r="AV155" i="5"/>
  <c r="AU155" i="5"/>
  <c r="AT155" i="5"/>
  <c r="AX154" i="5"/>
  <c r="AW154" i="5"/>
  <c r="AV154" i="5"/>
  <c r="AU154" i="5"/>
  <c r="AT154" i="5"/>
  <c r="AX153" i="5"/>
  <c r="AW153" i="5"/>
  <c r="AV153" i="5"/>
  <c r="AU153" i="5"/>
  <c r="AT153" i="5"/>
  <c r="AX152" i="5"/>
  <c r="AW152" i="5"/>
  <c r="AV152" i="5"/>
  <c r="AU152" i="5"/>
  <c r="AT152" i="5"/>
  <c r="AX151" i="5"/>
  <c r="AW151" i="5"/>
  <c r="AV151" i="5"/>
  <c r="AU151" i="5"/>
  <c r="AT151" i="5"/>
  <c r="AX150" i="5"/>
  <c r="AW150" i="5"/>
  <c r="AV150" i="5"/>
  <c r="AU150" i="5"/>
  <c r="AT150" i="5"/>
  <c r="AX149" i="5"/>
  <c r="AW149" i="5"/>
  <c r="AV149" i="5"/>
  <c r="AU149" i="5"/>
  <c r="AT149" i="5"/>
  <c r="AX148" i="5"/>
  <c r="AW148" i="5"/>
  <c r="AV148" i="5"/>
  <c r="AU148" i="5"/>
  <c r="AT148" i="5"/>
  <c r="AX147" i="5"/>
  <c r="AW147" i="5"/>
  <c r="AV147" i="5"/>
  <c r="AU147" i="5"/>
  <c r="AT147" i="5"/>
  <c r="AX146" i="5"/>
  <c r="AW146" i="5"/>
  <c r="AV146" i="5"/>
  <c r="AU146" i="5"/>
  <c r="AT146" i="5"/>
  <c r="AX145" i="5"/>
  <c r="AW145" i="5"/>
  <c r="AV145" i="5"/>
  <c r="AU145" i="5"/>
  <c r="AT145" i="5"/>
  <c r="AX144" i="5"/>
  <c r="AW144" i="5"/>
  <c r="AV144" i="5"/>
  <c r="AU144" i="5"/>
  <c r="AT144" i="5"/>
  <c r="AX143" i="5"/>
  <c r="AW143" i="5"/>
  <c r="AV143" i="5"/>
  <c r="AU143" i="5"/>
  <c r="AT143" i="5"/>
  <c r="AX142" i="5"/>
  <c r="AW142" i="5"/>
  <c r="AV142" i="5"/>
  <c r="AU142" i="5"/>
  <c r="AT142" i="5"/>
  <c r="AX141" i="5"/>
  <c r="AW141" i="5"/>
  <c r="AV141" i="5"/>
  <c r="AU141" i="5"/>
  <c r="AT141" i="5"/>
  <c r="AX140" i="5"/>
  <c r="AW140" i="5"/>
  <c r="AV140" i="5"/>
  <c r="AU140" i="5"/>
  <c r="AT140" i="5"/>
  <c r="AX139" i="5"/>
  <c r="AW139" i="5"/>
  <c r="AV139" i="5"/>
  <c r="AU139" i="5"/>
  <c r="AT139" i="5"/>
  <c r="AX138" i="5"/>
  <c r="AW138" i="5"/>
  <c r="AV138" i="5"/>
  <c r="AU138" i="5"/>
  <c r="AT138" i="5"/>
  <c r="AX136" i="5"/>
  <c r="AW136" i="5"/>
  <c r="AV136" i="5"/>
  <c r="AU136" i="5"/>
  <c r="AT136" i="5"/>
  <c r="AX134" i="5"/>
  <c r="AW134" i="5"/>
  <c r="AV134" i="5"/>
  <c r="AU134" i="5"/>
  <c r="AT134" i="5"/>
  <c r="AE28" i="5"/>
  <c r="AE27" i="5"/>
  <c r="AE26" i="5"/>
  <c r="AE25" i="5"/>
  <c r="AE24" i="5"/>
  <c r="AS186" i="5"/>
  <c r="AR186" i="5"/>
  <c r="AQ186" i="5"/>
  <c r="AP186" i="5"/>
  <c r="AO186" i="5"/>
  <c r="AN186" i="5"/>
  <c r="AM186" i="5"/>
  <c r="AL186" i="5"/>
  <c r="AK186" i="5"/>
  <c r="AJ186" i="5"/>
  <c r="AI186" i="5"/>
  <c r="AH186" i="5"/>
  <c r="AG186" i="5"/>
  <c r="AF186" i="5"/>
  <c r="AS185" i="5"/>
  <c r="AR185" i="5"/>
  <c r="AQ185" i="5"/>
  <c r="AP185" i="5"/>
  <c r="AO185" i="5"/>
  <c r="AN185" i="5"/>
  <c r="AM185" i="5"/>
  <c r="AL185" i="5"/>
  <c r="AK185" i="5"/>
  <c r="AJ185" i="5"/>
  <c r="AI185" i="5"/>
  <c r="AH185" i="5"/>
  <c r="AG185" i="5"/>
  <c r="AF185" i="5"/>
  <c r="AS184" i="5"/>
  <c r="AR184" i="5"/>
  <c r="AQ184" i="5"/>
  <c r="AP184" i="5"/>
  <c r="AO184" i="5"/>
  <c r="AN184" i="5"/>
  <c r="AM184" i="5"/>
  <c r="AL184" i="5"/>
  <c r="AK184" i="5"/>
  <c r="AJ184" i="5"/>
  <c r="AI184" i="5"/>
  <c r="AH184" i="5"/>
  <c r="AG184" i="5"/>
  <c r="AF184" i="5"/>
  <c r="AS183" i="5"/>
  <c r="AR183" i="5"/>
  <c r="AQ183" i="5"/>
  <c r="AP183" i="5"/>
  <c r="AO183" i="5"/>
  <c r="AN183" i="5"/>
  <c r="AM183" i="5"/>
  <c r="AL183" i="5"/>
  <c r="AK183" i="5"/>
  <c r="AJ183" i="5"/>
  <c r="AI183" i="5"/>
  <c r="AH183" i="5"/>
  <c r="AG183" i="5"/>
  <c r="AF183" i="5"/>
  <c r="AS182" i="5"/>
  <c r="AR182" i="5"/>
  <c r="AQ182" i="5"/>
  <c r="AP182" i="5"/>
  <c r="AO182" i="5"/>
  <c r="AN182" i="5"/>
  <c r="AM182" i="5"/>
  <c r="AL182" i="5"/>
  <c r="AK182" i="5"/>
  <c r="AJ182" i="5"/>
  <c r="AI182" i="5"/>
  <c r="AH182" i="5"/>
  <c r="AG182" i="5"/>
  <c r="AF182" i="5"/>
  <c r="AS181" i="5"/>
  <c r="AR181" i="5"/>
  <c r="AQ181" i="5"/>
  <c r="AP181" i="5"/>
  <c r="AO181" i="5"/>
  <c r="AN181" i="5"/>
  <c r="AM181" i="5"/>
  <c r="AL181" i="5"/>
  <c r="AK181" i="5"/>
  <c r="AJ181" i="5"/>
  <c r="AI181" i="5"/>
  <c r="AH181" i="5"/>
  <c r="AG181" i="5"/>
  <c r="AF181" i="5"/>
  <c r="AS180" i="5"/>
  <c r="AR180" i="5"/>
  <c r="AQ180" i="5"/>
  <c r="AP180" i="5"/>
  <c r="AO180" i="5"/>
  <c r="AN180" i="5"/>
  <c r="AM180" i="5"/>
  <c r="AL180" i="5"/>
  <c r="AK180" i="5"/>
  <c r="AJ180" i="5"/>
  <c r="AI180" i="5"/>
  <c r="AH180" i="5"/>
  <c r="AG180" i="5"/>
  <c r="AF180" i="5"/>
  <c r="AS179" i="5"/>
  <c r="AR179" i="5"/>
  <c r="AQ179" i="5"/>
  <c r="AP179" i="5"/>
  <c r="AO179" i="5"/>
  <c r="AN179" i="5"/>
  <c r="AM179" i="5"/>
  <c r="AL179" i="5"/>
  <c r="AK179" i="5"/>
  <c r="AJ179" i="5"/>
  <c r="AI179" i="5"/>
  <c r="AH179" i="5"/>
  <c r="AG179" i="5"/>
  <c r="AF179" i="5"/>
  <c r="AS178" i="5"/>
  <c r="AR178" i="5"/>
  <c r="AQ178" i="5"/>
  <c r="AP178" i="5"/>
  <c r="AO178" i="5"/>
  <c r="AN178" i="5"/>
  <c r="AM178" i="5"/>
  <c r="AL178" i="5"/>
  <c r="AK178" i="5"/>
  <c r="AJ178" i="5"/>
  <c r="AI178" i="5"/>
  <c r="AH178" i="5"/>
  <c r="AG178" i="5"/>
  <c r="AF178" i="5"/>
  <c r="AS177" i="5"/>
  <c r="AR177" i="5"/>
  <c r="AQ177" i="5"/>
  <c r="AP177" i="5"/>
  <c r="AO177" i="5"/>
  <c r="AN177" i="5"/>
  <c r="AM177" i="5"/>
  <c r="AL177" i="5"/>
  <c r="AK177" i="5"/>
  <c r="AJ177" i="5"/>
  <c r="AI177" i="5"/>
  <c r="AH177" i="5"/>
  <c r="AG177" i="5"/>
  <c r="AF177" i="5"/>
  <c r="AS176" i="5"/>
  <c r="AR176" i="5"/>
  <c r="AQ176" i="5"/>
  <c r="AP176" i="5"/>
  <c r="AO176" i="5"/>
  <c r="AN176" i="5"/>
  <c r="AM176" i="5"/>
  <c r="AL176" i="5"/>
  <c r="AK176" i="5"/>
  <c r="AJ176" i="5"/>
  <c r="AI176" i="5"/>
  <c r="AH176" i="5"/>
  <c r="AG176" i="5"/>
  <c r="AF176" i="5"/>
  <c r="AS175" i="5"/>
  <c r="AR175" i="5"/>
  <c r="AQ175" i="5"/>
  <c r="AP175" i="5"/>
  <c r="AO175" i="5"/>
  <c r="AN175" i="5"/>
  <c r="AM175" i="5"/>
  <c r="AL175" i="5"/>
  <c r="AK175" i="5"/>
  <c r="AJ175" i="5"/>
  <c r="AI175" i="5"/>
  <c r="AH175" i="5"/>
  <c r="AG175" i="5"/>
  <c r="AF175" i="5"/>
  <c r="AS174" i="5"/>
  <c r="AR174" i="5"/>
  <c r="AQ174" i="5"/>
  <c r="AP174" i="5"/>
  <c r="AO174" i="5"/>
  <c r="AN174" i="5"/>
  <c r="AM174" i="5"/>
  <c r="AL174" i="5"/>
  <c r="AK174" i="5"/>
  <c r="AJ174" i="5"/>
  <c r="AI174" i="5"/>
  <c r="AH174" i="5"/>
  <c r="AG174" i="5"/>
  <c r="AF174" i="5"/>
  <c r="AS173" i="5"/>
  <c r="AR173" i="5"/>
  <c r="AQ173" i="5"/>
  <c r="AP173" i="5"/>
  <c r="AO173" i="5"/>
  <c r="AN173" i="5"/>
  <c r="AM173" i="5"/>
  <c r="AL173" i="5"/>
  <c r="AK173" i="5"/>
  <c r="AJ173" i="5"/>
  <c r="AI173" i="5"/>
  <c r="AH173" i="5"/>
  <c r="AG173" i="5"/>
  <c r="AF173" i="5"/>
  <c r="AS172" i="5"/>
  <c r="AR172" i="5"/>
  <c r="AQ172" i="5"/>
  <c r="AP172" i="5"/>
  <c r="AO172" i="5"/>
  <c r="AN172" i="5"/>
  <c r="AM172" i="5"/>
  <c r="AL172" i="5"/>
  <c r="AK172" i="5"/>
  <c r="AJ172" i="5"/>
  <c r="AI172" i="5"/>
  <c r="AH172" i="5"/>
  <c r="AG172" i="5"/>
  <c r="AF172" i="5"/>
  <c r="AS171" i="5"/>
  <c r="AR171" i="5"/>
  <c r="AQ171" i="5"/>
  <c r="AP171" i="5"/>
  <c r="AO171" i="5"/>
  <c r="AN171" i="5"/>
  <c r="AM171" i="5"/>
  <c r="AL171" i="5"/>
  <c r="AK171" i="5"/>
  <c r="AJ171" i="5"/>
  <c r="AI171" i="5"/>
  <c r="AH171" i="5"/>
  <c r="AG171" i="5"/>
  <c r="AF171" i="5"/>
  <c r="AS170" i="5"/>
  <c r="AR170" i="5"/>
  <c r="AQ170" i="5"/>
  <c r="AP170" i="5"/>
  <c r="AO170" i="5"/>
  <c r="AN170" i="5"/>
  <c r="AM170" i="5"/>
  <c r="AL170" i="5"/>
  <c r="AK170" i="5"/>
  <c r="AJ170" i="5"/>
  <c r="AI170" i="5"/>
  <c r="AH170" i="5"/>
  <c r="AG170" i="5"/>
  <c r="AF170" i="5"/>
  <c r="AS169" i="5"/>
  <c r="AR169" i="5"/>
  <c r="AQ169" i="5"/>
  <c r="AP169" i="5"/>
  <c r="AO169" i="5"/>
  <c r="AN169" i="5"/>
  <c r="AM169" i="5"/>
  <c r="AL169" i="5"/>
  <c r="AK169" i="5"/>
  <c r="AJ169" i="5"/>
  <c r="AI169" i="5"/>
  <c r="AH169" i="5"/>
  <c r="AG169" i="5"/>
  <c r="AF169" i="5"/>
  <c r="AS168" i="5"/>
  <c r="AR168" i="5"/>
  <c r="AQ168" i="5"/>
  <c r="AP168" i="5"/>
  <c r="AO168" i="5"/>
  <c r="AN168" i="5"/>
  <c r="AM168" i="5"/>
  <c r="AL168" i="5"/>
  <c r="AK168" i="5"/>
  <c r="AJ168" i="5"/>
  <c r="AI168" i="5"/>
  <c r="AH168" i="5"/>
  <c r="AG168" i="5"/>
  <c r="AF168" i="5"/>
  <c r="AS167" i="5"/>
  <c r="AR167" i="5"/>
  <c r="AQ167" i="5"/>
  <c r="AP167" i="5"/>
  <c r="AO167" i="5"/>
  <c r="AN167" i="5"/>
  <c r="AM167" i="5"/>
  <c r="AL167" i="5"/>
  <c r="AK167" i="5"/>
  <c r="AJ167" i="5"/>
  <c r="AI167" i="5"/>
  <c r="AH167" i="5"/>
  <c r="AG167" i="5"/>
  <c r="AF167" i="5"/>
  <c r="AS166" i="5"/>
  <c r="AR166" i="5"/>
  <c r="AQ166" i="5"/>
  <c r="AP166" i="5"/>
  <c r="AO166" i="5"/>
  <c r="AN166" i="5"/>
  <c r="AM166" i="5"/>
  <c r="AL166" i="5"/>
  <c r="AK166" i="5"/>
  <c r="AJ166" i="5"/>
  <c r="AI166" i="5"/>
  <c r="AH166" i="5"/>
  <c r="AG166" i="5"/>
  <c r="AF166" i="5"/>
  <c r="AS165" i="5"/>
  <c r="AR165" i="5"/>
  <c r="AQ165" i="5"/>
  <c r="AP165" i="5"/>
  <c r="AO165" i="5"/>
  <c r="AN165" i="5"/>
  <c r="AM165" i="5"/>
  <c r="AL165" i="5"/>
  <c r="AK165" i="5"/>
  <c r="AJ165" i="5"/>
  <c r="AI165" i="5"/>
  <c r="AH165" i="5"/>
  <c r="AG165" i="5"/>
  <c r="AF165" i="5"/>
  <c r="AS164" i="5"/>
  <c r="AR164" i="5"/>
  <c r="AQ164" i="5"/>
  <c r="AP164" i="5"/>
  <c r="AO164" i="5"/>
  <c r="AN164" i="5"/>
  <c r="AM164" i="5"/>
  <c r="AL164" i="5"/>
  <c r="AK164" i="5"/>
  <c r="AJ164" i="5"/>
  <c r="AI164" i="5"/>
  <c r="AH164" i="5"/>
  <c r="AG164" i="5"/>
  <c r="AF164" i="5"/>
  <c r="AS163" i="5"/>
  <c r="AR163" i="5"/>
  <c r="AQ163" i="5"/>
  <c r="AP163" i="5"/>
  <c r="AO163" i="5"/>
  <c r="AN163" i="5"/>
  <c r="AM163" i="5"/>
  <c r="AL163" i="5"/>
  <c r="AK163" i="5"/>
  <c r="AJ163" i="5"/>
  <c r="AI163" i="5"/>
  <c r="AH163" i="5"/>
  <c r="AG163" i="5"/>
  <c r="AF163" i="5"/>
  <c r="AS162" i="5"/>
  <c r="AR162" i="5"/>
  <c r="AQ162" i="5"/>
  <c r="AP162" i="5"/>
  <c r="AO162" i="5"/>
  <c r="AN162" i="5"/>
  <c r="AM162" i="5"/>
  <c r="AL162" i="5"/>
  <c r="AK162" i="5"/>
  <c r="AJ162" i="5"/>
  <c r="AI162" i="5"/>
  <c r="AH162" i="5"/>
  <c r="AG162" i="5"/>
  <c r="AF162" i="5"/>
  <c r="AS161" i="5"/>
  <c r="AR161" i="5"/>
  <c r="AQ161" i="5"/>
  <c r="AP161" i="5"/>
  <c r="AO161" i="5"/>
  <c r="AN161" i="5"/>
  <c r="AM161" i="5"/>
  <c r="AL161" i="5"/>
  <c r="AK161" i="5"/>
  <c r="AJ161" i="5"/>
  <c r="AI161" i="5"/>
  <c r="AH161" i="5"/>
  <c r="AG161" i="5"/>
  <c r="AF161" i="5"/>
  <c r="AS160" i="5"/>
  <c r="AR160" i="5"/>
  <c r="AQ160" i="5"/>
  <c r="AP160" i="5"/>
  <c r="AO160" i="5"/>
  <c r="AN160" i="5"/>
  <c r="AM160" i="5"/>
  <c r="AL160" i="5"/>
  <c r="AK160" i="5"/>
  <c r="AJ160" i="5"/>
  <c r="AI160" i="5"/>
  <c r="AH160" i="5"/>
  <c r="AG160" i="5"/>
  <c r="AF160" i="5"/>
  <c r="AS159" i="5"/>
  <c r="AR159" i="5"/>
  <c r="AQ159" i="5"/>
  <c r="AP159" i="5"/>
  <c r="AO159" i="5"/>
  <c r="AN159" i="5"/>
  <c r="AM159" i="5"/>
  <c r="AL159" i="5"/>
  <c r="AK159" i="5"/>
  <c r="AJ159" i="5"/>
  <c r="AI159" i="5"/>
  <c r="AH159" i="5"/>
  <c r="AG159" i="5"/>
  <c r="AF159" i="5"/>
  <c r="AS158" i="5"/>
  <c r="AR158" i="5"/>
  <c r="AQ158" i="5"/>
  <c r="AP158" i="5"/>
  <c r="AO158" i="5"/>
  <c r="AN158" i="5"/>
  <c r="AM158" i="5"/>
  <c r="AL158" i="5"/>
  <c r="AK158" i="5"/>
  <c r="AJ158" i="5"/>
  <c r="AI158" i="5"/>
  <c r="AH158" i="5"/>
  <c r="AG158" i="5"/>
  <c r="AF158" i="5"/>
  <c r="AS157" i="5"/>
  <c r="AR157" i="5"/>
  <c r="AQ157" i="5"/>
  <c r="AP157" i="5"/>
  <c r="AO157" i="5"/>
  <c r="AN157" i="5"/>
  <c r="AM157" i="5"/>
  <c r="AL157" i="5"/>
  <c r="AK157" i="5"/>
  <c r="AJ157" i="5"/>
  <c r="AI157" i="5"/>
  <c r="AH157" i="5"/>
  <c r="AG157" i="5"/>
  <c r="AF157" i="5"/>
  <c r="AS156" i="5"/>
  <c r="AR156" i="5"/>
  <c r="AQ156" i="5"/>
  <c r="AP156" i="5"/>
  <c r="AO156" i="5"/>
  <c r="AN156" i="5"/>
  <c r="AM156" i="5"/>
  <c r="AL156" i="5"/>
  <c r="AK156" i="5"/>
  <c r="AJ156" i="5"/>
  <c r="AI156" i="5"/>
  <c r="AH156" i="5"/>
  <c r="AG156" i="5"/>
  <c r="AF156" i="5"/>
  <c r="AS155" i="5"/>
  <c r="AR155" i="5"/>
  <c r="AQ155" i="5"/>
  <c r="AP155" i="5"/>
  <c r="AO155" i="5"/>
  <c r="AN155" i="5"/>
  <c r="AM155" i="5"/>
  <c r="AL155" i="5"/>
  <c r="AK155" i="5"/>
  <c r="AJ155" i="5"/>
  <c r="AI155" i="5"/>
  <c r="AH155" i="5"/>
  <c r="AG155" i="5"/>
  <c r="AF155" i="5"/>
  <c r="AS154" i="5"/>
  <c r="AR154" i="5"/>
  <c r="AQ154" i="5"/>
  <c r="AP154" i="5"/>
  <c r="AO154" i="5"/>
  <c r="AN154" i="5"/>
  <c r="AM154" i="5"/>
  <c r="AL154" i="5"/>
  <c r="AK154" i="5"/>
  <c r="AJ154" i="5"/>
  <c r="AI154" i="5"/>
  <c r="AH154" i="5"/>
  <c r="AG154" i="5"/>
  <c r="AF154" i="5"/>
  <c r="AS153" i="5"/>
  <c r="AR153" i="5"/>
  <c r="AQ153" i="5"/>
  <c r="AP153" i="5"/>
  <c r="AO153" i="5"/>
  <c r="AS152" i="5"/>
  <c r="AR152" i="5"/>
  <c r="AQ152" i="5"/>
  <c r="AP152" i="5"/>
  <c r="AO152" i="5"/>
  <c r="AN152" i="5"/>
  <c r="AM152" i="5"/>
  <c r="AL152" i="5"/>
  <c r="AK152" i="5"/>
  <c r="AJ152" i="5"/>
  <c r="AI152" i="5"/>
  <c r="AH152" i="5"/>
  <c r="AG152" i="5"/>
  <c r="AF152" i="5"/>
  <c r="AS151" i="5"/>
  <c r="AR151" i="5"/>
  <c r="AQ151" i="5"/>
  <c r="AP151" i="5"/>
  <c r="AO151" i="5"/>
  <c r="AN151" i="5"/>
  <c r="AM151" i="5"/>
  <c r="AL151" i="5"/>
  <c r="AK151" i="5"/>
  <c r="AJ151" i="5"/>
  <c r="AI151" i="5"/>
  <c r="AH151" i="5"/>
  <c r="AG151" i="5"/>
  <c r="AF151" i="5"/>
  <c r="AS150" i="5"/>
  <c r="AR150" i="5"/>
  <c r="AQ150" i="5"/>
  <c r="AP150" i="5"/>
  <c r="AO150" i="5"/>
  <c r="AN150" i="5"/>
  <c r="AM150" i="5"/>
  <c r="AL150" i="5"/>
  <c r="AK150" i="5"/>
  <c r="AJ150" i="5"/>
  <c r="AI150" i="5"/>
  <c r="AH150" i="5"/>
  <c r="AG150" i="5"/>
  <c r="AF150" i="5"/>
  <c r="AS149" i="5"/>
  <c r="AR149" i="5"/>
  <c r="AQ149" i="5"/>
  <c r="AP149" i="5"/>
  <c r="AO149" i="5"/>
  <c r="AN149" i="5"/>
  <c r="AM149" i="5"/>
  <c r="AL149" i="5"/>
  <c r="AK149" i="5"/>
  <c r="AJ149" i="5"/>
  <c r="AI149" i="5"/>
  <c r="AH149" i="5"/>
  <c r="AG149" i="5"/>
  <c r="AF149" i="5"/>
  <c r="AS148" i="5"/>
  <c r="AR148" i="5"/>
  <c r="AQ148" i="5"/>
  <c r="AP148" i="5"/>
  <c r="AO148" i="5"/>
  <c r="AN148" i="5"/>
  <c r="AM148" i="5"/>
  <c r="AL148" i="5"/>
  <c r="AK148" i="5"/>
  <c r="AJ148" i="5"/>
  <c r="AI148" i="5"/>
  <c r="AH148" i="5"/>
  <c r="AG148" i="5"/>
  <c r="AF148" i="5"/>
  <c r="AS147" i="5"/>
  <c r="AR147" i="5"/>
  <c r="AQ147" i="5"/>
  <c r="AP147" i="5"/>
  <c r="AO147" i="5"/>
  <c r="AN147" i="5"/>
  <c r="AM147" i="5"/>
  <c r="AL147" i="5"/>
  <c r="AK147" i="5"/>
  <c r="AJ147" i="5"/>
  <c r="AI147" i="5"/>
  <c r="AH147" i="5"/>
  <c r="AG147" i="5"/>
  <c r="AF147" i="5"/>
  <c r="AS146" i="5"/>
  <c r="AR146" i="5"/>
  <c r="AQ146" i="5"/>
  <c r="AP146" i="5"/>
  <c r="AO146" i="5"/>
  <c r="AN146" i="5"/>
  <c r="AM146" i="5"/>
  <c r="AL146" i="5"/>
  <c r="AK146" i="5"/>
  <c r="AJ146" i="5"/>
  <c r="AI146" i="5"/>
  <c r="AH146" i="5"/>
  <c r="AG146" i="5"/>
  <c r="AF146" i="5"/>
  <c r="AS145" i="5"/>
  <c r="AR145" i="5"/>
  <c r="AQ145" i="5"/>
  <c r="AP145" i="5"/>
  <c r="AO145" i="5"/>
  <c r="AN145" i="5"/>
  <c r="AM145" i="5"/>
  <c r="AL145" i="5"/>
  <c r="AK145" i="5"/>
  <c r="AJ145" i="5"/>
  <c r="AI145" i="5"/>
  <c r="AH145" i="5"/>
  <c r="AG145" i="5"/>
  <c r="AF145" i="5"/>
  <c r="AS144" i="5"/>
  <c r="AR144" i="5"/>
  <c r="AQ144" i="5"/>
  <c r="AP144" i="5"/>
  <c r="AO144" i="5"/>
  <c r="AN144" i="5"/>
  <c r="AM144" i="5"/>
  <c r="AL144" i="5"/>
  <c r="AK144" i="5"/>
  <c r="AJ144" i="5"/>
  <c r="AI144" i="5"/>
  <c r="AH144" i="5"/>
  <c r="AG144" i="5"/>
  <c r="AF144" i="5"/>
  <c r="AS143" i="5"/>
  <c r="AR143" i="5"/>
  <c r="AQ143" i="5"/>
  <c r="AP143" i="5"/>
  <c r="AO143" i="5"/>
  <c r="AN143" i="5"/>
  <c r="AM143" i="5"/>
  <c r="AL143" i="5"/>
  <c r="AK143" i="5"/>
  <c r="AJ143" i="5"/>
  <c r="AI143" i="5"/>
  <c r="AH143" i="5"/>
  <c r="AG143" i="5"/>
  <c r="AF143" i="5"/>
  <c r="AS142" i="5"/>
  <c r="AR142" i="5"/>
  <c r="AQ142" i="5"/>
  <c r="AP142" i="5"/>
  <c r="AO142" i="5"/>
  <c r="AN142" i="5"/>
  <c r="AM142" i="5"/>
  <c r="AL142" i="5"/>
  <c r="AK142" i="5"/>
  <c r="AJ142" i="5"/>
  <c r="AI142" i="5"/>
  <c r="AH142" i="5"/>
  <c r="AG142" i="5"/>
  <c r="AF142" i="5"/>
  <c r="AS141" i="5"/>
  <c r="AR141" i="5"/>
  <c r="AQ141" i="5"/>
  <c r="AP141" i="5"/>
  <c r="AO141" i="5"/>
  <c r="AN141" i="5"/>
  <c r="AM141" i="5"/>
  <c r="AL141" i="5"/>
  <c r="AK141" i="5"/>
  <c r="AJ141" i="5"/>
  <c r="AI141" i="5"/>
  <c r="AH141" i="5"/>
  <c r="AG141" i="5"/>
  <c r="AF141" i="5"/>
  <c r="AS140" i="5"/>
  <c r="AR140" i="5"/>
  <c r="AQ140" i="5"/>
  <c r="AP140" i="5"/>
  <c r="AO140" i="5"/>
  <c r="AN140" i="5"/>
  <c r="AM140" i="5"/>
  <c r="AL140" i="5"/>
  <c r="AK140" i="5"/>
  <c r="AJ140" i="5"/>
  <c r="AI140" i="5"/>
  <c r="AH140" i="5"/>
  <c r="AG140" i="5"/>
  <c r="AF140" i="5"/>
  <c r="AS139" i="5"/>
  <c r="AR139" i="5"/>
  <c r="AQ139" i="5"/>
  <c r="AP139" i="5"/>
  <c r="AO139" i="5"/>
  <c r="AN139" i="5"/>
  <c r="AM139" i="5"/>
  <c r="AL139" i="5"/>
  <c r="AK139" i="5"/>
  <c r="AJ139" i="5"/>
  <c r="AI139" i="5"/>
  <c r="AH139" i="5"/>
  <c r="AG139" i="5"/>
  <c r="AF139" i="5"/>
  <c r="AS138" i="5"/>
  <c r="AR138" i="5"/>
  <c r="AQ138" i="5"/>
  <c r="AP138" i="5"/>
  <c r="AO138" i="5"/>
  <c r="AN138" i="5"/>
  <c r="AM138" i="5"/>
  <c r="AL138" i="5"/>
  <c r="AK138" i="5"/>
  <c r="AJ138" i="5"/>
  <c r="AI138" i="5"/>
  <c r="AH138" i="5"/>
  <c r="AG138" i="5"/>
  <c r="AF138" i="5"/>
  <c r="AS136" i="5"/>
  <c r="AR136" i="5"/>
  <c r="AQ136" i="5"/>
  <c r="AP136" i="5"/>
  <c r="AO136" i="5"/>
  <c r="AN136" i="5"/>
  <c r="AM136" i="5"/>
  <c r="AL136" i="5"/>
  <c r="AK136" i="5"/>
  <c r="AJ136" i="5"/>
  <c r="AI136" i="5"/>
  <c r="AH136" i="5"/>
  <c r="AG136" i="5"/>
  <c r="AF136" i="5"/>
  <c r="AS134" i="5"/>
  <c r="AR134" i="5"/>
  <c r="AQ134" i="5"/>
  <c r="AP134" i="5"/>
  <c r="AO134" i="5"/>
  <c r="AN134" i="5"/>
  <c r="AM134" i="5"/>
  <c r="AL134" i="5"/>
  <c r="AK134" i="5"/>
  <c r="AJ134" i="5"/>
  <c r="AI134" i="5"/>
  <c r="AH134" i="5"/>
  <c r="AG134" i="5"/>
  <c r="AF134" i="5"/>
  <c r="AE134" i="5"/>
  <c r="AE23" i="5"/>
  <c r="AE22" i="5"/>
  <c r="AE21" i="5"/>
  <c r="AE20" i="5"/>
  <c r="AE19" i="5"/>
  <c r="AE18" i="5"/>
  <c r="AE17" i="5"/>
  <c r="AE9" i="5"/>
  <c r="AE10" i="5"/>
  <c r="AE11" i="5"/>
  <c r="AE12" i="5"/>
  <c r="AE13" i="5"/>
  <c r="AE14" i="5"/>
  <c r="AE15" i="5"/>
  <c r="AE16" i="5"/>
  <c r="BZ34" i="5"/>
  <c r="CA34" i="5"/>
  <c r="CB34" i="5"/>
  <c r="CC34" i="5"/>
  <c r="CD34" i="5"/>
  <c r="CE34" i="5"/>
  <c r="CF34" i="5"/>
  <c r="CG34" i="5"/>
  <c r="H234" i="8"/>
  <c r="I234" i="8"/>
  <c r="H220" i="8"/>
  <c r="H225" i="8"/>
  <c r="H226" i="8"/>
  <c r="K258" i="8"/>
  <c r="H217" i="8"/>
  <c r="H218" i="8"/>
  <c r="J240" i="8"/>
  <c r="H241" i="8"/>
  <c r="I252" i="8"/>
  <c r="I235" i="8"/>
  <c r="H216" i="8"/>
  <c r="H229" i="8"/>
  <c r="K235" i="8"/>
  <c r="K236" i="8"/>
  <c r="J239" i="8"/>
  <c r="H240" i="8"/>
  <c r="J243" i="8"/>
  <c r="H258" i="8"/>
  <c r="H245" i="8"/>
  <c r="H253" i="8"/>
  <c r="I253" i="8"/>
  <c r="I258" i="8"/>
  <c r="H215" i="8"/>
  <c r="H219" i="8"/>
  <c r="H228" i="8"/>
  <c r="H235" i="8"/>
  <c r="K245" i="8"/>
  <c r="K250" i="8"/>
  <c r="H252" i="8"/>
  <c r="K253" i="8"/>
  <c r="K254" i="8"/>
  <c r="H227" i="8"/>
  <c r="I216" i="8"/>
  <c r="I226" i="8"/>
  <c r="I227" i="8"/>
  <c r="I228" i="8"/>
  <c r="H251" i="8"/>
  <c r="H255" i="8"/>
  <c r="J215" i="8"/>
  <c r="J216" i="8"/>
  <c r="J217" i="8"/>
  <c r="J218" i="8"/>
  <c r="J219" i="8"/>
  <c r="J220" i="8"/>
  <c r="J225" i="8"/>
  <c r="J226" i="8"/>
  <c r="J227" i="8"/>
  <c r="J228" i="8"/>
  <c r="J229" i="8"/>
  <c r="K234" i="8"/>
  <c r="H236" i="8"/>
  <c r="H238" i="8"/>
  <c r="J241" i="8"/>
  <c r="H242" i="8"/>
  <c r="I245" i="8"/>
  <c r="H247" i="8"/>
  <c r="H250" i="8"/>
  <c r="I251" i="8"/>
  <c r="K252" i="8"/>
  <c r="H254" i="8"/>
  <c r="I255" i="8"/>
  <c r="H261" i="8"/>
  <c r="I215" i="8"/>
  <c r="I217" i="8"/>
  <c r="I218" i="8"/>
  <c r="I219" i="8"/>
  <c r="I220" i="8"/>
  <c r="I225" i="8"/>
  <c r="I229" i="8"/>
  <c r="I236" i="8"/>
  <c r="J238" i="8"/>
  <c r="H239" i="8"/>
  <c r="J242" i="8"/>
  <c r="H243" i="8"/>
  <c r="I250" i="8"/>
  <c r="K251" i="8"/>
  <c r="I254" i="8"/>
  <c r="K255" i="8"/>
  <c r="J231" i="8"/>
  <c r="J232" i="8"/>
  <c r="J247" i="8"/>
  <c r="J248" i="8"/>
  <c r="J260" i="8"/>
  <c r="J261" i="8"/>
  <c r="K231" i="8"/>
  <c r="K232" i="8"/>
  <c r="I238" i="8"/>
  <c r="I239" i="8"/>
  <c r="I240" i="8"/>
  <c r="I241" i="8"/>
  <c r="I242" i="8"/>
  <c r="I243" i="8"/>
  <c r="K247" i="8"/>
  <c r="K248" i="8"/>
  <c r="K260" i="8"/>
  <c r="K261" i="8"/>
  <c r="H232" i="8"/>
  <c r="H260" i="8"/>
  <c r="H231" i="8"/>
  <c r="H248" i="8"/>
  <c r="BY134" i="5"/>
  <c r="AN88" i="5"/>
  <c r="AM153" i="5"/>
  <c r="BZ134" i="5"/>
  <c r="AN153" i="5"/>
  <c r="AM88" i="5"/>
  <c r="CA134" i="5"/>
  <c r="AL88" i="5"/>
  <c r="AL153" i="5"/>
  <c r="CB134" i="5"/>
  <c r="AK88" i="5"/>
  <c r="AK153" i="5"/>
  <c r="CC134" i="5"/>
  <c r="AJ153" i="5"/>
  <c r="AJ88" i="5"/>
  <c r="CD134" i="5"/>
  <c r="AI88" i="5"/>
  <c r="AI153" i="5"/>
  <c r="CE134" i="5"/>
  <c r="AH153" i="5"/>
  <c r="AH88" i="5"/>
  <c r="CF134" i="5"/>
  <c r="AG153" i="5"/>
  <c r="CG134" i="5"/>
  <c r="CH34" i="5"/>
  <c r="AF153" i="5"/>
  <c r="AF88" i="5"/>
  <c r="CH134" i="5"/>
  <c r="CI34" i="5"/>
  <c r="AE88" i="5"/>
  <c r="CJ34" i="5"/>
  <c r="CI134" i="5"/>
  <c r="CK34" i="5"/>
  <c r="CJ134" i="5"/>
  <c r="CK134" i="5"/>
  <c r="CL34" i="5"/>
  <c r="CL134" i="5"/>
  <c r="CM34" i="5"/>
  <c r="CN34" i="5"/>
  <c r="CM134" i="5"/>
  <c r="CO34" i="5"/>
  <c r="CN134" i="5"/>
  <c r="CO134" i="5"/>
  <c r="CP34" i="5"/>
  <c r="CP134" i="5"/>
  <c r="AD172" i="5" l="1"/>
  <c r="AD140" i="5"/>
  <c r="AD157" i="5"/>
  <c r="AD163" i="5"/>
  <c r="AD173" i="5"/>
  <c r="AD150" i="5"/>
  <c r="AD135" i="5"/>
  <c r="AD144" i="5"/>
  <c r="AD147" i="5"/>
  <c r="AD166" i="5"/>
  <c r="AD176" i="5"/>
  <c r="AD175" i="5"/>
  <c r="AD182" i="5"/>
  <c r="AD153" i="5"/>
  <c r="AD171" i="5"/>
  <c r="AD152" i="5"/>
  <c r="AD184" i="5"/>
  <c r="AD161" i="5"/>
  <c r="AD177" i="5"/>
  <c r="AD151" i="5"/>
  <c r="AD148" i="5"/>
  <c r="AD180" i="5"/>
  <c r="AD154" i="5"/>
  <c r="AD170" i="5"/>
  <c r="AD186" i="5"/>
  <c r="AD137" i="5"/>
  <c r="AD134" i="5"/>
  <c r="AD141" i="5"/>
  <c r="AD143" i="5"/>
  <c r="AD179" i="5"/>
  <c r="AD160" i="5"/>
  <c r="AD145" i="5"/>
  <c r="AD165" i="5"/>
  <c r="AD181" i="5"/>
  <c r="AD159" i="5"/>
  <c r="AD156" i="5"/>
  <c r="AD142" i="5"/>
  <c r="AD158" i="5"/>
  <c r="AD174" i="5"/>
  <c r="AD139" i="5"/>
  <c r="AD155" i="5"/>
  <c r="AD183" i="5"/>
  <c r="AD168" i="5"/>
  <c r="AD149" i="5"/>
  <c r="AD169" i="5"/>
  <c r="AD185" i="5"/>
  <c r="AD167" i="5"/>
  <c r="AD164" i="5"/>
  <c r="AD146" i="5"/>
  <c r="AD162" i="5"/>
  <c r="AD178" i="5"/>
  <c r="AD136" i="5"/>
  <c r="AD36" i="5"/>
  <c r="AD67" i="5"/>
  <c r="AD49" i="5"/>
  <c r="AD84" i="5"/>
  <c r="AD76" i="5"/>
  <c r="AD68" i="5"/>
  <c r="AD60" i="5"/>
  <c r="AD50" i="5"/>
  <c r="AD61" i="5"/>
  <c r="AD41" i="5"/>
  <c r="AD81" i="5"/>
  <c r="AD73" i="5"/>
  <c r="AD59" i="5"/>
  <c r="AD33" i="5"/>
  <c r="AD38" i="5"/>
  <c r="AD40" i="5"/>
  <c r="AD55" i="5"/>
  <c r="AD86" i="5"/>
  <c r="AD78" i="5"/>
  <c r="AD70" i="5"/>
  <c r="AD62" i="5"/>
  <c r="AD52" i="5"/>
  <c r="AD42" i="5"/>
  <c r="AD83" i="5"/>
  <c r="AD75" i="5"/>
  <c r="AD35" i="5"/>
  <c r="AD54" i="5"/>
  <c r="AD63" i="5"/>
  <c r="AD45" i="5"/>
  <c r="AD82" i="5"/>
  <c r="AD74" i="5"/>
  <c r="AD66" i="5"/>
  <c r="AD58" i="5"/>
  <c r="AD48" i="5"/>
  <c r="AD53" i="5"/>
  <c r="AD37" i="5"/>
  <c r="AD79" i="5"/>
  <c r="AD71" i="5"/>
  <c r="AD47" i="5"/>
  <c r="AD43" i="5"/>
  <c r="AD65" i="5"/>
  <c r="AD46" i="5"/>
  <c r="AD57" i="5"/>
  <c r="AD39" i="5"/>
  <c r="AD80" i="5"/>
  <c r="AD72" i="5"/>
  <c r="AD64" i="5"/>
  <c r="AD56" i="5"/>
  <c r="AD44" i="5"/>
  <c r="AD51" i="5"/>
  <c r="AD85" i="5"/>
  <c r="AD77" i="5"/>
  <c r="AD69" i="5"/>
  <c r="AD34" i="5"/>
  <c r="AD88" i="5" l="1"/>
</calcChain>
</file>

<file path=xl/sharedStrings.xml><?xml version="1.0" encoding="utf-8"?>
<sst xmlns="http://schemas.openxmlformats.org/spreadsheetml/2006/main" count="9040" uniqueCount="2904">
  <si>
    <t>Year Offset</t>
  </si>
  <si>
    <t>Year Output</t>
  </si>
  <si>
    <t>Year Input Values</t>
  </si>
  <si>
    <t>Metrics Output (Offset)</t>
  </si>
  <si>
    <t>Total Offset</t>
  </si>
  <si>
    <t>Metric Input Values</t>
  </si>
  <si>
    <t>Number of state-owned assets</t>
  </si>
  <si>
    <t>Number of municipal- or private-owned assets contracted for state maintenance (if known; estimate if necessary)</t>
  </si>
  <si>
    <t>Winter maintenance workers</t>
  </si>
  <si>
    <t>Maintenance by lane mile</t>
  </si>
  <si>
    <t>Salt storage</t>
  </si>
  <si>
    <t>Liquid storage</t>
  </si>
  <si>
    <t>If you selected "Other," please list all other liquid materials applied</t>
  </si>
  <si>
    <t>Liquid materials production and supply</t>
  </si>
  <si>
    <t>Corrosion inhibitor</t>
  </si>
  <si>
    <t>Name</t>
  </si>
  <si>
    <t>Title</t>
  </si>
  <si>
    <t>Total lane miles</t>
  </si>
  <si>
    <t>Centerline miles</t>
  </si>
  <si>
    <t>Vehicles: Plow Trucks</t>
  </si>
  <si>
    <t>Vehicles: Road Graders</t>
  </si>
  <si>
    <t>Vehicles: Blowers</t>
  </si>
  <si>
    <t>Add-ons: Tow Plows</t>
  </si>
  <si>
    <t>Add-ons: Wing Plows</t>
  </si>
  <si>
    <t>Add-ons: Belly Plows</t>
  </si>
  <si>
    <t>Add-ons: Prewetting Systems</t>
  </si>
  <si>
    <t>Add-ons: Slurry Generators</t>
  </si>
  <si>
    <t>Number of salt storage facilities owned or used by your state</t>
  </si>
  <si>
    <t>Number of liquid storage facilities owned or used by your state</t>
  </si>
  <si>
    <t>Other</t>
  </si>
  <si>
    <t>Sodium chloride brine or blend</t>
  </si>
  <si>
    <t>Calcium chloride brine or blend</t>
  </si>
  <si>
    <t>Magnesium chloride brine or blend</t>
  </si>
  <si>
    <t>Potassium acetate brine or blend</t>
  </si>
  <si>
    <t>Enhanced brines</t>
  </si>
  <si>
    <t>Agricultural byproduct</t>
  </si>
  <si>
    <t>Does your agency use a corrosion inhibitor with solid deicing materials?</t>
  </si>
  <si>
    <t>Does your agency use a corrosion inhibitor with liquid deicing materials?</t>
  </si>
  <si>
    <t>Tim Chojnacki</t>
  </si>
  <si>
    <t>Maintenance Liaison Engineer</t>
  </si>
  <si>
    <t>Tim.Chojnacki@modot.mo.gov</t>
  </si>
  <si>
    <t>Sometimes</t>
  </si>
  <si>
    <t>Yes</t>
  </si>
  <si>
    <t>Ruben Boehler</t>
  </si>
  <si>
    <t>Winter Operations Engineer</t>
  </si>
  <si>
    <t>ruben.boehler@illinois.gov</t>
  </si>
  <si>
    <t>No</t>
  </si>
  <si>
    <t xml:space="preserve">William Davenport </t>
  </si>
  <si>
    <t xml:space="preserve">Roadway Programs Manager </t>
  </si>
  <si>
    <t>wildavenpo@pa.gov</t>
  </si>
  <si>
    <t>Never</t>
  </si>
  <si>
    <t>Vincent Latino</t>
  </si>
  <si>
    <t>Chief Maintenance Engineer</t>
  </si>
  <si>
    <t>Louisiana</t>
  </si>
  <si>
    <t>vince.latino@la.gov</t>
  </si>
  <si>
    <t>225-379-1553</t>
  </si>
  <si>
    <t>All 1000 employees can perform winter maintenance, but we have no winter maintenance only employees.</t>
  </si>
  <si>
    <t>David W. Bowlby</t>
  </si>
  <si>
    <t>Principal Transportation Analyst EMC</t>
  </si>
  <si>
    <t>David.Bowlby@dot.nj.gov</t>
  </si>
  <si>
    <t>609-352-8943</t>
  </si>
  <si>
    <t>The agricultural product used in our salt brine blend provides some corrosion inhibitor properties.</t>
  </si>
  <si>
    <t>Tom Renninger</t>
  </si>
  <si>
    <t>Assistant Ops/Maintenance Division Manager</t>
  </si>
  <si>
    <t>Nebraska</t>
  </si>
  <si>
    <t>tom.renninger@nebraska.gov</t>
  </si>
  <si>
    <t>402-479-4787</t>
  </si>
  <si>
    <t>Nebraska doesn't track usage, numbers provided reflect amount purchased. Salt brine is used as a primary product but we don't track it thus it is marked as "0"</t>
  </si>
  <si>
    <t>David Cook</t>
  </si>
  <si>
    <t>State Maintenance Engineer</t>
  </si>
  <si>
    <t>South Carolina</t>
  </si>
  <si>
    <t>cookdb@scdot.org</t>
  </si>
  <si>
    <t>803-737-1290</t>
  </si>
  <si>
    <t>Slurry Generators has been interpreted as brine making systems.  SCDOT has Memorandum of Agreements (MOAs) with local governments and some private contracts.  These agreements identify pay rates and are "activated" during a significant winter storm that would warrant.  Additionally, some of the larger municipalities have plows and spreaders that they use on state roads within the municipal limits.</t>
  </si>
  <si>
    <t>Michael D Sproul</t>
  </si>
  <si>
    <t>Wisconsin</t>
  </si>
  <si>
    <t>michael.sproul@dot.wi.gov</t>
  </si>
  <si>
    <t>The numbers I gave you for equipment are for state and county roads. I have no way to know which pieces of equipment are used only on state highways.</t>
  </si>
  <si>
    <t>Wayne Gammell</t>
  </si>
  <si>
    <t>Deputy Director</t>
  </si>
  <si>
    <t>wayne.gammell@vermont.gov</t>
  </si>
  <si>
    <t>802-828-2691</t>
  </si>
  <si>
    <t>Liquid de-icer includes MgCl and an Organic Enhancer</t>
  </si>
  <si>
    <t>The liquid de-icer includes a corrosion inhibitor, which is added to salt brine when the temps are below 20 degrees F.</t>
  </si>
  <si>
    <t>Justin Droste</t>
  </si>
  <si>
    <t>Asset Management Engineer</t>
  </si>
  <si>
    <t>drostej@michigan.gov</t>
  </si>
  <si>
    <t>517-636-0518</t>
  </si>
  <si>
    <t>CaCL2 is BOOST.</t>
  </si>
  <si>
    <t>Paul Brown</t>
  </si>
  <si>
    <t>Snow and Ice Engineer</t>
  </si>
  <si>
    <t>Paul.Brown@state.ma.us</t>
  </si>
  <si>
    <t>413-637-5719</t>
  </si>
  <si>
    <t>We have limited personnel to completely maintain roadways, when events get to large almost all roads other than I-90 will have hired contractors to assist. All depots have liquid capacity some 1 tank others have 2-3 depending on contractor volume.</t>
  </si>
  <si>
    <t>Pre-Mix 4:1 Salt and Flake CaCl</t>
  </si>
  <si>
    <t>Always</t>
  </si>
  <si>
    <t>We make our own blended brine and purchase Inhibited Mag Cl</t>
  </si>
  <si>
    <t>Salt contract multi year and several areas had to be rebid.</t>
  </si>
  <si>
    <t>Michael Lashmet</t>
  </si>
  <si>
    <t>Snow and Ice Program Engineer</t>
  </si>
  <si>
    <t>New York</t>
  </si>
  <si>
    <t>michael.lashmet@dot.ny.gov</t>
  </si>
  <si>
    <t>518-457-5796</t>
  </si>
  <si>
    <t>We do no record/track the number of resources used by the municipalities that plow our highways under contract.  Private contractors are not used for S&amp;I control.  I do not have center line miles information handy.  Pre-wet system quantity is estimated.</t>
  </si>
  <si>
    <t>Treated Salt</t>
  </si>
  <si>
    <t>In-house production value reflects salt brine only.  Other chemicals (e.g. CaCl, MgCl) are purchased from suppliers.</t>
  </si>
  <si>
    <t>Costs listed are budgeted amounts for the 14/15 season.</t>
  </si>
  <si>
    <t>Clay Adams</t>
  </si>
  <si>
    <t>Bureau Chief of Maintenance</t>
  </si>
  <si>
    <t>Kansas</t>
  </si>
  <si>
    <t>clay@ksdot.org</t>
  </si>
  <si>
    <t>785-296-3233</t>
  </si>
  <si>
    <t>As related to equipment we have 198 slip in brine tanks for our dump truck to pre-wet the roadway with.</t>
  </si>
  <si>
    <t>Corrosion Inhibitor only in the MgCl</t>
  </si>
  <si>
    <t>Scott Lucas</t>
  </si>
  <si>
    <t>Administrative Officer 3</t>
  </si>
  <si>
    <t>Ohio</t>
  </si>
  <si>
    <t>Scott.Lucas@dot.ohio.gov</t>
  </si>
  <si>
    <t>614-644-6603</t>
  </si>
  <si>
    <t>PNS approved listed materials that are not specifically called out.</t>
  </si>
  <si>
    <t>The only time we use corrosioninhibited deicers is when we mix non-inhibited materials with inhibited materials.</t>
  </si>
  <si>
    <t>The prices I submitted are based off a statewide average of ODOT purchased salt only.  ODOT allows the Locals to purchase salt off of the ODOT contract.</t>
  </si>
  <si>
    <t>Abrasives</t>
  </si>
  <si>
    <t>SYSTEM: Total lane miles</t>
  </si>
  <si>
    <t>COSTS: Average salt price mid-winter (Jan. 1) ($/ton)</t>
  </si>
  <si>
    <t>Metric</t>
  </si>
  <si>
    <t>(unit)</t>
  </si>
  <si>
    <t>(miles)</t>
  </si>
  <si>
    <t>(count)</t>
  </si>
  <si>
    <t>(tons)</t>
  </si>
  <si>
    <t>($)</t>
  </si>
  <si>
    <t>California</t>
  </si>
  <si>
    <t>Colorado</t>
  </si>
  <si>
    <t>Connecticut</t>
  </si>
  <si>
    <t>Delaware</t>
  </si>
  <si>
    <t>Illinois</t>
  </si>
  <si>
    <t>Iowa</t>
  </si>
  <si>
    <t>Maine</t>
  </si>
  <si>
    <t>Massachusetts</t>
  </si>
  <si>
    <t>Michigan</t>
  </si>
  <si>
    <t>Minnesota</t>
  </si>
  <si>
    <t>Missouri</t>
  </si>
  <si>
    <t>Montana</t>
  </si>
  <si>
    <t>North Dakota</t>
  </si>
  <si>
    <t>Oregon</t>
  </si>
  <si>
    <t>Pennsylvania</t>
  </si>
  <si>
    <t>South Dakota</t>
  </si>
  <si>
    <t>Vermont</t>
  </si>
  <si>
    <t>Washington</t>
  </si>
  <si>
    <t>West Virginia</t>
  </si>
  <si>
    <t xml:space="preserve"> </t>
  </si>
  <si>
    <t>Statistic</t>
  </si>
  <si>
    <t>($ / mile)</t>
  </si>
  <si>
    <t>Arizona</t>
  </si>
  <si>
    <t>Arkansas</t>
  </si>
  <si>
    <t>Indiana</t>
  </si>
  <si>
    <t>Nevada</t>
  </si>
  <si>
    <t>New Jersey</t>
  </si>
  <si>
    <t>Tennessee</t>
  </si>
  <si>
    <t>Email</t>
  </si>
  <si>
    <t>Phone</t>
  </si>
  <si>
    <r>
      <rPr>
        <b/>
        <sz val="8"/>
        <rFont val="Verdana"/>
        <family val="2"/>
      </rPr>
      <t>CONTACT</t>
    </r>
    <r>
      <rPr>
        <sz val="8"/>
        <rFont val="Verdana"/>
        <family val="2"/>
      </rPr>
      <t xml:space="preserve">
Please provide your name and contact information.</t>
    </r>
  </si>
  <si>
    <t>Mark Trennepohl</t>
  </si>
  <si>
    <t>Joe sartini</t>
  </si>
  <si>
    <t>Chris Smith</t>
  </si>
  <si>
    <t>Kyle Lester</t>
  </si>
  <si>
    <t>John DeCastro</t>
  </si>
  <si>
    <t>Alastair Probert</t>
  </si>
  <si>
    <t>Phillip Anderle</t>
  </si>
  <si>
    <t>Craig Bargfrede</t>
  </si>
  <si>
    <t>Brian Burne</t>
  </si>
  <si>
    <t>Tom Peters</t>
  </si>
  <si>
    <t>Mike Miller</t>
  </si>
  <si>
    <t>Randy M Cotter</t>
  </si>
  <si>
    <t>Mike Kisse</t>
  </si>
  <si>
    <t>Patti Caswell</t>
  </si>
  <si>
    <t>John Mehlhaff</t>
  </si>
  <si>
    <t>Estel Hagewood</t>
  </si>
  <si>
    <t>James Morin</t>
  </si>
  <si>
    <t>Jeff Pifer</t>
  </si>
  <si>
    <t>Winter Operations Support Manager</t>
  </si>
  <si>
    <t>Winter Preparedness Program Manager</t>
  </si>
  <si>
    <t>Director of Highway Maintenance</t>
  </si>
  <si>
    <t>Transportation Maintenance Manager</t>
  </si>
  <si>
    <t>Maintenance Engineer</t>
  </si>
  <si>
    <t>Highway Maintenance Director, Seymour District</t>
  </si>
  <si>
    <t>Winter Operations Administrator</t>
  </si>
  <si>
    <t>Highway Maintenance Engineer</t>
  </si>
  <si>
    <t>Maintenance Research and Training Engineer</t>
  </si>
  <si>
    <t>Maintenance Review</t>
  </si>
  <si>
    <t>Maintenance Management Coordinator II</t>
  </si>
  <si>
    <t>Program Manager, Maintenance Division</t>
  </si>
  <si>
    <t>Maintenance Environmental Manager</t>
  </si>
  <si>
    <t>Winter Maintenance Specialist</t>
  </si>
  <si>
    <t>Transportation Manager 2</t>
  </si>
  <si>
    <t>Maintenance Operations Manager</t>
  </si>
  <si>
    <t>Maintenance Operations Section Head</t>
  </si>
  <si>
    <t>mtrennepohl@azdot.gov</t>
  </si>
  <si>
    <t>joe.sartini@ahtd.ar.gov</t>
  </si>
  <si>
    <t>chris.smith@dot.ca.gov</t>
  </si>
  <si>
    <t>kyle.lester@state.co.us</t>
  </si>
  <si>
    <t>john.decastro@ct.gov</t>
  </si>
  <si>
    <t>alastair.probert@state.de.us</t>
  </si>
  <si>
    <t>panderle@indot.in.gov</t>
  </si>
  <si>
    <t>craig.bargfrede@dot.iowa.gov</t>
  </si>
  <si>
    <t>brian.burne@maine.gov</t>
  </si>
  <si>
    <t>tom.peters@state.mn.us</t>
  </si>
  <si>
    <t>mikmiller@mt.gov</t>
  </si>
  <si>
    <t>rcotter@dot.state.nv.us</t>
  </si>
  <si>
    <t>mkisse@nd.gov</t>
  </si>
  <si>
    <t>patti.caswell@odot.state.or.us</t>
  </si>
  <si>
    <t>john.mehlhaff@state.sd.us</t>
  </si>
  <si>
    <t>estel.hagewood@tn.gov</t>
  </si>
  <si>
    <t>morinj@wsdot.wa.gov</t>
  </si>
  <si>
    <t>jeff.m.pifer@wv.gov</t>
  </si>
  <si>
    <t>602-376-7412</t>
  </si>
  <si>
    <t>501-569-2231</t>
  </si>
  <si>
    <t>916-653-8782</t>
  </si>
  <si>
    <t>303-512-5218</t>
  </si>
  <si>
    <t>860-594-2614</t>
  </si>
  <si>
    <t>302-853-1305</t>
  </si>
  <si>
    <t>217-782-8419</t>
  </si>
  <si>
    <t>970-381-4104</t>
  </si>
  <si>
    <t>515-239-1355</t>
  </si>
  <si>
    <t>207-624-3571</t>
  </si>
  <si>
    <t>651-366-3578</t>
  </si>
  <si>
    <t>573-751-1040</t>
  </si>
  <si>
    <t>406-444-6991</t>
  </si>
  <si>
    <t>775-888-7858</t>
  </si>
  <si>
    <t>701-328-4410</t>
  </si>
  <si>
    <t>503-986-3008</t>
  </si>
  <si>
    <t>605-773-2153</t>
  </si>
  <si>
    <t>615-532-3462</t>
  </si>
  <si>
    <t>360-705-7803</t>
  </si>
  <si>
    <t>304-677-9839</t>
  </si>
  <si>
    <t>608-266-8680</t>
  </si>
  <si>
    <t>STATE
DOT</t>
  </si>
  <si>
    <t>We do not track prewetting systems.</t>
  </si>
  <si>
    <t>Colorado has 167 tank farm sites with a total of 486 tanks.  The capacity stated is the sum of total gallons for all 486 tanks.</t>
  </si>
  <si>
    <t>We have recently purchased a large amount of additional brine storage tanks which will be reflected on the next survey.  We have also constructed multiple new salt storage buildings so our total salt storage capacity will also increase.</t>
  </si>
  <si>
    <t>Some information is not readily available or straight forward. The numbers provided are the best that I have at this time.</t>
  </si>
  <si>
    <t xml:space="preserve">Reference:  At A Glance - http://www.dot.state.mn.us/maintenance/pdf/wintermain20142015ataglance.pdf  </t>
  </si>
  <si>
    <t xml:space="preserve">Montana does not apply a substantial amount of straight salt. Therefor we do not have very many facilities dedicated to straight salt. The number used relates only to dedicated salt storage and includes 5 brine making facilities. The liquid storage numbers are estimates. We are considering developing a liquid storage plan that would include this information.  </t>
  </si>
  <si>
    <t xml:space="preserve">Additional resources include: 61 payloaders,  44 ag tractor loaders, 9 Anti-ice trailers, 9 semi tanker trailers, 4 slide in anti-ice tanks.  All new trucks are tandem with wing, underbody, front plow, sander, and prewet.  Snow blowers 13 Oshkosh, 48 - 3 point tractor blowers, 2 payloader blowers.  Truck fleet includes 339 tandem, 22 single axle.  Towplows include 16 right hand, 9 bidirectional.  </t>
  </si>
  <si>
    <t>We are currently working on a brine tank inventory.</t>
  </si>
  <si>
    <t>Category</t>
  </si>
  <si>
    <t>YOUR STATE HIGHWAY SYSTEM</t>
  </si>
  <si>
    <t>SURVEY SECTION</t>
  </si>
  <si>
    <r>
      <rPr>
        <b/>
        <sz val="8"/>
        <rFont val="Verdana"/>
        <family val="2"/>
      </rPr>
      <t>Miles for which your DOT is responsible for providing winter maintenance</t>
    </r>
    <r>
      <rPr>
        <sz val="8"/>
        <rFont val="Verdana"/>
        <family val="2"/>
      </rPr>
      <t xml:space="preserve"> (either directly or through public or private contract)</t>
    </r>
  </si>
  <si>
    <r>
      <t xml:space="preserve">[1] Authorized FTEs. Include the following positions receiving state benefits: all drivers, backup drivers, crew supervisors, assistants, and any applicable area managers who may oversee multiple crews. Do </t>
    </r>
    <r>
      <rPr>
        <sz val="8"/>
        <rFont val="Verdana"/>
        <family val="2"/>
      </rPr>
      <t>not</t>
    </r>
    <r>
      <rPr>
        <i/>
        <sz val="8"/>
        <rFont val="Verdana"/>
        <family val="2"/>
      </rPr>
      <t xml:space="preserve"> include management above this level, mechanics/fleet personnel, or call center/EOC personnel.</t>
    </r>
  </si>
  <si>
    <t>NOTES</t>
  </si>
  <si>
    <t>[2] Include workers who typically do not receive state benefits.</t>
  </si>
  <si>
    <t>(percent)</t>
  </si>
  <si>
    <t>(gallons)</t>
  </si>
  <si>
    <t>Total capacity of salt storage facilities</t>
  </si>
  <si>
    <t>Total capacity of liquid storage facilities</t>
  </si>
  <si>
    <t>Maintained by state DOT employees</t>
  </si>
  <si>
    <t>Maintained for the state by private contractors</t>
  </si>
  <si>
    <t>Maintained for the state under contract with local governments</t>
  </si>
  <si>
    <t>Clarifications or comments about your State Highway System or Winter Maintenance Resources responses above, if needed.</t>
  </si>
  <si>
    <t>Total dry material applied</t>
  </si>
  <si>
    <r>
      <t xml:space="preserve">Sodium chloride
</t>
    </r>
    <r>
      <rPr>
        <sz val="8"/>
        <rFont val="Verdana"/>
        <family val="2"/>
      </rPr>
      <t>(1 cubic yard ≈ 1.1 tons)</t>
    </r>
  </si>
  <si>
    <r>
      <t xml:space="preserve">Calcium chloride
</t>
    </r>
    <r>
      <rPr>
        <sz val="8"/>
        <rFont val="Verdana"/>
        <family val="2"/>
      </rPr>
      <t>(1 cubic yard ≈ 0.92 tons)</t>
    </r>
  </si>
  <si>
    <r>
      <t xml:space="preserve">Magnesium chloride
</t>
    </r>
    <r>
      <rPr>
        <sz val="8"/>
        <rFont val="Verdana"/>
        <family val="2"/>
      </rPr>
      <t>(1 cubic yard ≈ 0.78 tons)</t>
    </r>
  </si>
  <si>
    <r>
      <t xml:space="preserve">Abrasives
</t>
    </r>
    <r>
      <rPr>
        <sz val="8"/>
        <rFont val="Verdana"/>
        <family val="2"/>
      </rPr>
      <t>(1 cubic yard ≈ 1.4 tons)</t>
    </r>
  </si>
  <si>
    <t>Ice Slicer</t>
  </si>
  <si>
    <t>IceBan</t>
  </si>
  <si>
    <t xml:space="preserve">100 percent of our salt brine is produced in house. Vendors provide all other materials. Corrosion inhibitors may exist in some or all vendor supplied products. Our spec for white rock salt does not call for an inhibitor. </t>
  </si>
  <si>
    <t xml:space="preserve">Our abrasives number above incudes salt. Our Typical rate is 10% salt - 90% sand by weight.  All of our solid deicing materials are pre-wet with corrosion inhibited liquid. </t>
  </si>
  <si>
    <t>May have used the following, reported as (cubic Yards) Ice Slicer RS, Rapid Thaw, Sierra Blend, Interstate melt 500.</t>
  </si>
  <si>
    <t>Brine made in house 100%  Magnesium Chloride supplied by Vender 100%</t>
  </si>
  <si>
    <t>Material is listed in tons.  Liquid is gallons.  Brine is straight brine.  Ag product is straight geomelt concentrate.  Liquid blend is typically 80% salt brine 20%geomelt.  We purchase geomelt concentrate from a local resource and blend at our DOT yards.</t>
  </si>
  <si>
    <t>If solid deicer (sodium chloride) is pre-wet, the pre-wet material we use is corrosion inhibited liquid mag chloride.  So if we pre-wet solids then yes, they are corrosion inhibited.</t>
  </si>
  <si>
    <t>All of the salt brine we use is produced by our maintenance crews. All of the magnesium chloride is produced by a vendor.    The magnesium chloride we receive is treated with corrosion inhibitors.</t>
  </si>
  <si>
    <t>sand/salt mix 10:1, 5:1, 2:1</t>
  </si>
  <si>
    <t/>
  </si>
  <si>
    <r>
      <rPr>
        <b/>
        <sz val="8"/>
        <color indexed="8"/>
        <rFont val="Verdana"/>
        <family val="2"/>
      </rPr>
      <t>Total liquid material applied</t>
    </r>
    <r>
      <rPr>
        <sz val="8"/>
        <color indexed="8"/>
        <rFont val="Verdana"/>
        <family val="2"/>
      </rPr>
      <t xml:space="preserve">
(classify any blend by its primary component)</t>
    </r>
  </si>
  <si>
    <t>Produced in-house</t>
  </si>
  <si>
    <t>Supplied by vendors</t>
  </si>
  <si>
    <t>Clarifications or comments about your Maintenance Materials responses above, if needed.</t>
  </si>
  <si>
    <t xml:space="preserve">the average statewide salt average cost per ton includes freight to statewide locations. Freight varies by delivery location. Statewide average, including freight, is </t>
  </si>
  <si>
    <t>We expect to have a contract in place that will mimic the prices on the last contract.  The contract is bided with delivery charges added.  Price varies by location, roughly about $120/ton, delivered.</t>
  </si>
  <si>
    <t xml:space="preserve">Colorado only uses salt to mix our own salt brine.  Sand/Ice slicer average is $35/ton. </t>
  </si>
  <si>
    <t>Our snow and ice total above is only for plowing, sanding and application of chemicals. It does not include other winter maintenance activities such as snow removal or winter roadway inspection. these numbers could be supplied upon request.</t>
  </si>
  <si>
    <t>Salt cost is an average of 8 districts statewide including fuel adjustments which affect delivery costs.</t>
  </si>
  <si>
    <t>Average statewide salt cost on or around January 1, 2015</t>
  </si>
  <si>
    <t>($/ton)</t>
  </si>
  <si>
    <t>Total equipment cost</t>
  </si>
  <si>
    <t>[4] Last winter, including direct and contracted costs</t>
  </si>
  <si>
    <t>[3] For direct labor, include benefits (health, dental, retirement, workers comp, and Medicare) but do not include sick leave, vacation, or any apportioned overhead for administration.</t>
  </si>
  <si>
    <t>Total materials cost</t>
  </si>
  <si>
    <t>WINTER SEVERITY</t>
  </si>
  <si>
    <r>
      <t xml:space="preserve">WINTER MAINTENANCE RESOURCES
</t>
    </r>
    <r>
      <rPr>
        <sz val="8"/>
        <rFont val="Verdana"/>
        <family val="2"/>
      </rPr>
      <t>(July 2014 - June 2015)</t>
    </r>
  </si>
  <si>
    <t>Does your agency calculate or use any type of winter severity index?</t>
  </si>
  <si>
    <t>Clarifications or comments about your Cost responses above, if needed.</t>
  </si>
  <si>
    <r>
      <t xml:space="preserve">Salt prices for the </t>
    </r>
    <r>
      <rPr>
        <b/>
        <i/>
        <sz val="8"/>
        <rFont val="Verdana"/>
        <family val="2"/>
      </rPr>
      <t xml:space="preserve">upcoming </t>
    </r>
    <r>
      <rPr>
        <b/>
        <sz val="8"/>
        <rFont val="Verdana"/>
        <family val="2"/>
      </rPr>
      <t>winter
(July 2015 - June 2016)</t>
    </r>
  </si>
  <si>
    <t>MAINTENANCE COSTS</t>
  </si>
  <si>
    <r>
      <t xml:space="preserve">Costs </t>
    </r>
    <r>
      <rPr>
        <b/>
        <i/>
        <sz val="8"/>
        <rFont val="Verdana"/>
        <family val="2"/>
      </rPr>
      <t xml:space="preserve">last </t>
    </r>
    <r>
      <rPr>
        <b/>
        <sz val="8"/>
        <rFont val="Verdana"/>
        <family val="2"/>
      </rPr>
      <t>winter (July 2014 - June 2015)
(Direct or contracted)</t>
    </r>
  </si>
  <si>
    <t>If you answered yes, please note the expected salt price on or around January 1, 2016</t>
  </si>
  <si>
    <t>Have salt prices already been bid and set for your agency for the upcoming winter?</t>
  </si>
  <si>
    <t>Plow Trucks</t>
  </si>
  <si>
    <t>Road Graders</t>
  </si>
  <si>
    <t>Blowers</t>
  </si>
  <si>
    <t>Workers</t>
  </si>
  <si>
    <t>(per 1000 mile)</t>
  </si>
  <si>
    <t>(tons / facility)</t>
  </si>
  <si>
    <t>(gallons / facility)</t>
  </si>
  <si>
    <t>Salt storage capacity</t>
  </si>
  <si>
    <r>
      <rPr>
        <b/>
        <u/>
        <sz val="8"/>
        <color indexed="8"/>
        <rFont val="Verdana"/>
        <family val="2"/>
      </rPr>
      <t>MATERIALS</t>
    </r>
    <r>
      <rPr>
        <sz val="8"/>
        <color indexed="8"/>
        <rFont val="Verdana"/>
        <family val="2"/>
      </rPr>
      <t xml:space="preserve">
Storage per facility</t>
    </r>
  </si>
  <si>
    <t>Liquid chemical storage capacity</t>
  </si>
  <si>
    <t>(tons / mile)</t>
  </si>
  <si>
    <t>(gallons / mile)</t>
  </si>
  <si>
    <t>Full-time</t>
  </si>
  <si>
    <t>(percentage)</t>
  </si>
  <si>
    <r>
      <rPr>
        <b/>
        <u/>
        <sz val="8"/>
        <color indexed="8"/>
        <rFont val="Verdana"/>
        <family val="2"/>
      </rPr>
      <t>RESOURCES</t>
    </r>
    <r>
      <rPr>
        <b/>
        <sz val="8"/>
        <color indexed="8"/>
        <rFont val="Verdana"/>
        <family val="2"/>
      </rPr>
      <t xml:space="preserve">
</t>
    </r>
    <r>
      <rPr>
        <sz val="8"/>
        <color indexed="8"/>
        <rFont val="Verdana"/>
        <family val="2"/>
      </rPr>
      <t>Ratio of full-time workers to part-time/seasonal workers</t>
    </r>
  </si>
  <si>
    <t>Part-time/
seasonal</t>
  </si>
  <si>
    <t>Labor</t>
  </si>
  <si>
    <t>Equipment</t>
  </si>
  <si>
    <t>Materials</t>
  </si>
  <si>
    <t>Snow and ice annual expenditure</t>
  </si>
  <si>
    <t>Salt cost per ton price change</t>
  </si>
  <si>
    <r>
      <rPr>
        <b/>
        <u/>
        <sz val="8"/>
        <color indexed="8"/>
        <rFont val="Verdana"/>
        <family val="2"/>
      </rPr>
      <t>COST</t>
    </r>
    <r>
      <rPr>
        <b/>
        <sz val="8"/>
        <color indexed="8"/>
        <rFont val="Verdana"/>
        <family val="2"/>
      </rPr>
      <t xml:space="preserve">
</t>
    </r>
    <r>
      <rPr>
        <sz val="8"/>
        <color indexed="8"/>
        <rFont val="Verdana"/>
        <family val="2"/>
      </rPr>
      <t>Salt price change this season to next season (if known)</t>
    </r>
  </si>
  <si>
    <t>Rhode Island</t>
  </si>
  <si>
    <t>Joseph A. Bucci, P.E.</t>
  </si>
  <si>
    <t>Acting Administrator</t>
  </si>
  <si>
    <t>joseph.bucci@dot.ri.gov</t>
  </si>
  <si>
    <t>401-734-4800</t>
  </si>
  <si>
    <t>Rhode Island bids salt for multi-year contracts and next year is not a bid year.</t>
  </si>
  <si>
    <r>
      <t xml:space="preserve">MAINTENANCE MATERIALS USED LAST WINTER
</t>
    </r>
    <r>
      <rPr>
        <sz val="8"/>
        <rFont val="Verdana"/>
        <family val="2"/>
      </rPr>
      <t>(July 2014 - June 2015) (If unknown, please estimate based on purchase amounts or contract costs if possible.)</t>
    </r>
  </si>
  <si>
    <t>(by weight)</t>
  </si>
  <si>
    <t>Most common dry chemical used</t>
  </si>
  <si>
    <t>(by volume)</t>
  </si>
  <si>
    <t>Most common brine used</t>
  </si>
  <si>
    <t>Total liquid chemicals applied</t>
  </si>
  <si>
    <t>New Hampshire</t>
  </si>
  <si>
    <t>David Gray</t>
  </si>
  <si>
    <t>Winter Maintenance Program Specialist</t>
  </si>
  <si>
    <t>dgray@dot.state.nh.us</t>
  </si>
  <si>
    <t>603-485-3806</t>
  </si>
  <si>
    <t>Flake Calcium Chloride</t>
  </si>
  <si>
    <r>
      <t>Total dry chemicals</t>
    </r>
    <r>
      <rPr>
        <sz val="8"/>
        <rFont val="Verdana"/>
        <family val="2"/>
      </rPr>
      <t xml:space="preserve"> (excludes abrasives and "other")</t>
    </r>
  </si>
  <si>
    <r>
      <t>Total labor cost</t>
    </r>
    <r>
      <rPr>
        <sz val="8"/>
        <rFont val="Verdana"/>
        <family val="2"/>
      </rPr>
      <t xml:space="preserve"> [3]</t>
    </r>
  </si>
  <si>
    <r>
      <t xml:space="preserve">Snow and ice total annual expenditures </t>
    </r>
    <r>
      <rPr>
        <sz val="8"/>
        <rFont val="Verdana"/>
        <family val="2"/>
      </rPr>
      <t>[4]</t>
    </r>
  </si>
  <si>
    <r>
      <t xml:space="preserve">Number of state winter maintenance full-time employees. </t>
    </r>
    <r>
      <rPr>
        <sz val="8"/>
        <rFont val="Verdana"/>
        <family val="2"/>
      </rPr>
      <t>[Note 1]</t>
    </r>
  </si>
  <si>
    <r>
      <t xml:space="preserve">Number of seasonal, temporary or part-time winter maintenance workers. </t>
    </r>
    <r>
      <rPr>
        <sz val="8"/>
        <rFont val="Verdana"/>
        <family val="2"/>
      </rPr>
      <t>[2]</t>
    </r>
  </si>
  <si>
    <t>Alaska</t>
  </si>
  <si>
    <t>Alabama</t>
  </si>
  <si>
    <t>District of Columbia</t>
  </si>
  <si>
    <t>Florida</t>
  </si>
  <si>
    <t>Georgia</t>
  </si>
  <si>
    <t>Hawaii</t>
  </si>
  <si>
    <t>Idaho</t>
  </si>
  <si>
    <t>Kentucky</t>
  </si>
  <si>
    <t>Maryland</t>
  </si>
  <si>
    <t>Mississippi</t>
  </si>
  <si>
    <t>New Mexico</t>
  </si>
  <si>
    <t>North Carolina</t>
  </si>
  <si>
    <t>Oklahoma</t>
  </si>
  <si>
    <t>Texas</t>
  </si>
  <si>
    <t>Utah</t>
  </si>
  <si>
    <t>Virginia</t>
  </si>
  <si>
    <t>Wyoming</t>
  </si>
  <si>
    <t>200</t>
  </si>
  <si>
    <t>14</t>
  </si>
  <si>
    <t>0</t>
  </si>
  <si>
    <t>7</t>
  </si>
  <si>
    <t>88</t>
  </si>
  <si>
    <t>2</t>
  </si>
  <si>
    <t>8</t>
  </si>
  <si>
    <t>111</t>
  </si>
  <si>
    <t>844</t>
  </si>
  <si>
    <t>136</t>
  </si>
  <si>
    <t>28</t>
  </si>
  <si>
    <t>46</t>
  </si>
  <si>
    <t>1,863</t>
  </si>
  <si>
    <t>12</t>
  </si>
  <si>
    <t>57</t>
  </si>
  <si>
    <t>892</t>
  </si>
  <si>
    <t>37</t>
  </si>
  <si>
    <t>23</t>
  </si>
  <si>
    <t>85,000</t>
  </si>
  <si>
    <t>3</t>
  </si>
  <si>
    <t>25</t>
  </si>
  <si>
    <t>423</t>
  </si>
  <si>
    <t>25,000</t>
  </si>
  <si>
    <t>35</t>
  </si>
  <si>
    <t>29</t>
  </si>
  <si>
    <t>316</t>
  </si>
  <si>
    <t>82</t>
  </si>
  <si>
    <t>839</t>
  </si>
  <si>
    <t>1,617</t>
  </si>
  <si>
    <t>9</t>
  </si>
  <si>
    <t>300</t>
  </si>
  <si>
    <t>698</t>
  </si>
  <si>
    <t>5</t>
  </si>
  <si>
    <t>100</t>
  </si>
  <si>
    <t>319</t>
  </si>
  <si>
    <t>4</t>
  </si>
  <si>
    <t>736</t>
  </si>
  <si>
    <t>2,342</t>
  </si>
  <si>
    <t>22</t>
  </si>
  <si>
    <t>135</t>
  </si>
  <si>
    <t>1,622</t>
  </si>
  <si>
    <t>437</t>
  </si>
  <si>
    <t>3,113</t>
  </si>
  <si>
    <t>32</t>
  </si>
  <si>
    <t>1,100,000</t>
  </si>
  <si>
    <t>460</t>
  </si>
  <si>
    <t>139</t>
  </si>
  <si>
    <t>13</t>
  </si>
  <si>
    <t>483</t>
  </si>
  <si>
    <t>26</t>
  </si>
  <si>
    <t>837</t>
  </si>
  <si>
    <t>276</t>
  </si>
  <si>
    <t>20</t>
  </si>
  <si>
    <t>500</t>
  </si>
  <si>
    <t>44</t>
  </si>
  <si>
    <t>WisDOT Winter Maintenance Engineer</t>
  </si>
  <si>
    <t>State Maintained Lane Miles</t>
  </si>
  <si>
    <r>
      <t xml:space="preserve">RESOURCES
</t>
    </r>
    <r>
      <rPr>
        <b/>
        <sz val="8"/>
        <color indexed="8"/>
        <rFont val="Verdana"/>
        <family val="2"/>
      </rPr>
      <t>Lane miles</t>
    </r>
    <r>
      <rPr>
        <sz val="8"/>
        <color indexed="8"/>
        <rFont val="Verdana"/>
        <family val="2"/>
      </rPr>
      <t xml:space="preserve"> noted as "maintained by state DOT employees"</t>
    </r>
  </si>
  <si>
    <r>
      <rPr>
        <b/>
        <u/>
        <sz val="8"/>
        <rFont val="Verdana"/>
        <family val="2"/>
      </rPr>
      <t>RESOURCES</t>
    </r>
    <r>
      <rPr>
        <b/>
        <sz val="8"/>
        <rFont val="Verdana"/>
        <family val="2"/>
      </rPr>
      <t xml:space="preserve">
Vehicles </t>
    </r>
    <r>
      <rPr>
        <sz val="8"/>
        <rFont val="Verdana"/>
        <family val="2"/>
      </rPr>
      <t>(state owned per 1,000 state-maintained lane miles)</t>
    </r>
  </si>
  <si>
    <r>
      <rPr>
        <b/>
        <u/>
        <sz val="8"/>
        <color indexed="8"/>
        <rFont val="Verdana"/>
        <family val="2"/>
      </rPr>
      <t xml:space="preserve">RESOURCES
</t>
    </r>
    <r>
      <rPr>
        <b/>
        <sz val="8"/>
        <color indexed="8"/>
        <rFont val="Verdana"/>
        <family val="2"/>
      </rPr>
      <t>State workers</t>
    </r>
    <r>
      <rPr>
        <sz val="8"/>
        <color indexed="8"/>
        <rFont val="Verdana"/>
        <family val="2"/>
      </rPr>
      <t xml:space="preserve"> (full plus part-time/seasonal) per 1,000 state-maintained lane miles</t>
    </r>
  </si>
  <si>
    <r>
      <rPr>
        <b/>
        <u/>
        <sz val="8"/>
        <color indexed="8"/>
        <rFont val="Verdana"/>
        <family val="2"/>
      </rPr>
      <t>MATERIALS</t>
    </r>
    <r>
      <rPr>
        <sz val="8"/>
        <color indexed="8"/>
        <rFont val="Verdana"/>
        <family val="2"/>
      </rPr>
      <t xml:space="preserve">
Applied per total lane mile</t>
    </r>
  </si>
  <si>
    <r>
      <rPr>
        <b/>
        <u/>
        <sz val="8"/>
        <color indexed="8"/>
        <rFont val="Verdana"/>
        <family val="2"/>
      </rPr>
      <t>COSTS</t>
    </r>
    <r>
      <rPr>
        <sz val="8"/>
        <color indexed="8"/>
        <rFont val="Verdana"/>
        <family val="2"/>
      </rPr>
      <t xml:space="preserve">
Per total lane mile</t>
    </r>
  </si>
  <si>
    <t>Map Title 1</t>
  </si>
  <si>
    <t>Map Title 2</t>
  </si>
  <si>
    <t>Custom Map Title 1</t>
  </si>
  <si>
    <t>DRY MATERIALS: Salt applied (tons)</t>
  </si>
  <si>
    <t>DRY MATERIALS: Total chemicals applied (tons)</t>
  </si>
  <si>
    <t>DRY MATERIALS: Abrasives (non-chemical) applied (tons)</t>
  </si>
  <si>
    <t>LIQUID MATERIALS: Total liquid applied (gallons)</t>
  </si>
  <si>
    <t>LIQUID MATERIALS: Salt brine applied (gallons)</t>
  </si>
  <si>
    <t>HUMAN RESOURCES: State workers (full-time)</t>
  </si>
  <si>
    <t>HUMAN RESOURCES: State workers (part-time and seasonal)</t>
  </si>
  <si>
    <t>VEHICLE RESOURCES: Plow trucks (owned and contracted units)</t>
  </si>
  <si>
    <t>VEHICLE RESOURCES: Road graders (owned and contracted units)</t>
  </si>
  <si>
    <t>FACILITY RESOURCES: Salt storage capacity (tons)</t>
  </si>
  <si>
    <t>FACILITY RESOURCES: Salt storage facilities (count)</t>
  </si>
  <si>
    <t>FACILITY RESOURCES: Liquid storage facilities (count)</t>
  </si>
  <si>
    <t>FACILITY RESOURCES: Liquid storage capacity (gallons)</t>
  </si>
  <si>
    <t>14,000</t>
  </si>
  <si>
    <t>315</t>
  </si>
  <si>
    <t>98</t>
  </si>
  <si>
    <t>80</t>
  </si>
  <si>
    <t>361,000</t>
  </si>
  <si>
    <t>37,650</t>
  </si>
  <si>
    <t>375</t>
  </si>
  <si>
    <t>30</t>
  </si>
  <si>
    <t>90</t>
  </si>
  <si>
    <t>31,600</t>
  </si>
  <si>
    <t>400,000</t>
  </si>
  <si>
    <t>23,000</t>
  </si>
  <si>
    <t>10,870</t>
  </si>
  <si>
    <t>1,196</t>
  </si>
  <si>
    <t>15</t>
  </si>
  <si>
    <t>97</t>
  </si>
  <si>
    <t>150,000</t>
  </si>
  <si>
    <t>89</t>
  </si>
  <si>
    <t>432,000</t>
  </si>
  <si>
    <t>13,472</t>
  </si>
  <si>
    <t>43,780</t>
  </si>
  <si>
    <t>1,574</t>
  </si>
  <si>
    <t>2,092</t>
  </si>
  <si>
    <t>91</t>
  </si>
  <si>
    <t>192</t>
  </si>
  <si>
    <t>485,750</t>
  </si>
  <si>
    <t>220</t>
  </si>
  <si>
    <t>440,000</t>
  </si>
  <si>
    <t>29,203</t>
  </si>
  <si>
    <t>24,122</t>
  </si>
  <si>
    <t>1,127</t>
  </si>
  <si>
    <t>477</t>
  </si>
  <si>
    <t>53</t>
  </si>
  <si>
    <t>109</t>
  </si>
  <si>
    <t>221,850</t>
  </si>
  <si>
    <t>2,850,000</t>
  </si>
  <si>
    <t>25,300</t>
  </si>
  <si>
    <t>39,300</t>
  </si>
  <si>
    <t>8,300</t>
  </si>
  <si>
    <t>975</t>
  </si>
  <si>
    <t>825,000</t>
  </si>
  <si>
    <t>21,000</t>
  </si>
  <si>
    <t>30,283</t>
  </si>
  <si>
    <t>376</t>
  </si>
  <si>
    <t>149</t>
  </si>
  <si>
    <t>30,546</t>
  </si>
  <si>
    <t>77,000</t>
  </si>
  <si>
    <t>3,000</t>
  </si>
  <si>
    <t>180</t>
  </si>
  <si>
    <t>265,000</t>
  </si>
  <si>
    <t>173</t>
  </si>
  <si>
    <t>2,800,000</t>
  </si>
  <si>
    <t>24,000</t>
  </si>
  <si>
    <t>131</t>
  </si>
  <si>
    <t>162,000</t>
  </si>
  <si>
    <t>130</t>
  </si>
  <si>
    <t>6,650,000</t>
  </si>
  <si>
    <t>13,706</t>
  </si>
  <si>
    <t>429</t>
  </si>
  <si>
    <t>50</t>
  </si>
  <si>
    <t>568,000</t>
  </si>
  <si>
    <t>9,366</t>
  </si>
  <si>
    <t>664</t>
  </si>
  <si>
    <t>107</t>
  </si>
  <si>
    <t>209,630</t>
  </si>
  <si>
    <t>232,000</t>
  </si>
  <si>
    <t>13,295</t>
  </si>
  <si>
    <t>700</t>
  </si>
  <si>
    <t>150</t>
  </si>
  <si>
    <t>66</t>
  </si>
  <si>
    <t>228,585</t>
  </si>
  <si>
    <t>858,810</t>
  </si>
  <si>
    <t>43,546</t>
  </si>
  <si>
    <t>17,049</t>
  </si>
  <si>
    <t>43,337</t>
  </si>
  <si>
    <t>2,668</t>
  </si>
  <si>
    <t>420</t>
  </si>
  <si>
    <t>233</t>
  </si>
  <si>
    <t>738,098</t>
  </si>
  <si>
    <t>206</t>
  </si>
  <si>
    <t>2,812,000</t>
  </si>
  <si>
    <t>19,090</t>
  </si>
  <si>
    <t>950</t>
  </si>
  <si>
    <t>63</t>
  </si>
  <si>
    <t>1,000</t>
  </si>
  <si>
    <t>101</t>
  </si>
  <si>
    <t>2,031,900</t>
  </si>
  <si>
    <t>96,000</t>
  </si>
  <si>
    <t>4,880</t>
  </si>
  <si>
    <t>702</t>
  </si>
  <si>
    <t>137</t>
  </si>
  <si>
    <t>24</t>
  </si>
  <si>
    <t>449</t>
  </si>
  <si>
    <t>836,000</t>
  </si>
  <si>
    <t>62</t>
  </si>
  <si>
    <t>901,000</t>
  </si>
  <si>
    <t>3,300</t>
  </si>
  <si>
    <t>35,000</t>
  </si>
  <si>
    <t>140,000</t>
  </si>
  <si>
    <t>90,514</t>
  </si>
  <si>
    <t>18,612</t>
  </si>
  <si>
    <t>331</t>
  </si>
  <si>
    <t>55</t>
  </si>
  <si>
    <t>90,000</t>
  </si>
  <si>
    <t>75</t>
  </si>
  <si>
    <t>550,000</t>
  </si>
  <si>
    <t>37,662</t>
  </si>
  <si>
    <t>1,600</t>
  </si>
  <si>
    <t>252,904</t>
  </si>
  <si>
    <t>95</t>
  </si>
  <si>
    <t>1,712,397</t>
  </si>
  <si>
    <t>6,522</t>
  </si>
  <si>
    <t>64</t>
  </si>
  <si>
    <t>128,000</t>
  </si>
  <si>
    <t>180,000</t>
  </si>
  <si>
    <t>18,600</t>
  </si>
  <si>
    <t>1,110</t>
  </si>
  <si>
    <t>166</t>
  </si>
  <si>
    <t>54,000</t>
  </si>
  <si>
    <t>127</t>
  </si>
  <si>
    <t>75,000</t>
  </si>
  <si>
    <t>34,535</t>
  </si>
  <si>
    <t>-</t>
  </si>
  <si>
    <t>(Title 2)</t>
  </si>
  <si>
    <t>13,000</t>
  </si>
  <si>
    <t>15,000</t>
  </si>
  <si>
    <t>95,000</t>
  </si>
  <si>
    <t>60,970</t>
  </si>
  <si>
    <t>20,000</t>
  </si>
  <si>
    <t>500,000</t>
  </si>
  <si>
    <t>730,701</t>
  </si>
  <si>
    <t>11,131</t>
  </si>
  <si>
    <t>225,145</t>
  </si>
  <si>
    <t>1,832</t>
  </si>
  <si>
    <t>618,717</t>
  </si>
  <si>
    <t>13,583,754</t>
  </si>
  <si>
    <t>233,300</t>
  </si>
  <si>
    <t>97,000</t>
  </si>
  <si>
    <t>1,481,400</t>
  </si>
  <si>
    <t>87,500</t>
  </si>
  <si>
    <t>2,600</t>
  </si>
  <si>
    <t>625,000</t>
  </si>
  <si>
    <t>461,000</t>
  </si>
  <si>
    <t>538,500</t>
  </si>
  <si>
    <t>1,540,000</t>
  </si>
  <si>
    <t>2,503,000</t>
  </si>
  <si>
    <t>122,639</t>
  </si>
  <si>
    <t>124,773</t>
  </si>
  <si>
    <t>19,839</t>
  </si>
  <si>
    <t>18,657,545</t>
  </si>
  <si>
    <t>18,700,143</t>
  </si>
  <si>
    <t>1,162</t>
  </si>
  <si>
    <t>26,665</t>
  </si>
  <si>
    <t>132,373</t>
  </si>
  <si>
    <t>650,000</t>
  </si>
  <si>
    <t>1,290,000</t>
  </si>
  <si>
    <t>173,888</t>
  </si>
  <si>
    <t>39,800</t>
  </si>
  <si>
    <t>2,158,829</t>
  </si>
  <si>
    <t>2,506,051</t>
  </si>
  <si>
    <t>120,000</t>
  </si>
  <si>
    <t>120,700</t>
  </si>
  <si>
    <t>74,000</t>
  </si>
  <si>
    <t>3,200,000</t>
  </si>
  <si>
    <t>3,900,000</t>
  </si>
  <si>
    <t>858,000</t>
  </si>
  <si>
    <t>10,800,000</t>
  </si>
  <si>
    <t>82,500</t>
  </si>
  <si>
    <t>12,000</t>
  </si>
  <si>
    <t>10,000</t>
  </si>
  <si>
    <t>12,560</t>
  </si>
  <si>
    <t>4,000</t>
  </si>
  <si>
    <t>1,162,453</t>
  </si>
  <si>
    <t>1,188,171</t>
  </si>
  <si>
    <t>160,652</t>
  </si>
  <si>
    <t>4,850,346</t>
  </si>
  <si>
    <t>4,982,861</t>
  </si>
  <si>
    <t>253,575</t>
  </si>
  <si>
    <t>253,775</t>
  </si>
  <si>
    <t>381,425</t>
  </si>
  <si>
    <t>681,000</t>
  </si>
  <si>
    <t>781,000</t>
  </si>
  <si>
    <t>388,797</t>
  </si>
  <si>
    <t>388,917</t>
  </si>
  <si>
    <t>31,221</t>
  </si>
  <si>
    <t>3,300,471</t>
  </si>
  <si>
    <t>3,567,774</t>
  </si>
  <si>
    <t>(Do not display a second parameter)</t>
  </si>
  <si>
    <t>Enter state data in the right column of the table below to populate the map at left.</t>
  </si>
  <si>
    <t>VEHICLE RESOURCES: Blowers (owned and contracted units)</t>
  </si>
  <si>
    <t>Steve Spoor</t>
  </si>
  <si>
    <t>Maintenance Services Manager</t>
  </si>
  <si>
    <t>steve.spoor@itd.idaho.gov</t>
  </si>
  <si>
    <t>208-334-8413</t>
  </si>
  <si>
    <t>Anti-Skid/Salt Added</t>
  </si>
  <si>
    <t>Salt Brine is 100% produced in house.  MgCl is 100% supplied by vendors</t>
  </si>
  <si>
    <t>Joe Snustad</t>
  </si>
  <si>
    <t>Transportation Engineer II</t>
  </si>
  <si>
    <t>jsnustad@nd.gov</t>
  </si>
  <si>
    <t>701-328-4589</t>
  </si>
  <si>
    <t>Geo-Melt</t>
  </si>
  <si>
    <t>Salt Brine solution = 80% Salt Brine &amp; 20% Geo-Melt</t>
  </si>
  <si>
    <t>$78.37 is a 3-yr average for January, and is averaged across all 8 districts.</t>
  </si>
  <si>
    <r>
      <rPr>
        <b/>
        <sz val="8"/>
        <color theme="4"/>
        <rFont val="Verdana"/>
        <family val="2"/>
      </rPr>
      <t>2015-2016</t>
    </r>
    <r>
      <rPr>
        <b/>
        <sz val="8"/>
        <rFont val="Verdana"/>
        <family val="2"/>
      </rPr>
      <t xml:space="preserve"> WINTER SEASON</t>
    </r>
  </si>
  <si>
    <r>
      <rPr>
        <b/>
        <sz val="8"/>
        <color theme="4"/>
        <rFont val="Verdana"/>
        <family val="2"/>
      </rPr>
      <t>2014-2015</t>
    </r>
    <r>
      <rPr>
        <b/>
        <sz val="8"/>
        <rFont val="Verdana"/>
        <family val="2"/>
      </rPr>
      <t xml:space="preserve"> WINTER SEASON</t>
    </r>
  </si>
  <si>
    <r>
      <rPr>
        <b/>
        <sz val="8"/>
        <color theme="4"/>
        <rFont val="Verdana"/>
        <family val="2"/>
      </rPr>
      <t xml:space="preserve">2015-2016
</t>
    </r>
    <r>
      <rPr>
        <b/>
        <sz val="8"/>
        <rFont val="Verdana"/>
        <family val="2"/>
      </rPr>
      <t>WINTER SEASON</t>
    </r>
  </si>
  <si>
    <r>
      <rPr>
        <b/>
        <sz val="8"/>
        <color theme="4"/>
        <rFont val="Verdana"/>
        <family val="2"/>
      </rPr>
      <t xml:space="preserve">2014-2015
</t>
    </r>
    <r>
      <rPr>
        <b/>
        <sz val="8"/>
        <rFont val="Verdana"/>
        <family val="2"/>
      </rPr>
      <t>WINTER SEASON</t>
    </r>
  </si>
  <si>
    <t>3. Additional Calculated Statistics - By Year</t>
  </si>
  <si>
    <r>
      <t xml:space="preserve">WINTER MAINTENANCE RESOURCES
</t>
    </r>
    <r>
      <rPr>
        <sz val="8"/>
        <rFont val="Verdana"/>
        <family val="2"/>
      </rPr>
      <t>(July 2015 - June 2016)</t>
    </r>
  </si>
  <si>
    <r>
      <t xml:space="preserve">MAINTENANCE MATERIALS USED LAST WINTER
</t>
    </r>
    <r>
      <rPr>
        <sz val="8"/>
        <rFont val="Verdana"/>
        <family val="2"/>
      </rPr>
      <t>(July 2015 - June 2016) (If unknown, please estimate based on purchase amounts or contract costs if possible.)</t>
    </r>
  </si>
  <si>
    <r>
      <t xml:space="preserve">Costs </t>
    </r>
    <r>
      <rPr>
        <b/>
        <i/>
        <sz val="8"/>
        <rFont val="Verdana"/>
        <family val="2"/>
      </rPr>
      <t xml:space="preserve">last </t>
    </r>
    <r>
      <rPr>
        <b/>
        <sz val="8"/>
        <rFont val="Verdana"/>
        <family val="2"/>
      </rPr>
      <t>winter (July 2015 - June 2016)
(Direct or contracted)</t>
    </r>
  </si>
  <si>
    <r>
      <t xml:space="preserve">Salt prices for the </t>
    </r>
    <r>
      <rPr>
        <b/>
        <i/>
        <sz val="8"/>
        <rFont val="Verdana"/>
        <family val="2"/>
      </rPr>
      <t xml:space="preserve">upcoming </t>
    </r>
    <r>
      <rPr>
        <b/>
        <sz val="8"/>
        <rFont val="Verdana"/>
        <family val="2"/>
      </rPr>
      <t>winter
(July 2016 - June 2017)</t>
    </r>
  </si>
  <si>
    <t>Average statewide salt cost on or around January 1, 2016</t>
  </si>
  <si>
    <t>Winter Operations Manager</t>
  </si>
  <si>
    <t>mark.trennepohl@azdot.gov</t>
  </si>
  <si>
    <t>Colorado has 169 tank farm sites with a total of 490 tanks.  The capacity stated is the sum of total gallons for all 490 tanks.</t>
  </si>
  <si>
    <t>District Engineer</t>
  </si>
  <si>
    <t>Timothy A. Armbrecht</t>
  </si>
  <si>
    <t>Engineer of Maintenance Operations</t>
  </si>
  <si>
    <t>tim.armbrecht@illinois.gov</t>
  </si>
  <si>
    <t>217-782-8418</t>
  </si>
  <si>
    <t>515-290-2713</t>
  </si>
  <si>
    <t xml:space="preserve">Total snow and ice annual expenditures includes $800k that we pay to local governments for winter snow and ice removal. </t>
  </si>
  <si>
    <t>We make our own NaCl brine.  We buy our MgCl Brine</t>
  </si>
  <si>
    <t>Labor does include vacation and sick leave.</t>
  </si>
  <si>
    <t>Michael Williams</t>
  </si>
  <si>
    <t>Snow &amp; Ice Program Coordinator</t>
  </si>
  <si>
    <t>502-782-5616</t>
  </si>
  <si>
    <t>Kentucky utilizes 430 contract trucks for winter maintenance, primarily utilized on interstate mileage.  With salt storage, we have an additional (not included in number above) storage facility below ground in a limestone quarry with a 150,000 ton capacity.</t>
  </si>
  <si>
    <t>Pre-Mix,  Salt and CaCl at a 4:1 Ratio</t>
  </si>
  <si>
    <t xml:space="preserve">It is state policy to pre-wet all solid material.  </t>
  </si>
  <si>
    <t>Melissa Howe</t>
  </si>
  <si>
    <t>Region Support Engineer</t>
  </si>
  <si>
    <t>howem@michigan.gov</t>
  </si>
  <si>
    <t>517-599-8135</t>
  </si>
  <si>
    <t>CMA tonnage not known at this time</t>
  </si>
  <si>
    <t>avg early fill is $54.16. Avg seasonal fill is $53.72 (as of 8-30-16).</t>
  </si>
  <si>
    <t>tim.chojnacki@modot.mo.gov</t>
  </si>
  <si>
    <t>Tony F. Strainer</t>
  </si>
  <si>
    <t>Maintenance Review Supervisor</t>
  </si>
  <si>
    <t>tstrainer@mt.gov</t>
  </si>
  <si>
    <t>406-444-7604</t>
  </si>
  <si>
    <t>Assistant Operation &amp; Maintenance Division Manager</t>
  </si>
  <si>
    <t>603-419-9017</t>
  </si>
  <si>
    <t>Do not have center line mile data available.  We do not track the numbers of resources utilized by municipal contractors for our S&amp;I contracts.  We have right wings on all trucks; roughly 40% have left wings also (double wing configuration)</t>
  </si>
  <si>
    <t>100% salt brine is produced in-house.  All other liquid chemicals are purchased from vendors.</t>
  </si>
  <si>
    <t>costs above are the budgeted values for the season, not actual.</t>
  </si>
  <si>
    <t xml:space="preserve">The only time we use corrosioninhibited deicers is when we mix non-inhibited materials with inhibited materials we purchase.  </t>
  </si>
  <si>
    <t xml:space="preserve">Difficult to calculate seasonal winter operators....ODOT owns two salt sheds and uses one of Cal Trans sheds.  </t>
  </si>
  <si>
    <t>ODOT uses a liquid corrosion inhibited mag chloride for pre-wetting.  When solid salt is pre-wet, which it isn't always, the solid product does get some corrosion inhibitor benefit.</t>
  </si>
  <si>
    <t>expenditures include $283,431 in S&amp;S (expenditures that don't fall into labor, equipment, materials).</t>
  </si>
  <si>
    <t xml:space="preserve">Winter Services Manager </t>
  </si>
  <si>
    <t xml:space="preserve">wildavenpo@pa.gov </t>
  </si>
  <si>
    <t>Danny Varilek</t>
  </si>
  <si>
    <t>daniel.varilek@state.sd.us</t>
  </si>
  <si>
    <t>605-773-3571</t>
  </si>
  <si>
    <t>Brandon Klenk</t>
  </si>
  <si>
    <t>Methods Engineer</t>
  </si>
  <si>
    <t>bklenk@utah.gov</t>
  </si>
  <si>
    <t>801-965-4094</t>
  </si>
  <si>
    <t>This is salt that is only used to make brine for a shed that uses only brine</t>
  </si>
  <si>
    <t>Todd Law</t>
  </si>
  <si>
    <t>todd.law@vermont.gov</t>
  </si>
  <si>
    <t>802-839-0274</t>
  </si>
  <si>
    <t>Liquid De-Icer inlcudes MgCl and Organic Enhancer</t>
  </si>
  <si>
    <t>With the Liquid De-Icer (MgCl and enhancer) a corrosion inhibitor is included in the solution.</t>
  </si>
  <si>
    <t>Sand/salt mix, 10:1, 5:1 or 1:1</t>
  </si>
  <si>
    <t>Operations Section Head - Maintenance</t>
  </si>
  <si>
    <t>Statewide salt contract pricing varies between $55.82 and $85.63 per ton delivered.</t>
  </si>
  <si>
    <t>Mike Sproul</t>
  </si>
  <si>
    <t xml:space="preserve">A lot of the brines are blended. We keep track of them separately. </t>
  </si>
  <si>
    <t>6. For Reference: Winter Weather and Severity, 2000 to 2010</t>
  </si>
  <si>
    <t>This sheet presents increases or decreases across a two-year span. It only shows a value where data from both years in comparison are available.</t>
  </si>
  <si>
    <t>5. Calculated Changes in Values - Two-Year</t>
  </si>
  <si>
    <t>Change 2014-15 to 2015-16</t>
  </si>
  <si>
    <t>Chris Hilyer</t>
  </si>
  <si>
    <t>Assistant State Maintenance Engineer, TSM&amp;O</t>
  </si>
  <si>
    <t>hilyerc@dot.state.al.us</t>
  </si>
  <si>
    <t>334-242-6883</t>
  </si>
  <si>
    <t>Todd Hanley</t>
  </si>
  <si>
    <t>Heavy Equipment Training Coordinator</t>
  </si>
  <si>
    <t>todd.hanley@alaska.gov</t>
  </si>
  <si>
    <t>907-269-5613</t>
  </si>
  <si>
    <t xml:space="preserve">Unfortunately, the unanswered questions were not readily available from the various superintendents.  Rather than put inaccurate information, I left them blank.  </t>
  </si>
  <si>
    <t>Durval Avila</t>
  </si>
  <si>
    <t>Winter Operations Chief</t>
  </si>
  <si>
    <t>durval.avila@dot.ca.gov</t>
  </si>
  <si>
    <t>916-832-7020</t>
  </si>
  <si>
    <t>depends where its delivered</t>
  </si>
  <si>
    <t>michael.williams@ky.gov</t>
  </si>
  <si>
    <t>paul.brown@state.ma.us</t>
  </si>
  <si>
    <t>Maintenance Research Engineer</t>
  </si>
  <si>
    <t>Was not able to obtain state-owned assets and liquid storage data</t>
  </si>
  <si>
    <t>Prices staying the same</t>
  </si>
  <si>
    <t>scott.lucas@dot.ohio.gov</t>
  </si>
  <si>
    <t>Ken Hampton</t>
  </si>
  <si>
    <t>Transportation Manager 1</t>
  </si>
  <si>
    <t>ken.hampton@tn.gov</t>
  </si>
  <si>
    <t>615-741-3458</t>
  </si>
  <si>
    <t>Dennis Markwardt</t>
  </si>
  <si>
    <t>Maintenance Field Support Section Director</t>
  </si>
  <si>
    <t>dennis.markwardt@txdot.gov</t>
  </si>
  <si>
    <t>512-416-3093</t>
  </si>
  <si>
    <t>Could not find amount of abrasives, although used extensively.</t>
  </si>
  <si>
    <t>Last year maintenance costs for winter weather was $6,161,628.  That is total cost.  Very difficult to give a breakout of the cost.</t>
  </si>
  <si>
    <t>Allen Williams</t>
  </si>
  <si>
    <t>Salem District Maintenance Engineer</t>
  </si>
  <si>
    <t>allen.williams@vdot.virginia.gov</t>
  </si>
  <si>
    <t>540-387-5346</t>
  </si>
  <si>
    <t xml:space="preserve">Across the state salt prices remained fairly consistent.  Bid by county and averaged across the state, they didn't change much. </t>
  </si>
  <si>
    <t>2. Collected Data by Year</t>
  </si>
  <si>
    <r>
      <t xml:space="preserve">This sheet includes additional derived statistics from each year's data set. </t>
    </r>
    <r>
      <rPr>
        <i/>
        <sz val="8"/>
        <color theme="4"/>
        <rFont val="Verdana"/>
        <family val="2"/>
      </rPr>
      <t>The most recent it year at the top; scroll down for past years.</t>
    </r>
  </si>
  <si>
    <r>
      <t xml:space="preserve">This sheet compiles all data as collected from this year's survey as well as all previous-year surveys. </t>
    </r>
    <r>
      <rPr>
        <i/>
        <sz val="8"/>
        <color theme="4"/>
        <rFont val="Verdana"/>
        <family val="2"/>
      </rPr>
      <t>The most recent it year at the top; scroll down for past years.</t>
    </r>
  </si>
  <si>
    <t>COST: Total labor cost ($)</t>
  </si>
  <si>
    <t>COST: Total equipment cost ($)</t>
  </si>
  <si>
    <t>COST: Total materials cost ($)</t>
  </si>
  <si>
    <t>COSTS: Snow and ice total expenditure ($)</t>
  </si>
  <si>
    <r>
      <t xml:space="preserve">Note that data copied from other tabs should be pasted </t>
    </r>
    <r>
      <rPr>
        <i/>
        <sz val="10"/>
        <color theme="1"/>
        <rFont val="Calibri"/>
        <family val="2"/>
        <scheme val="minor"/>
      </rPr>
      <t>as cell values</t>
    </r>
    <r>
      <rPr>
        <sz val="10"/>
        <color theme="1"/>
        <rFont val="Calibri"/>
        <family val="2"/>
        <scheme val="minor"/>
      </rPr>
      <t xml:space="preserve"> (rather than as formulas) into this table. </t>
    </r>
  </si>
  <si>
    <t>29,273</t>
  </si>
  <si>
    <t>350</t>
  </si>
  <si>
    <t>43</t>
  </si>
  <si>
    <t>12,174</t>
  </si>
  <si>
    <t>2,326</t>
  </si>
  <si>
    <t>22,276</t>
  </si>
  <si>
    <t>$207</t>
  </si>
  <si>
    <t>195</t>
  </si>
  <si>
    <t>279</t>
  </si>
  <si>
    <t>86</t>
  </si>
  <si>
    <t>8,815</t>
  </si>
  <si>
    <t>127,000</t>
  </si>
  <si>
    <t>$150</t>
  </si>
  <si>
    <t>447</t>
  </si>
  <si>
    <t>197</t>
  </si>
  <si>
    <t>17</t>
  </si>
  <si>
    <t>82,000</t>
  </si>
  <si>
    <t>194,000</t>
  </si>
  <si>
    <t>$2,500,000</t>
  </si>
  <si>
    <t>$2,800,000</t>
  </si>
  <si>
    <t>$7,800,000</t>
  </si>
  <si>
    <t>$125</t>
  </si>
  <si>
    <t>$1,900,000</t>
  </si>
  <si>
    <t>$2,300,000</t>
  </si>
  <si>
    <t>$1,600,000</t>
  </si>
  <si>
    <t>$5,800,000</t>
  </si>
  <si>
    <t>$6,666,845</t>
  </si>
  <si>
    <t>$14,951,604</t>
  </si>
  <si>
    <t>$130</t>
  </si>
  <si>
    <t>50,679</t>
  </si>
  <si>
    <t>1,945</t>
  </si>
  <si>
    <t>600</t>
  </si>
  <si>
    <t>1,025</t>
  </si>
  <si>
    <t>193</t>
  </si>
  <si>
    <t>77</t>
  </si>
  <si>
    <t>19,650</t>
  </si>
  <si>
    <t>39,168</t>
  </si>
  <si>
    <t>105,002</t>
  </si>
  <si>
    <t>900,816</t>
  </si>
  <si>
    <t>$20,009,840</t>
  </si>
  <si>
    <t>$4,260,665</t>
  </si>
  <si>
    <t>$5,232,636</t>
  </si>
  <si>
    <t>$29,749,902</t>
  </si>
  <si>
    <t>49,645</t>
  </si>
  <si>
    <t>955</t>
  </si>
  <si>
    <t>551</t>
  </si>
  <si>
    <t>30,000</t>
  </si>
  <si>
    <t>45,000</t>
  </si>
  <si>
    <t>6,793</t>
  </si>
  <si>
    <t>36,073</t>
  </si>
  <si>
    <t>483,181</t>
  </si>
  <si>
    <t>521,208</t>
  </si>
  <si>
    <t>$9,502,682</t>
  </si>
  <si>
    <t>$2,050,431</t>
  </si>
  <si>
    <t>$1,838,391</t>
  </si>
  <si>
    <t>$13,606,773</t>
  </si>
  <si>
    <t>$120</t>
  </si>
  <si>
    <t>1,865</t>
  </si>
  <si>
    <t>140</t>
  </si>
  <si>
    <t>878</t>
  </si>
  <si>
    <t>36</t>
  </si>
  <si>
    <t>224,900</t>
  </si>
  <si>
    <t>167</t>
  </si>
  <si>
    <t>7,338,142</t>
  </si>
  <si>
    <t>219,760</t>
  </si>
  <si>
    <t>224,184</t>
  </si>
  <si>
    <t>934</t>
  </si>
  <si>
    <t>861,417</t>
  </si>
  <si>
    <t>13,465,246</t>
  </si>
  <si>
    <t>$20,907,383</t>
  </si>
  <si>
    <t>$15,584,310</t>
  </si>
  <si>
    <t>$24,660,992</t>
  </si>
  <si>
    <t>$62,458,530</t>
  </si>
  <si>
    <t>$90</t>
  </si>
  <si>
    <t>894</t>
  </si>
  <si>
    <t>212,200</t>
  </si>
  <si>
    <t>7,253,642</t>
  </si>
  <si>
    <t>$19,378,346</t>
  </si>
  <si>
    <t>$14,465,839</t>
  </si>
  <si>
    <t>$24,050,360</t>
  </si>
  <si>
    <t>$59,301,143</t>
  </si>
  <si>
    <t>1,388</t>
  </si>
  <si>
    <t>871</t>
  </si>
  <si>
    <t>99</t>
  </si>
  <si>
    <t>595,000</t>
  </si>
  <si>
    <t>111,650</t>
  </si>
  <si>
    <t>260,300</t>
  </si>
  <si>
    <t>909,300</t>
  </si>
  <si>
    <t>$13,258,543</t>
  </si>
  <si>
    <t>$2,623,582</t>
  </si>
  <si>
    <t>$15,227,557</t>
  </si>
  <si>
    <t>$32,204,000</t>
  </si>
  <si>
    <t>$75</t>
  </si>
  <si>
    <t>$25,720,000</t>
  </si>
  <si>
    <t>$17,910,000</t>
  </si>
  <si>
    <t>$49,734,000</t>
  </si>
  <si>
    <t>$72</t>
  </si>
  <si>
    <t>285</t>
  </si>
  <si>
    <t>347</t>
  </si>
  <si>
    <t>11</t>
  </si>
  <si>
    <t>19</t>
  </si>
  <si>
    <t>46,700</t>
  </si>
  <si>
    <t>275,700</t>
  </si>
  <si>
    <t>31,112</t>
  </si>
  <si>
    <t>364,000</t>
  </si>
  <si>
    <t>$2,817,063</t>
  </si>
  <si>
    <t>$1,489,794</t>
  </si>
  <si>
    <t>$1,994,702</t>
  </si>
  <si>
    <t>$7,963,910</t>
  </si>
  <si>
    <t>$63</t>
  </si>
  <si>
    <t>383</t>
  </si>
  <si>
    <t>280,000</t>
  </si>
  <si>
    <t>$2,372,000</t>
  </si>
  <si>
    <t>$732,000</t>
  </si>
  <si>
    <t>$5,232,000</t>
  </si>
  <si>
    <t>$13,892,000</t>
  </si>
  <si>
    <t>$59</t>
  </si>
  <si>
    <t>12,284</t>
  </si>
  <si>
    <t>570</t>
  </si>
  <si>
    <t>402</t>
  </si>
  <si>
    <t>38</t>
  </si>
  <si>
    <t>120</t>
  </si>
  <si>
    <t>39,044</t>
  </si>
  <si>
    <t>2,633</t>
  </si>
  <si>
    <t>4,007,930</t>
  </si>
  <si>
    <t>4,013,811</t>
  </si>
  <si>
    <t>$60</t>
  </si>
  <si>
    <t>43,094</t>
  </si>
  <si>
    <t>1,627</t>
  </si>
  <si>
    <t>2,113</t>
  </si>
  <si>
    <t>1,846</t>
  </si>
  <si>
    <t>93</t>
  </si>
  <si>
    <t>188</t>
  </si>
  <si>
    <t>479,658</t>
  </si>
  <si>
    <t>245</t>
  </si>
  <si>
    <t>317,000</t>
  </si>
  <si>
    <t>345,060</t>
  </si>
  <si>
    <t>1,493</t>
  </si>
  <si>
    <t>1,150,000</t>
  </si>
  <si>
    <t>1,797,024</t>
  </si>
  <si>
    <t>$26,316,078</t>
  </si>
  <si>
    <t>$26,741,809</t>
  </si>
  <si>
    <t>$19,241,744</t>
  </si>
  <si>
    <t>$72,299,631</t>
  </si>
  <si>
    <t>$65</t>
  </si>
  <si>
    <t>$26,800,000</t>
  </si>
  <si>
    <t>$19,300,000</t>
  </si>
  <si>
    <t>$25,600,000</t>
  </si>
  <si>
    <t>$71,700,000</t>
  </si>
  <si>
    <t>$67</t>
  </si>
  <si>
    <t>1,200</t>
  </si>
  <si>
    <t>145</t>
  </si>
  <si>
    <t>1,100</t>
  </si>
  <si>
    <t>382,000</t>
  </si>
  <si>
    <t>1,400,000</t>
  </si>
  <si>
    <t>278,300</t>
  </si>
  <si>
    <t>5,070,000</t>
  </si>
  <si>
    <t>5,196,160</t>
  </si>
  <si>
    <t>$40,300,000</t>
  </si>
  <si>
    <t>$85</t>
  </si>
  <si>
    <t>1,047</t>
  </si>
  <si>
    <t>501</t>
  </si>
  <si>
    <t>121</t>
  </si>
  <si>
    <t>221,800</t>
  </si>
  <si>
    <t>295,000</t>
  </si>
  <si>
    <t>147,981</t>
  </si>
  <si>
    <t>149,601</t>
  </si>
  <si>
    <t>17,669</t>
  </si>
  <si>
    <t>20,189,526</t>
  </si>
  <si>
    <t>20,227,704</t>
  </si>
  <si>
    <t>$13,920,000</t>
  </si>
  <si>
    <t>$5,500,000</t>
  </si>
  <si>
    <t>$11,400,000</t>
  </si>
  <si>
    <t>$31,620,000</t>
  </si>
  <si>
    <t>$9,726,367</t>
  </si>
  <si>
    <t>$5,962,393</t>
  </si>
  <si>
    <t>$9,531,536</t>
  </si>
  <si>
    <t>$25,220,296</t>
  </si>
  <si>
    <t>10</t>
  </si>
  <si>
    <t>591</t>
  </si>
  <si>
    <t>113</t>
  </si>
  <si>
    <t>160</t>
  </si>
  <si>
    <t>200,000</t>
  </si>
  <si>
    <t>1,300,000</t>
  </si>
  <si>
    <t>79,000</t>
  </si>
  <si>
    <t>28,000</t>
  </si>
  <si>
    <t>3,550,000</t>
  </si>
  <si>
    <t>3,574,000</t>
  </si>
  <si>
    <t>$5,356,000</t>
  </si>
  <si>
    <t>$4,299,000</t>
  </si>
  <si>
    <t>$3,983,000</t>
  </si>
  <si>
    <t>$13,651,000</t>
  </si>
  <si>
    <t>$50</t>
  </si>
  <si>
    <t>1,300</t>
  </si>
  <si>
    <t>114</t>
  </si>
  <si>
    <t>326</t>
  </si>
  <si>
    <t>125</t>
  </si>
  <si>
    <t>2,000,000</t>
  </si>
  <si>
    <t>4,000,000</t>
  </si>
  <si>
    <t>4,030,000</t>
  </si>
  <si>
    <t>$6,700,000</t>
  </si>
  <si>
    <t>$5,300,000</t>
  </si>
  <si>
    <t>$4,200,000</t>
  </si>
  <si>
    <t>$16,000,000</t>
  </si>
  <si>
    <t>63,000</t>
  </si>
  <si>
    <t>2,025</t>
  </si>
  <si>
    <t>1,410</t>
  </si>
  <si>
    <t>47</t>
  </si>
  <si>
    <t>315,000</t>
  </si>
  <si>
    <t>124</t>
  </si>
  <si>
    <t>252,750</t>
  </si>
  <si>
    <t>913,200</t>
  </si>
  <si>
    <t>1,817,700</t>
  </si>
  <si>
    <t>$14,691,000</t>
  </si>
  <si>
    <t>$21,896,900</t>
  </si>
  <si>
    <t>$18,540,000</t>
  </si>
  <si>
    <t>$55,127,900</t>
  </si>
  <si>
    <t>48</t>
  </si>
  <si>
    <t>3,500</t>
  </si>
  <si>
    <t>59,600</t>
  </si>
  <si>
    <t>$1,898,464</t>
  </si>
  <si>
    <t>$731,758</t>
  </si>
  <si>
    <t>$263,757</t>
  </si>
  <si>
    <t>$2,893,979</t>
  </si>
  <si>
    <t>$202</t>
  </si>
  <si>
    <t>95,740</t>
  </si>
  <si>
    <t>95,746</t>
  </si>
  <si>
    <t>12,102</t>
  </si>
  <si>
    <t>468,809</t>
  </si>
  <si>
    <t>871,402</t>
  </si>
  <si>
    <t>$8,168,087</t>
  </si>
  <si>
    <t>$8,624,530</t>
  </si>
  <si>
    <t>$8,083,183</t>
  </si>
  <si>
    <t>$29,637,077</t>
  </si>
  <si>
    <t>$9,230,000</t>
  </si>
  <si>
    <t>$11,137,000</t>
  </si>
  <si>
    <t>$9,404,000</t>
  </si>
  <si>
    <t>$31,465,000</t>
  </si>
  <si>
    <t>16,000</t>
  </si>
  <si>
    <t>3,725</t>
  </si>
  <si>
    <t>16</t>
  </si>
  <si>
    <t>350,000</t>
  </si>
  <si>
    <t>368,500</t>
  </si>
  <si>
    <t>5,000</t>
  </si>
  <si>
    <t>$9,500,000</t>
  </si>
  <si>
    <t>$48,250,000</t>
  </si>
  <si>
    <t>$26,300,000</t>
  </si>
  <si>
    <t>$84,000,000</t>
  </si>
  <si>
    <t>$70</t>
  </si>
  <si>
    <t>725</t>
  </si>
  <si>
    <t>3,750</t>
  </si>
  <si>
    <t>40</t>
  </si>
  <si>
    <t>375,000</t>
  </si>
  <si>
    <t>613,747</t>
  </si>
  <si>
    <t>1,982,413</t>
  </si>
  <si>
    <t>$16,538,198</t>
  </si>
  <si>
    <t>$98,830,053</t>
  </si>
  <si>
    <t>$161,108,115</t>
  </si>
  <si>
    <t>$73</t>
  </si>
  <si>
    <t>32,043</t>
  </si>
  <si>
    <t>361</t>
  </si>
  <si>
    <t>142</t>
  </si>
  <si>
    <t>321</t>
  </si>
  <si>
    <t>457,695</t>
  </si>
  <si>
    <t>57,163</t>
  </si>
  <si>
    <t>1,178,965</t>
  </si>
  <si>
    <t>1,532,408</t>
  </si>
  <si>
    <t>$93,000,000</t>
  </si>
  <si>
    <t>$61</t>
  </si>
  <si>
    <t>476,642</t>
  </si>
  <si>
    <t>90,600</t>
  </si>
  <si>
    <t>1,918,000</t>
  </si>
  <si>
    <t>2,493,000</t>
  </si>
  <si>
    <t>$110,000,000</t>
  </si>
  <si>
    <t>$66</t>
  </si>
  <si>
    <t>30,632</t>
  </si>
  <si>
    <t>157,812</t>
  </si>
  <si>
    <t>32,032</t>
  </si>
  <si>
    <t>2,219,917</t>
  </si>
  <si>
    <t>2,369,662</t>
  </si>
  <si>
    <t>$29,190,000</t>
  </si>
  <si>
    <t>$40,488,000</t>
  </si>
  <si>
    <t>$24,482,000</t>
  </si>
  <si>
    <t>$94,160,000</t>
  </si>
  <si>
    <t>$76</t>
  </si>
  <si>
    <t>1,514</t>
  </si>
  <si>
    <t>327</t>
  </si>
  <si>
    <t>$27,253,340</t>
  </si>
  <si>
    <t>$36,923,880</t>
  </si>
  <si>
    <t>$23,736,780</t>
  </si>
  <si>
    <t>$87,914,000</t>
  </si>
  <si>
    <t>$74</t>
  </si>
  <si>
    <t>2,700</t>
  </si>
  <si>
    <t>1,563</t>
  </si>
  <si>
    <t>69,900</t>
  </si>
  <si>
    <t>70,200</t>
  </si>
  <si>
    <t>60,400</t>
  </si>
  <si>
    <t>1,467,000</t>
  </si>
  <si>
    <t>1,876,400</t>
  </si>
  <si>
    <t>$10,100,000</t>
  </si>
  <si>
    <t>$5,200,000</t>
  </si>
  <si>
    <t>$9,600,000</t>
  </si>
  <si>
    <t>$25,000,000</t>
  </si>
  <si>
    <t>$21,800,000</t>
  </si>
  <si>
    <t>$12,300,000</t>
  </si>
  <si>
    <t>$15,900,000</t>
  </si>
  <si>
    <t>$50,000,000</t>
  </si>
  <si>
    <t>$80</t>
  </si>
  <si>
    <t>563</t>
  </si>
  <si>
    <t>60</t>
  </si>
  <si>
    <t>3,350</t>
  </si>
  <si>
    <t>175</t>
  </si>
  <si>
    <t>1,750,000</t>
  </si>
  <si>
    <t>3,824</t>
  </si>
  <si>
    <t>261,878</t>
  </si>
  <si>
    <t>6,638,314</t>
  </si>
  <si>
    <t>9,238,314</t>
  </si>
  <si>
    <t>$6,785,325</t>
  </si>
  <si>
    <t>$4,456,872</t>
  </si>
  <si>
    <t>$8,976,913</t>
  </si>
  <si>
    <t>$20,763,256</t>
  </si>
  <si>
    <t>$81</t>
  </si>
  <si>
    <t>562</t>
  </si>
  <si>
    <t>565</t>
  </si>
  <si>
    <t>68</t>
  </si>
  <si>
    <t>3,216</t>
  </si>
  <si>
    <t>214,443</t>
  </si>
  <si>
    <t>5,333,929</t>
  </si>
  <si>
    <t>7,511,217</t>
  </si>
  <si>
    <t>$6,675,388</t>
  </si>
  <si>
    <t>$4,318,351</t>
  </si>
  <si>
    <t>$8,759,423</t>
  </si>
  <si>
    <t>$19,853,164</t>
  </si>
  <si>
    <t>$83</t>
  </si>
  <si>
    <t>23,168</t>
  </si>
  <si>
    <t>707</t>
  </si>
  <si>
    <t>133</t>
  </si>
  <si>
    <t>128</t>
  </si>
  <si>
    <t>170,000</t>
  </si>
  <si>
    <t>138</t>
  </si>
  <si>
    <t>$4,556,686</t>
  </si>
  <si>
    <t>$10,495,981</t>
  </si>
  <si>
    <t>$4,769,149</t>
  </si>
  <si>
    <t>$31,727,369</t>
  </si>
  <si>
    <t>111,000</t>
  </si>
  <si>
    <t>120,022</t>
  </si>
  <si>
    <t>2,397,000</t>
  </si>
  <si>
    <t>$3,400,000</t>
  </si>
  <si>
    <t>$7,900,000</t>
  </si>
  <si>
    <t>$11,000,000</t>
  </si>
  <si>
    <t>$22,300,000</t>
  </si>
  <si>
    <t>$52</t>
  </si>
  <si>
    <t>859</t>
  </si>
  <si>
    <t>59,111</t>
  </si>
  <si>
    <t>263,246</t>
  </si>
  <si>
    <t>290,563</t>
  </si>
  <si>
    <t>$913,484</t>
  </si>
  <si>
    <t>$2,351,597</t>
  </si>
  <si>
    <t>$1,809,527</t>
  </si>
  <si>
    <t>$5,074,608</t>
  </si>
  <si>
    <t>$51</t>
  </si>
  <si>
    <t>9,336</t>
  </si>
  <si>
    <t>124,561</t>
  </si>
  <si>
    <t>11,926</t>
  </si>
  <si>
    <t>209,098</t>
  </si>
  <si>
    <t>$10,229,575</t>
  </si>
  <si>
    <t>$3,758,664</t>
  </si>
  <si>
    <t>$7,405,220</t>
  </si>
  <si>
    <t>$36,396,279</t>
  </si>
  <si>
    <t>201,293</t>
  </si>
  <si>
    <t>75,727</t>
  </si>
  <si>
    <t>292,193</t>
  </si>
  <si>
    <t>$10,805,041</t>
  </si>
  <si>
    <t>$5,978,000</t>
  </si>
  <si>
    <t>$12,123,843</t>
  </si>
  <si>
    <t>$29,162,864</t>
  </si>
  <si>
    <t>$57</t>
  </si>
  <si>
    <t>470,973</t>
  </si>
  <si>
    <t>2,514</t>
  </si>
  <si>
    <t>938,953</t>
  </si>
  <si>
    <t>2,105,971</t>
  </si>
  <si>
    <t>$26,023,573</t>
  </si>
  <si>
    <t>$127,928,431</t>
  </si>
  <si>
    <t>$62</t>
  </si>
  <si>
    <t>225</t>
  </si>
  <si>
    <t>1,466</t>
  </si>
  <si>
    <t>256</t>
  </si>
  <si>
    <t>1,000,000</t>
  </si>
  <si>
    <t>566,412</t>
  </si>
  <si>
    <t>6,000</t>
  </si>
  <si>
    <t>655,000</t>
  </si>
  <si>
    <t>$227,000,000</t>
  </si>
  <si>
    <t>$43,000,000</t>
  </si>
  <si>
    <t>$72,000,000</t>
  </si>
  <si>
    <t>$400,000,000</t>
  </si>
  <si>
    <t>$56</t>
  </si>
  <si>
    <t>3,385</t>
  </si>
  <si>
    <t>365</t>
  </si>
  <si>
    <t>1,462</t>
  </si>
  <si>
    <t>41</t>
  </si>
  <si>
    <t>257</t>
  </si>
  <si>
    <t>490,180</t>
  </si>
  <si>
    <t>1,106,185</t>
  </si>
  <si>
    <t>16,725</t>
  </si>
  <si>
    <t>1,156,515</t>
  </si>
  <si>
    <t>1,427,690</t>
  </si>
  <si>
    <t>$169,000,000</t>
  </si>
  <si>
    <t>$42,000,000</t>
  </si>
  <si>
    <t>$57,000,000</t>
  </si>
  <si>
    <t>$330,000,000</t>
  </si>
  <si>
    <t>$58</t>
  </si>
  <si>
    <t>17,062</t>
  </si>
  <si>
    <t>371</t>
  </si>
  <si>
    <t>360</t>
  </si>
  <si>
    <t>21</t>
  </si>
  <si>
    <t>67</t>
  </si>
  <si>
    <t>94,150</t>
  </si>
  <si>
    <t>85</t>
  </si>
  <si>
    <t>1,840,500</t>
  </si>
  <si>
    <t>32,054</t>
  </si>
  <si>
    <t>34,082</t>
  </si>
  <si>
    <t>1,671,361</t>
  </si>
  <si>
    <t>2,085,093</t>
  </si>
  <si>
    <t>$7,696,826</t>
  </si>
  <si>
    <t>$6,340,808</t>
  </si>
  <si>
    <t>$3,203,995</t>
  </si>
  <si>
    <t>$17,508,007</t>
  </si>
  <si>
    <t>$79</t>
  </si>
  <si>
    <t>70</t>
  </si>
  <si>
    <t>91,150</t>
  </si>
  <si>
    <t>84</t>
  </si>
  <si>
    <t>1,435,000</t>
  </si>
  <si>
    <t>42,256</t>
  </si>
  <si>
    <t>51,549</t>
  </si>
  <si>
    <t>1,818,415</t>
  </si>
  <si>
    <t>2,293,134</t>
  </si>
  <si>
    <t>$9,000,932</t>
  </si>
  <si>
    <t>$7,316,181</t>
  </si>
  <si>
    <t>$4,195,364</t>
  </si>
  <si>
    <t>$20,710,725</t>
  </si>
  <si>
    <t>$82</t>
  </si>
  <si>
    <t>2,066</t>
  </si>
  <si>
    <t>250</t>
  </si>
  <si>
    <t>1,638</t>
  </si>
  <si>
    <t>239</t>
  </si>
  <si>
    <t>700,000</t>
  </si>
  <si>
    <t>577,960</t>
  </si>
  <si>
    <t>7,338,039</t>
  </si>
  <si>
    <t>9,283,769</t>
  </si>
  <si>
    <t>$17,274,630</t>
  </si>
  <si>
    <t>$2,249,366</t>
  </si>
  <si>
    <t>$41,005,014</t>
  </si>
  <si>
    <t>$80,606,491</t>
  </si>
  <si>
    <t>949,313</t>
  </si>
  <si>
    <t>16,754</t>
  </si>
  <si>
    <t>8,394,084</t>
  </si>
  <si>
    <t>11,005,628</t>
  </si>
  <si>
    <t>$21,412,761</t>
  </si>
  <si>
    <t>$36,161,515</t>
  </si>
  <si>
    <t>$63,272,939</t>
  </si>
  <si>
    <t>$120,847,215</t>
  </si>
  <si>
    <t>491</t>
  </si>
  <si>
    <t>785</t>
  </si>
  <si>
    <t>292,565</t>
  </si>
  <si>
    <t>4,788,170</t>
  </si>
  <si>
    <t>$11,904,102</t>
  </si>
  <si>
    <t>$8,502,930</t>
  </si>
  <si>
    <t>$7,652,637</t>
  </si>
  <si>
    <t>$28,343,100</t>
  </si>
  <si>
    <t>187</t>
  </si>
  <si>
    <t>136,862</t>
  </si>
  <si>
    <t>2,884,705</t>
  </si>
  <si>
    <t>$8,224,516</t>
  </si>
  <si>
    <t>$6,094,848</t>
  </si>
  <si>
    <t>$4,625,139</t>
  </si>
  <si>
    <t>$19,326,648</t>
  </si>
  <si>
    <t>$105</t>
  </si>
  <si>
    <t>3,924</t>
  </si>
  <si>
    <t>772</t>
  </si>
  <si>
    <t>2,908</t>
  </si>
  <si>
    <t>237</t>
  </si>
  <si>
    <t>441</t>
  </si>
  <si>
    <t>800,000</t>
  </si>
  <si>
    <t>3,000,000</t>
  </si>
  <si>
    <t>545,000</t>
  </si>
  <si>
    <t>6,000,000</t>
  </si>
  <si>
    <t>$95,000,000</t>
  </si>
  <si>
    <t>$48,000,000</t>
  </si>
  <si>
    <t>$155,000,000</t>
  </si>
  <si>
    <t>$118,000,000</t>
  </si>
  <si>
    <t>$32,900,000</t>
  </si>
  <si>
    <t>$92,700,000</t>
  </si>
  <si>
    <t>$275,000,000</t>
  </si>
  <si>
    <t>$64</t>
  </si>
  <si>
    <t>$700,000</t>
  </si>
  <si>
    <t>$3,500,000</t>
  </si>
  <si>
    <t>$9,400,000</t>
  </si>
  <si>
    <t>90,598</t>
  </si>
  <si>
    <t>3,284</t>
  </si>
  <si>
    <t>559</t>
  </si>
  <si>
    <t>78</t>
  </si>
  <si>
    <t>57,000</t>
  </si>
  <si>
    <t>528,000</t>
  </si>
  <si>
    <t>15,680</t>
  </si>
  <si>
    <t>6,250</t>
  </si>
  <si>
    <t>1,453,425</t>
  </si>
  <si>
    <t>1,515,326</t>
  </si>
  <si>
    <t>$1,176,501</t>
  </si>
  <si>
    <t>$393,926</t>
  </si>
  <si>
    <t>$1,757,570</t>
  </si>
  <si>
    <t>$3,332,997</t>
  </si>
  <si>
    <t>$108</t>
  </si>
  <si>
    <t>3,107</t>
  </si>
  <si>
    <t>593</t>
  </si>
  <si>
    <t>141</t>
  </si>
  <si>
    <t>$1,272,202</t>
  </si>
  <si>
    <t>$343,405</t>
  </si>
  <si>
    <t>$1,356,191</t>
  </si>
  <si>
    <t>$2,972,438</t>
  </si>
  <si>
    <t>$104</t>
  </si>
  <si>
    <t>18,278</t>
  </si>
  <si>
    <t>335</t>
  </si>
  <si>
    <t>509</t>
  </si>
  <si>
    <t>65</t>
  </si>
  <si>
    <t>72</t>
  </si>
  <si>
    <t>93,600</t>
  </si>
  <si>
    <t>134</t>
  </si>
  <si>
    <t>927,150</t>
  </si>
  <si>
    <t>45,742</t>
  </si>
  <si>
    <t>1,728</t>
  </si>
  <si>
    <t>1,113,940</t>
  </si>
  <si>
    <t>1,420,966</t>
  </si>
  <si>
    <t>$3,023,579</t>
  </si>
  <si>
    <t>$7,341,708</t>
  </si>
  <si>
    <t>$4,438,773</t>
  </si>
  <si>
    <t>$15,174,848</t>
  </si>
  <si>
    <t>$69</t>
  </si>
  <si>
    <t>61,177</t>
  </si>
  <si>
    <t>23,053</t>
  </si>
  <si>
    <t>897,507</t>
  </si>
  <si>
    <t>1,341,898</t>
  </si>
  <si>
    <t>$68</t>
  </si>
  <si>
    <t>829</t>
  </si>
  <si>
    <t>903,486</t>
  </si>
  <si>
    <t>911,462</t>
  </si>
  <si>
    <t>775,950</t>
  </si>
  <si>
    <t>845,317</t>
  </si>
  <si>
    <t>$6,216,324</t>
  </si>
  <si>
    <t>$2,858,617</t>
  </si>
  <si>
    <t>$10,273,863</t>
  </si>
  <si>
    <t>$19,348,804</t>
  </si>
  <si>
    <t>$7,387,201</t>
  </si>
  <si>
    <t>$4,518,469</t>
  </si>
  <si>
    <t>$12,128,030</t>
  </si>
  <si>
    <t>$24,033,700</t>
  </si>
  <si>
    <t>198,000</t>
  </si>
  <si>
    <t>2,500</t>
  </si>
  <si>
    <t>1,839</t>
  </si>
  <si>
    <t>400</t>
  </si>
  <si>
    <t>9,450</t>
  </si>
  <si>
    <t>9,619</t>
  </si>
  <si>
    <t>6,043,236</t>
  </si>
  <si>
    <t>6,075,236</t>
  </si>
  <si>
    <t>$6,161,628</t>
  </si>
  <si>
    <t>$93</t>
  </si>
  <si>
    <t>23,500</t>
  </si>
  <si>
    <t>641</t>
  </si>
  <si>
    <t>79</t>
  </si>
  <si>
    <t>51</t>
  </si>
  <si>
    <t>18</t>
  </si>
  <si>
    <t>216,000</t>
  </si>
  <si>
    <t>1,320,000</t>
  </si>
  <si>
    <t>87,241</t>
  </si>
  <si>
    <t>19,235</t>
  </si>
  <si>
    <t>216,839</t>
  </si>
  <si>
    <t>$7,744,159</t>
  </si>
  <si>
    <t>$7,625,249</t>
  </si>
  <si>
    <t>$7,959,907</t>
  </si>
  <si>
    <t>$23,329,317</t>
  </si>
  <si>
    <t>$32</t>
  </si>
  <si>
    <t>6,511</t>
  </si>
  <si>
    <t>66,821</t>
  </si>
  <si>
    <t>2,496</t>
  </si>
  <si>
    <t>1,579,628</t>
  </si>
  <si>
    <t>1,643,540</t>
  </si>
  <si>
    <t>$7,458,691</t>
  </si>
  <si>
    <t>$8,571,707</t>
  </si>
  <si>
    <t>$5,525,377</t>
  </si>
  <si>
    <t>$21,555,776</t>
  </si>
  <si>
    <t>132,271</t>
  </si>
  <si>
    <t>7,430</t>
  </si>
  <si>
    <t>2,274,378</t>
  </si>
  <si>
    <t>2,433,662</t>
  </si>
  <si>
    <t>$9,927,972</t>
  </si>
  <si>
    <t>$11,050,538</t>
  </si>
  <si>
    <t>$9,959,052</t>
  </si>
  <si>
    <t>$30,937,562</t>
  </si>
  <si>
    <t>$77</t>
  </si>
  <si>
    <t>3,798</t>
  </si>
  <si>
    <t>6,339</t>
  </si>
  <si>
    <t>504</t>
  </si>
  <si>
    <t>56</t>
  </si>
  <si>
    <t>270</t>
  </si>
  <si>
    <t>489,000</t>
  </si>
  <si>
    <t>1,620,880</t>
  </si>
  <si>
    <t>1,127,113</t>
  </si>
  <si>
    <t>1,128,228</t>
  </si>
  <si>
    <t>128,836</t>
  </si>
  <si>
    <t>3,288,982</t>
  </si>
  <si>
    <t>4,383,619</t>
  </si>
  <si>
    <t>$27,000,000</t>
  </si>
  <si>
    <t>$230,000,000</t>
  </si>
  <si>
    <t>$284,000,000</t>
  </si>
  <si>
    <t>63,505</t>
  </si>
  <si>
    <t>38,122</t>
  </si>
  <si>
    <t>553,702</t>
  </si>
  <si>
    <t>1,705,713</t>
  </si>
  <si>
    <t>$15,444,641</t>
  </si>
  <si>
    <t>$12,757,215</t>
  </si>
  <si>
    <t>$11,559,402</t>
  </si>
  <si>
    <t>$41,777,977</t>
  </si>
  <si>
    <t>$129</t>
  </si>
  <si>
    <t>31,698</t>
  </si>
  <si>
    <t>8,000</t>
  </si>
  <si>
    <t>1,200,000</t>
  </si>
  <si>
    <t>2,174,650</t>
  </si>
  <si>
    <t>$12,450,362</t>
  </si>
  <si>
    <t>$11,548,672</t>
  </si>
  <si>
    <t>$7,022,521</t>
  </si>
  <si>
    <t>$34,000,000</t>
  </si>
  <si>
    <t>$121</t>
  </si>
  <si>
    <t>4,500</t>
  </si>
  <si>
    <t>1,371</t>
  </si>
  <si>
    <t>246</t>
  </si>
  <si>
    <t>158</t>
  </si>
  <si>
    <t>177,000</t>
  </si>
  <si>
    <t>961,400</t>
  </si>
  <si>
    <t>199,642</t>
  </si>
  <si>
    <t>199,954</t>
  </si>
  <si>
    <t>265,363</t>
  </si>
  <si>
    <t>525,051</t>
  </si>
  <si>
    <t>628,093</t>
  </si>
  <si>
    <t>$48,358,696</t>
  </si>
  <si>
    <t>1,020</t>
  </si>
  <si>
    <t>450,000</t>
  </si>
  <si>
    <t>$61,530,000</t>
  </si>
  <si>
    <t>34,486</t>
  </si>
  <si>
    <t>3,006</t>
  </si>
  <si>
    <t>366</t>
  </si>
  <si>
    <t>31</t>
  </si>
  <si>
    <t>322</t>
  </si>
  <si>
    <t>525,456</t>
  </si>
  <si>
    <t>227</t>
  </si>
  <si>
    <t>853,700</t>
  </si>
  <si>
    <t>399,046</t>
  </si>
  <si>
    <t>399,076</t>
  </si>
  <si>
    <t>9,255</t>
  </si>
  <si>
    <t>3,822,077</t>
  </si>
  <si>
    <t>4,018,330</t>
  </si>
  <si>
    <t>$20,077,541</t>
  </si>
  <si>
    <t>$20,770,104</t>
  </si>
  <si>
    <t>$31,140,663</t>
  </si>
  <si>
    <t>$71,988,308</t>
  </si>
  <si>
    <t>$71</t>
  </si>
  <si>
    <t>1,517</t>
  </si>
  <si>
    <t>762</t>
  </si>
  <si>
    <t>262</t>
  </si>
  <si>
    <t>$19,007,154</t>
  </si>
  <si>
    <t>$23,767,883</t>
  </si>
  <si>
    <t>$31,419,463</t>
  </si>
  <si>
    <t>$74,194,500</t>
  </si>
  <si>
    <t>49</t>
  </si>
  <si>
    <t>132</t>
  </si>
  <si>
    <t>-98</t>
  </si>
  <si>
    <t>-3</t>
  </si>
  <si>
    <t>1</t>
  </si>
  <si>
    <t>-12,978</t>
  </si>
  <si>
    <t>-12,971</t>
  </si>
  <si>
    <t>67,000</t>
  </si>
  <si>
    <t>99,000</t>
  </si>
  <si>
    <t>$600,000</t>
  </si>
  <si>
    <t>$500,000</t>
  </si>
  <si>
    <t>$1,200,000</t>
  </si>
  <si>
    <t>$2,000,000</t>
  </si>
  <si>
    <t>$0</t>
  </si>
  <si>
    <t>1,034</t>
  </si>
  <si>
    <t>990</t>
  </si>
  <si>
    <t>-26</t>
  </si>
  <si>
    <t>12,857</t>
  </si>
  <si>
    <t>32,375</t>
  </si>
  <si>
    <t>68,929</t>
  </si>
  <si>
    <t>417,635</t>
  </si>
  <si>
    <t>379,608</t>
  </si>
  <si>
    <t>$10,507,158</t>
  </si>
  <si>
    <t>$2,210,234</t>
  </si>
  <si>
    <t>$3,394,245</t>
  </si>
  <si>
    <t>$16,143,129</t>
  </si>
  <si>
    <t>-16</t>
  </si>
  <si>
    <t>12,700</t>
  </si>
  <si>
    <t>84,500</t>
  </si>
  <si>
    <t>208,629</t>
  </si>
  <si>
    <t>-961</t>
  </si>
  <si>
    <t>-898</t>
  </si>
  <si>
    <t>242,700</t>
  </si>
  <si>
    <t>-118,508</t>
  </si>
  <si>
    <t>$1,529,037</t>
  </si>
  <si>
    <t>$1,118,471</t>
  </si>
  <si>
    <t>$610,632</t>
  </si>
  <si>
    <t>$3,157,387</t>
  </si>
  <si>
    <t>27</t>
  </si>
  <si>
    <t>-1</t>
  </si>
  <si>
    <t>163,000</t>
  </si>
  <si>
    <t>-121,650</t>
  </si>
  <si>
    <t>163,300</t>
  </si>
  <si>
    <t>-572,100</t>
  </si>
  <si>
    <t>-$12,461,457</t>
  </si>
  <si>
    <t>-$2,682,443</t>
  </si>
  <si>
    <t>-$17,530,000</t>
  </si>
  <si>
    <t>$3</t>
  </si>
  <si>
    <t>-36</t>
  </si>
  <si>
    <t>6</t>
  </si>
  <si>
    <t>-4,300</t>
  </si>
  <si>
    <t>-56,388</t>
  </si>
  <si>
    <t>-261,000</t>
  </si>
  <si>
    <t>$445,063</t>
  </si>
  <si>
    <t>$757,794</t>
  </si>
  <si>
    <t>-$3,237,298</t>
  </si>
  <si>
    <t>-$5,928,090</t>
  </si>
  <si>
    <t>$5</t>
  </si>
  <si>
    <t>-686</t>
  </si>
  <si>
    <t>-17</t>
  </si>
  <si>
    <t>-4</t>
  </si>
  <si>
    <t>-6,092</t>
  </si>
  <si>
    <t>60,000</t>
  </si>
  <si>
    <t>-144,000</t>
  </si>
  <si>
    <t>-193,440</t>
  </si>
  <si>
    <t>-390,000</t>
  </si>
  <si>
    <t>-705,976</t>
  </si>
  <si>
    <t>-$483,922</t>
  </si>
  <si>
    <t>$7,441,809</t>
  </si>
  <si>
    <t>-$6,358,256</t>
  </si>
  <si>
    <t>$599,631</t>
  </si>
  <si>
    <t>-$2</t>
  </si>
  <si>
    <t>115</t>
  </si>
  <si>
    <t>-80</t>
  </si>
  <si>
    <t>-76</t>
  </si>
  <si>
    <t>-50</t>
  </si>
  <si>
    <t>-2,555,000</t>
  </si>
  <si>
    <t>25,342</t>
  </si>
  <si>
    <t>24,828</t>
  </si>
  <si>
    <t>-2,170</t>
  </si>
  <si>
    <t>1,531,981</t>
  </si>
  <si>
    <t>1,527,561</t>
  </si>
  <si>
    <t>$4,193,633</t>
  </si>
  <si>
    <t>-$462,393</t>
  </si>
  <si>
    <t>$1,868,464</t>
  </si>
  <si>
    <t>$6,399,704</t>
  </si>
  <si>
    <t>-100</t>
  </si>
  <si>
    <t>-5</t>
  </si>
  <si>
    <t>-166</t>
  </si>
  <si>
    <t>-700,000</t>
  </si>
  <si>
    <t>-6,000</t>
  </si>
  <si>
    <t>-17,000</t>
  </si>
  <si>
    <t>-450,000</t>
  </si>
  <si>
    <t>-456,000</t>
  </si>
  <si>
    <t>-$1,344,000</t>
  </si>
  <si>
    <t>-$1,001,000</t>
  </si>
  <si>
    <t>-$217,000</t>
  </si>
  <si>
    <t>-$2,349,000</t>
  </si>
  <si>
    <t>-36,633</t>
  </si>
  <si>
    <t>-36,627</t>
  </si>
  <si>
    <t>-12,898</t>
  </si>
  <si>
    <t>-181,191</t>
  </si>
  <si>
    <t>-418,598</t>
  </si>
  <si>
    <t>-$1,061,913</t>
  </si>
  <si>
    <t>-$2,512,470</t>
  </si>
  <si>
    <t>-$1,320,817</t>
  </si>
  <si>
    <t>-$1,827,923</t>
  </si>
  <si>
    <t>-5,000</t>
  </si>
  <si>
    <t>-25</t>
  </si>
  <si>
    <t>-25,000</t>
  </si>
  <si>
    <t>-245,247</t>
  </si>
  <si>
    <t>-1,482,413</t>
  </si>
  <si>
    <t>-$7,038,198</t>
  </si>
  <si>
    <t>-$50,580,053</t>
  </si>
  <si>
    <t>-$77,108,115</t>
  </si>
  <si>
    <t>-$3</t>
  </si>
  <si>
    <t>1,760</t>
  </si>
  <si>
    <t>-15</t>
  </si>
  <si>
    <t>-7</t>
  </si>
  <si>
    <t>-18,947</t>
  </si>
  <si>
    <t>-33,437</t>
  </si>
  <si>
    <t>-739,035</t>
  </si>
  <si>
    <t>-960,592</t>
  </si>
  <si>
    <t>-$17,000,000</t>
  </si>
  <si>
    <t>-$5</t>
  </si>
  <si>
    <t>-16,076</t>
  </si>
  <si>
    <t>-7,768</t>
  </si>
  <si>
    <t>61,088</t>
  </si>
  <si>
    <t>-136,389</t>
  </si>
  <si>
    <t>$1,936,660</t>
  </si>
  <si>
    <t>$3,564,120</t>
  </si>
  <si>
    <t>$745,220</t>
  </si>
  <si>
    <t>$6,246,000</t>
  </si>
  <si>
    <t>$1</t>
  </si>
  <si>
    <t>-300</t>
  </si>
  <si>
    <t>-54</t>
  </si>
  <si>
    <t>-2</t>
  </si>
  <si>
    <t>-50,100</t>
  </si>
  <si>
    <t>-50,500</t>
  </si>
  <si>
    <t>-13,600</t>
  </si>
  <si>
    <t>-1,733,000</t>
  </si>
  <si>
    <t>-2,023,600</t>
  </si>
  <si>
    <t>-$11,700,000</t>
  </si>
  <si>
    <t>-$7,100,000</t>
  </si>
  <si>
    <t>-$6,300,000</t>
  </si>
  <si>
    <t>-$25,000,000</t>
  </si>
  <si>
    <t>-$7</t>
  </si>
  <si>
    <t>-30</t>
  </si>
  <si>
    <t>-8</t>
  </si>
  <si>
    <t>608</t>
  </si>
  <si>
    <t>47,435</t>
  </si>
  <si>
    <t>1,304,385</t>
  </si>
  <si>
    <t>1,727,097</t>
  </si>
  <si>
    <t>$109,937</t>
  </si>
  <si>
    <t>$138,521</t>
  </si>
  <si>
    <t>$217,490</t>
  </si>
  <si>
    <t>$910,092</t>
  </si>
  <si>
    <t>-832</t>
  </si>
  <si>
    <t>39</t>
  </si>
  <si>
    <t>$1,156,686</t>
  </si>
  <si>
    <t>$2,595,981</t>
  </si>
  <si>
    <t>-$6,230,851</t>
  </si>
  <si>
    <t>$9,427,369</t>
  </si>
  <si>
    <t>$9</t>
  </si>
  <si>
    <t>-76,732</t>
  </si>
  <si>
    <t>-63,801</t>
  </si>
  <si>
    <t>#VALUE!</t>
  </si>
  <si>
    <t>-83,095</t>
  </si>
  <si>
    <t>-$575,466</t>
  </si>
  <si>
    <t>-$2,219,336</t>
  </si>
  <si>
    <t>-$4,718,623</t>
  </si>
  <si>
    <t>$7,233,415</t>
  </si>
  <si>
    <t>-140</t>
  </si>
  <si>
    <t>9,820</t>
  </si>
  <si>
    <t>196</t>
  </si>
  <si>
    <t>-100,000</t>
  </si>
  <si>
    <t>-539,773</t>
  </si>
  <si>
    <t>-10,725</t>
  </si>
  <si>
    <t>-656,515</t>
  </si>
  <si>
    <t>-772,690</t>
  </si>
  <si>
    <t>$58,000,000</t>
  </si>
  <si>
    <t>$1,000,000</t>
  </si>
  <si>
    <t>$15,000,000</t>
  </si>
  <si>
    <t>$70,000,000</t>
  </si>
  <si>
    <t>-48</t>
  </si>
  <si>
    <t>405,500</t>
  </si>
  <si>
    <t>-10,202</t>
  </si>
  <si>
    <t>-17,467</t>
  </si>
  <si>
    <t>-147,054</t>
  </si>
  <si>
    <t>-208,041</t>
  </si>
  <si>
    <t>-$1,304,106</t>
  </si>
  <si>
    <t>-$975,373</t>
  </si>
  <si>
    <t>-$991,369</t>
  </si>
  <si>
    <t>-$3,202,718</t>
  </si>
  <si>
    <t>-602</t>
  </si>
  <si>
    <t>-170</t>
  </si>
  <si>
    <t>-38,098</t>
  </si>
  <si>
    <t>-371,353</t>
  </si>
  <si>
    <t>-16,754</t>
  </si>
  <si>
    <t>-1,056,045</t>
  </si>
  <si>
    <t>-1,721,859</t>
  </si>
  <si>
    <t>-$4,138,131</t>
  </si>
  <si>
    <t>-$33,912,149</t>
  </si>
  <si>
    <t>-$22,267,925</t>
  </si>
  <si>
    <t>-$40,240,724</t>
  </si>
  <si>
    <t>-$14</t>
  </si>
  <si>
    <t>54</t>
  </si>
  <si>
    <t>598</t>
  </si>
  <si>
    <t>155,703</t>
  </si>
  <si>
    <t>1,903,465</t>
  </si>
  <si>
    <t>$3,679,586</t>
  </si>
  <si>
    <t>$2,408,082</t>
  </si>
  <si>
    <t>$3,027,498</t>
  </si>
  <si>
    <t>$9,016,452</t>
  </si>
  <si>
    <t>-$25</t>
  </si>
  <si>
    <t>-956</t>
  </si>
  <si>
    <t>-205</t>
  </si>
  <si>
    <t>74</t>
  </si>
  <si>
    <t>-36,000</t>
  </si>
  <si>
    <t>2,099,000</t>
  </si>
  <si>
    <t>-555,000</t>
  </si>
  <si>
    <t>-483,000</t>
  </si>
  <si>
    <t>-4,800,000</t>
  </si>
  <si>
    <t>-$23,000,000</t>
  </si>
  <si>
    <t>$17,100,000</t>
  </si>
  <si>
    <t>-$44,700,000</t>
  </si>
  <si>
    <t>-$120,000,000</t>
  </si>
  <si>
    <t>$8</t>
  </si>
  <si>
    <t>177</t>
  </si>
  <si>
    <t>-34</t>
  </si>
  <si>
    <t>3,120</t>
  </si>
  <si>
    <t>2,250</t>
  </si>
  <si>
    <t>290,972</t>
  </si>
  <si>
    <t>327,155</t>
  </si>
  <si>
    <t>-$95,701</t>
  </si>
  <si>
    <t>$50,521</t>
  </si>
  <si>
    <t>$401,379</t>
  </si>
  <si>
    <t>$360,559</t>
  </si>
  <si>
    <t>$4</t>
  </si>
  <si>
    <t>-334</t>
  </si>
  <si>
    <t>3,600</t>
  </si>
  <si>
    <t>59</t>
  </si>
  <si>
    <t>377,150</t>
  </si>
  <si>
    <t>-15,435</t>
  </si>
  <si>
    <t>-21,325</t>
  </si>
  <si>
    <t>216,433</t>
  </si>
  <si>
    <t>79,068</t>
  </si>
  <si>
    <t>-12</t>
  </si>
  <si>
    <t>742,834</t>
  </si>
  <si>
    <t>750,810</t>
  </si>
  <si>
    <t>-4,074,396</t>
  </si>
  <si>
    <t>-4,137,544</t>
  </si>
  <si>
    <t>-$1,170,877</t>
  </si>
  <si>
    <t>-$1,659,852</t>
  </si>
  <si>
    <t>-$1,854,167</t>
  </si>
  <si>
    <t>-$4,684,896</t>
  </si>
  <si>
    <t>-11</t>
  </si>
  <si>
    <t>-65,450</t>
  </si>
  <si>
    <t>-4,934</t>
  </si>
  <si>
    <t>-694,750</t>
  </si>
  <si>
    <t>-790,122</t>
  </si>
  <si>
    <t>-$2,469,281</t>
  </si>
  <si>
    <t>-$2,478,831</t>
  </si>
  <si>
    <t>-$4,433,675</t>
  </si>
  <si>
    <t>-$9,381,786</t>
  </si>
  <si>
    <t>$2</t>
  </si>
  <si>
    <t>31,807</t>
  </si>
  <si>
    <t>30,122</t>
  </si>
  <si>
    <t>-646,298</t>
  </si>
  <si>
    <t>-468,937</t>
  </si>
  <si>
    <t>$2,994,279</t>
  </si>
  <si>
    <t>$1,208,543</t>
  </si>
  <si>
    <t>$4,536,881</t>
  </si>
  <si>
    <t>$7,777,977</t>
  </si>
  <si>
    <t>351</t>
  </si>
  <si>
    <t>511,400</t>
  </si>
  <si>
    <t>-53,933</t>
  </si>
  <si>
    <t>-53,821</t>
  </si>
  <si>
    <t>-116,062</t>
  </si>
  <si>
    <t>-155,949</t>
  </si>
  <si>
    <t>-152,907</t>
  </si>
  <si>
    <t>-$13,171,304</t>
  </si>
  <si>
    <t>-49</t>
  </si>
  <si>
    <t>1,489</t>
  </si>
  <si>
    <t>-396</t>
  </si>
  <si>
    <t>10,249</t>
  </si>
  <si>
    <t>10,159</t>
  </si>
  <si>
    <t>-21,966</t>
  </si>
  <si>
    <t>521,606</t>
  </si>
  <si>
    <t>450,556</t>
  </si>
  <si>
    <t>$1,070,387</t>
  </si>
  <si>
    <t>-$2,997,779</t>
  </si>
  <si>
    <t>-$278,800</t>
  </si>
  <si>
    <t>-$2,206,192</t>
  </si>
  <si>
    <t>Kerry NeSmith</t>
  </si>
  <si>
    <t>Deputy State Maintenance Engineer</t>
  </si>
  <si>
    <t>nesmithk@dot.state.al.us</t>
  </si>
  <si>
    <t>334-242-6777</t>
  </si>
  <si>
    <t>Calcium Magnesium Acetate</t>
  </si>
  <si>
    <t>Liquid Calcium Magnesium Acetate</t>
  </si>
  <si>
    <t>Some areas indicated use of inhibitors and others said no.</t>
  </si>
  <si>
    <t>Costs vary from $97-$132 per ton.</t>
  </si>
  <si>
    <t xml:space="preserve">Director of Maintenance &amp; Operations, Facilities and Construction </t>
  </si>
  <si>
    <t>tom.renninger@alaska.gov</t>
  </si>
  <si>
    <t>907-465-1795</t>
  </si>
  <si>
    <t>Unable to report applications</t>
  </si>
  <si>
    <t>602-712-7211</t>
  </si>
  <si>
    <t>Russell Modrell</t>
  </si>
  <si>
    <t>Winter Operations Branch Chief</t>
  </si>
  <si>
    <t>Russell.Modrell@dot.ca.gov</t>
  </si>
  <si>
    <t>916 616-8987</t>
  </si>
  <si>
    <t>B.J. Jacobs</t>
  </si>
  <si>
    <t>Asset Manager</t>
  </si>
  <si>
    <t>braporh.jacobs@state.co.us</t>
  </si>
  <si>
    <t xml:space="preserve">303-512-5508  </t>
  </si>
  <si>
    <t>Colorado has 172 tank farms sites with a total of 495 tanks.  The capacity stated is the sum of total gallons for all 490 tanks.</t>
  </si>
  <si>
    <t>302-853-1300</t>
  </si>
  <si>
    <t>Combination Anti-skid/Salt, all values listed are in Tons</t>
  </si>
  <si>
    <t>Frank Sharpe</t>
  </si>
  <si>
    <t>Frank.W.Sharpe@illinois.gov</t>
  </si>
  <si>
    <t>No major changes to our contract for salt, but back to back winters have reduced demand so the prices are at a 10 year low for us.</t>
  </si>
  <si>
    <t xml:space="preserve">Mark Anderson </t>
  </si>
  <si>
    <t xml:space="preserve">Winter Operations Manager </t>
  </si>
  <si>
    <t>maanderson1@indot.in.gov</t>
  </si>
  <si>
    <t>317-719-0914</t>
  </si>
  <si>
    <t xml:space="preserve">Pre-wet systems and belly plows are estimated. M5 currently has no what to track data.     </t>
  </si>
  <si>
    <t xml:space="preserve">Beet heet </t>
  </si>
  <si>
    <t xml:space="preserve">Mag chloride is used on occasion but is often not accurately tracked. </t>
  </si>
  <si>
    <t>FY18 salt cost is state average. Equipment costs includes fuel.</t>
  </si>
  <si>
    <t>craig.bargfrede@iowadot.us</t>
  </si>
  <si>
    <t xml:space="preserve">All costs listed for labor, equipment and materials are strictly direct costs. </t>
  </si>
  <si>
    <t>clay.adams@ks.gov</t>
  </si>
  <si>
    <t>Snow and Ice Program Coordinator</t>
  </si>
  <si>
    <t>Michael.Williams@ky.gov</t>
  </si>
  <si>
    <t>We have 450 contract trucks available to call upon, if needed.  But we as a Department, are responsible for the maintenance.</t>
  </si>
  <si>
    <t>All salt contracts expired and had to be rebid this spring.  Prices were surprisingly MUCH lower.</t>
  </si>
  <si>
    <t>Scott Simons</t>
  </si>
  <si>
    <t>Transportation Engineer V</t>
  </si>
  <si>
    <t>ssimons@sha.state.md.us</t>
  </si>
  <si>
    <t>410-582-5566</t>
  </si>
  <si>
    <t>n/a</t>
  </si>
  <si>
    <t>The amount did not change because the extension option on our salt contracts was exercised.</t>
  </si>
  <si>
    <t>Sam Salfity</t>
  </si>
  <si>
    <t>Lead State Snow and Ice Engineer</t>
  </si>
  <si>
    <t>bassam.salfity@dot.state.ma.us</t>
  </si>
  <si>
    <t>857-368-9671</t>
  </si>
  <si>
    <t>Melissa Longworth</t>
  </si>
  <si>
    <t>longworthm@michigan.gov</t>
  </si>
  <si>
    <t xml:space="preserve">Avg. early fill is $42.91/ton. Avg. seasonal fill is $38.34/ton.  </t>
  </si>
  <si>
    <t>Matt Dugas</t>
  </si>
  <si>
    <t>Assistant District 7 Maintenance Engineer</t>
  </si>
  <si>
    <t>mdugas@mdot.ms.gov</t>
  </si>
  <si>
    <t>601-810-1311</t>
  </si>
  <si>
    <t>Todd Miller</t>
  </si>
  <si>
    <t>Richard.T.Miller@modot.mo.gov</t>
  </si>
  <si>
    <t>573-751-5415</t>
  </si>
  <si>
    <t>Ty Barger</t>
  </si>
  <si>
    <t>Hwy. Operations Assistant Division Manager</t>
  </si>
  <si>
    <t>ty.barger@nebraska.gov</t>
  </si>
  <si>
    <t>Unknown NaCl - we average 114000 tons/year.  Unknown abrasives - we purchased 32000 tons during this period.</t>
  </si>
  <si>
    <t>Unknown NaCl - we use a substantial amount of NaCl brine, but have not yet begun to track amounts.  Unknown MgCl2 brine - we purchased 1053756 gallons during this period.  Unknown CH3CO2K - we purchased 8750 gallons during this period.  Unknown ag byproduct - we purchased 528199 gallons beet juice during this period.</t>
  </si>
  <si>
    <t>Unknown percentages.</t>
  </si>
  <si>
    <t>We averaged $55.37/ton for Kansas white salt.  We average $171.81/ton for "Ice Slicer".  We are now paying (on average) $48.88/ton for Kansas white salt.</t>
  </si>
  <si>
    <t>david.gray@dot.nh.gov</t>
  </si>
  <si>
    <t>Flake Calcium Choride</t>
  </si>
  <si>
    <t>No center-line miles data available.</t>
  </si>
  <si>
    <t>Percentages shown reflect total liquids used.  Only salt brine produced in-house.  All other liquids are supplied by vendors.</t>
  </si>
  <si>
    <t>Cost listed are budgeted values, not actual.</t>
  </si>
  <si>
    <t>Transportation Engineer</t>
  </si>
  <si>
    <t>jsnustad@gmail.com</t>
  </si>
  <si>
    <t>701-328-5689</t>
  </si>
  <si>
    <t>Salt Brine solution = 80% Salt Water &amp; 20% GeoMelt</t>
  </si>
  <si>
    <t>81.01 = 3 year avg for January, Avg across all 8 districts</t>
  </si>
  <si>
    <t>Administrative Officer III</t>
  </si>
  <si>
    <t>Beet Heet and Aqua Salina</t>
  </si>
  <si>
    <t>Only when the liquids are PNS approved materials.  We do not enhance our own brine.</t>
  </si>
  <si>
    <t>This is our average statewide costs.</t>
  </si>
  <si>
    <t>Scott Rattay</t>
  </si>
  <si>
    <t>Winter Maintenance Program Coordinator</t>
  </si>
  <si>
    <t>scott.j.rattay@odot.state.or.us</t>
  </si>
  <si>
    <t>503-986-4484</t>
  </si>
  <si>
    <t>Freezgard CI+</t>
  </si>
  <si>
    <t>RPM</t>
  </si>
  <si>
    <t>717-787-1199</t>
  </si>
  <si>
    <t xml:space="preserve">Renewed Contracts </t>
  </si>
  <si>
    <t>Walter A. Reed</t>
  </si>
  <si>
    <t>Asst. State Maintenance Eng.</t>
  </si>
  <si>
    <t>reedwa@scdot.org</t>
  </si>
  <si>
    <t>Dan Varilek</t>
  </si>
  <si>
    <t>Ice Slicer RS</t>
  </si>
  <si>
    <t>Dir. Maint. Field Support Section</t>
  </si>
  <si>
    <t>The liquid material applied is too difficult to track and would take a long process to gather that information.</t>
  </si>
  <si>
    <t>we have several salt prices.  Pick up is $55-57, Delivered is $93 per ton. 2000 lb totes are approx. $86 per sack.</t>
  </si>
  <si>
    <t>801-891-6622</t>
  </si>
  <si>
    <t>MgCl2 and Organic Based Performance Enhancer with Corrosion inhibitor</t>
  </si>
  <si>
    <t>When road temperatures are less than 20 degrees F, we use the MgCl2 and OBPE</t>
  </si>
  <si>
    <t>Lower price with additional competition to bidders with 1 new vendor and 1 previous vendor who did not bid last round, 3 years ago.</t>
  </si>
  <si>
    <t>District Maintenance Engineer</t>
  </si>
  <si>
    <t>Morinj@wsdot.wa.gov</t>
  </si>
  <si>
    <t>Sand Salt Mix @ 1 to 1, 2 to 1, 5 to 1, 10 to 1</t>
  </si>
  <si>
    <t>$50.25 - $74.11  Varies between locations.  Different vendors and freight costs.</t>
  </si>
  <si>
    <t>Allan Johnson</t>
  </si>
  <si>
    <t>Winter Maintenance Engineer</t>
  </si>
  <si>
    <t>allan.johnson@dot.wi.gov</t>
  </si>
  <si>
    <t>608-266-8460</t>
  </si>
  <si>
    <t>Many salt brine blend combinations used (Enhanced &amp; Agricultural) but reported as individual components - not a blend total quantity.  Also in one county, the service provider has the option of using a large vendor as a backup for making brine (liquid materials).</t>
  </si>
  <si>
    <t xml:space="preserve">We negotiated a 2.5% reduction in salt price from previous winter for all 3 of our salt vendors.  The price reported here is a weighted average by tons purchased for each county.  Our bid is one price for each county. </t>
  </si>
  <si>
    <r>
      <rPr>
        <b/>
        <sz val="8"/>
        <color theme="4"/>
        <rFont val="Verdana"/>
        <family val="2"/>
      </rPr>
      <t>2016-2017</t>
    </r>
    <r>
      <rPr>
        <b/>
        <sz val="8"/>
        <rFont val="Verdana"/>
        <family val="2"/>
      </rPr>
      <t xml:space="preserve"> WINTER SEASON</t>
    </r>
  </si>
  <si>
    <r>
      <t xml:space="preserve">WINTER MAINTENANCE RESOURCES
</t>
    </r>
    <r>
      <rPr>
        <sz val="8"/>
        <rFont val="Verdana"/>
        <family val="2"/>
      </rPr>
      <t>(July 2016 - June 2017)</t>
    </r>
  </si>
  <si>
    <r>
      <t xml:space="preserve">MAINTENANCE MATERIALS USED LAST WINTER
</t>
    </r>
    <r>
      <rPr>
        <sz val="8"/>
        <rFont val="Verdana"/>
        <family val="2"/>
      </rPr>
      <t>(July 2016 - June 2017) (If unknown, please estimate based on purchase amounts or contract costs if possible.)</t>
    </r>
  </si>
  <si>
    <r>
      <t xml:space="preserve">Costs </t>
    </r>
    <r>
      <rPr>
        <b/>
        <i/>
        <sz val="8"/>
        <rFont val="Verdana"/>
        <family val="2"/>
      </rPr>
      <t xml:space="preserve">last </t>
    </r>
    <r>
      <rPr>
        <b/>
        <sz val="8"/>
        <rFont val="Verdana"/>
        <family val="2"/>
      </rPr>
      <t>winter (July 2016 - June 2017)
(Direct or contracted)</t>
    </r>
  </si>
  <si>
    <r>
      <t xml:space="preserve">Salt prices for the </t>
    </r>
    <r>
      <rPr>
        <b/>
        <i/>
        <sz val="8"/>
        <rFont val="Verdana"/>
        <family val="2"/>
      </rPr>
      <t xml:space="preserve">upcoming </t>
    </r>
    <r>
      <rPr>
        <b/>
        <sz val="8"/>
        <rFont val="Verdana"/>
        <family val="2"/>
      </rPr>
      <t>winter
(July 2017 - June 2018)</t>
    </r>
  </si>
  <si>
    <t>If you answered yes, please note the expected salt price on or around January 1, 2018</t>
  </si>
  <si>
    <t>If you answered yes, please note the expected salt price on or around January 1, 2017</t>
  </si>
  <si>
    <t>Average statewide salt cost on or around January 1, 2017</t>
  </si>
  <si>
    <t>4. Average Values - Three-Years</t>
  </si>
  <si>
    <r>
      <rPr>
        <b/>
        <sz val="8"/>
        <rFont val="Verdana"/>
        <family val="2"/>
      </rPr>
      <t>CHANGE from</t>
    </r>
    <r>
      <rPr>
        <b/>
        <sz val="8"/>
        <color theme="4"/>
        <rFont val="Verdana"/>
        <family val="2"/>
      </rPr>
      <t xml:space="preserve">
2015-16 to 2016-2017
Winter Seasons</t>
    </r>
  </si>
  <si>
    <t>This sheet presents running averages across the three years of the survey. It only shows a value when data is available for at least least two of the last three years.</t>
  </si>
  <si>
    <r>
      <rPr>
        <b/>
        <sz val="8"/>
        <rFont val="Verdana"/>
        <family val="2"/>
      </rPr>
      <t>AVERAGE among</t>
    </r>
    <r>
      <rPr>
        <b/>
        <sz val="8"/>
        <color theme="4"/>
        <rFont val="Verdana"/>
        <family val="2"/>
      </rPr>
      <t xml:space="preserve">
2014-15 to 2016-2017
Winter Seasons</t>
    </r>
  </si>
  <si>
    <t>Average across 2014-15, 2015-16 and 2016-17</t>
  </si>
  <si>
    <t>Change 2015-16 to 2016-17</t>
  </si>
  <si>
    <t>Winter 2016-17</t>
  </si>
  <si>
    <t>Winter 2015-16</t>
  </si>
  <si>
    <t>Winter 2014-15</t>
  </si>
  <si>
    <t>825</t>
  </si>
  <si>
    <t>18,300</t>
  </si>
  <si>
    <t>742,300</t>
  </si>
  <si>
    <t>7,720</t>
  </si>
  <si>
    <t>25,235</t>
  </si>
  <si>
    <t>584</t>
  </si>
  <si>
    <t>232,650</t>
  </si>
  <si>
    <t>$1,467,504</t>
  </si>
  <si>
    <t>$302,174</t>
  </si>
  <si>
    <t>$579,474</t>
  </si>
  <si>
    <t>$2,349,152</t>
  </si>
  <si>
    <t>$134</t>
  </si>
  <si>
    <t>11,766</t>
  </si>
  <si>
    <t>194</t>
  </si>
  <si>
    <t>8,814</t>
  </si>
  <si>
    <t>$160</t>
  </si>
  <si>
    <t>395</t>
  </si>
  <si>
    <t>34</t>
  </si>
  <si>
    <t>381,000</t>
  </si>
  <si>
    <t>49,000</t>
  </si>
  <si>
    <t>49,005</t>
  </si>
  <si>
    <t>210,000</t>
  </si>
  <si>
    <t>402,000</t>
  </si>
  <si>
    <t>$3,157,000</t>
  </si>
  <si>
    <t>$3,022,000</t>
  </si>
  <si>
    <t>$8,679,000</t>
  </si>
  <si>
    <t>9,060</t>
  </si>
  <si>
    <t>20,636</t>
  </si>
  <si>
    <t>40,737</t>
  </si>
  <si>
    <t>111,922</t>
  </si>
  <si>
    <t>845,276</t>
  </si>
  <si>
    <t>$49,295,797</t>
  </si>
  <si>
    <t>$8,352,501</t>
  </si>
  <si>
    <t>$6,239,395</t>
  </si>
  <si>
    <t>$63,887,693</t>
  </si>
  <si>
    <t>203,050</t>
  </si>
  <si>
    <t>529</t>
  </si>
  <si>
    <t>7,395,642</t>
  </si>
  <si>
    <t>200,047</t>
  </si>
  <si>
    <t>207,614</t>
  </si>
  <si>
    <t>1,186</t>
  </si>
  <si>
    <t>11,010,607</t>
  </si>
  <si>
    <t>12,344,555</t>
  </si>
  <si>
    <t>$18,894,220</t>
  </si>
  <si>
    <t>$15,345,582</t>
  </si>
  <si>
    <t>$22,873,182</t>
  </si>
  <si>
    <t>$57,956,994</t>
  </si>
  <si>
    <t>1,445</t>
  </si>
  <si>
    <t>188,610</t>
  </si>
  <si>
    <t>442,900</t>
  </si>
  <si>
    <t>1,606,170</t>
  </si>
  <si>
    <t>$19,022,000</t>
  </si>
  <si>
    <t>$2,443,900</t>
  </si>
  <si>
    <t>$14,073,000</t>
  </si>
  <si>
    <t>$36,320,000</t>
  </si>
  <si>
    <t>52,000</t>
  </si>
  <si>
    <t>21,730</t>
  </si>
  <si>
    <t>320,000</t>
  </si>
  <si>
    <t>$1,854,000</t>
  </si>
  <si>
    <t>$2,600,000</t>
  </si>
  <si>
    <t>$2,347,000</t>
  </si>
  <si>
    <t>$5,274,000</t>
  </si>
  <si>
    <t>12,320</t>
  </si>
  <si>
    <t>454</t>
  </si>
  <si>
    <t>111,469</t>
  </si>
  <si>
    <t>27,802</t>
  </si>
  <si>
    <t>14,006,746</t>
  </si>
  <si>
    <t>16,304,752</t>
  </si>
  <si>
    <t>43,186</t>
  </si>
  <si>
    <t>1,620</t>
  </si>
  <si>
    <t>2,240</t>
  </si>
  <si>
    <t>480,000</t>
  </si>
  <si>
    <t>304,500</t>
  </si>
  <si>
    <t>328,620</t>
  </si>
  <si>
    <t>1,010</t>
  </si>
  <si>
    <t>989,516</t>
  </si>
  <si>
    <t>1,602,211</t>
  </si>
  <si>
    <t>$15,240,000</t>
  </si>
  <si>
    <t>$13,213,000</t>
  </si>
  <si>
    <t>$19,889,000</t>
  </si>
  <si>
    <t>$48,342,000</t>
  </si>
  <si>
    <t>26,507</t>
  </si>
  <si>
    <t>1,698</t>
  </si>
  <si>
    <t>118</t>
  </si>
  <si>
    <t>361,604</t>
  </si>
  <si>
    <t>1,009,156</t>
  </si>
  <si>
    <t>185,754</t>
  </si>
  <si>
    <t>4,224,472</t>
  </si>
  <si>
    <t>$2,782,789</t>
  </si>
  <si>
    <t>$6,874,513</t>
  </si>
  <si>
    <t>$13,701,683</t>
  </si>
  <si>
    <t>$23,358,985</t>
  </si>
  <si>
    <t>9,593</t>
  </si>
  <si>
    <t>911</t>
  </si>
  <si>
    <t>505</t>
  </si>
  <si>
    <t>116</t>
  </si>
  <si>
    <t>222,000</t>
  </si>
  <si>
    <t>102</t>
  </si>
  <si>
    <t>121,454</t>
  </si>
  <si>
    <t>122,417</t>
  </si>
  <si>
    <t>11,210</t>
  </si>
  <si>
    <t>21,780,049</t>
  </si>
  <si>
    <t>21,819,420</t>
  </si>
  <si>
    <t>$10,897,258</t>
  </si>
  <si>
    <t>$4,915,908</t>
  </si>
  <si>
    <t>$10,517,472</t>
  </si>
  <si>
    <t>$26,330,638</t>
  </si>
  <si>
    <t>1,800,000</t>
  </si>
  <si>
    <t>53,000</t>
  </si>
  <si>
    <t>3,500,000</t>
  </si>
  <si>
    <t>3,548,000</t>
  </si>
  <si>
    <t>$4,075,298</t>
  </si>
  <si>
    <t>$3,304,018</t>
  </si>
  <si>
    <t>$2,748,901</t>
  </si>
  <si>
    <t>$10,246,313</t>
  </si>
  <si>
    <t>$47</t>
  </si>
  <si>
    <t>2,000</t>
  </si>
  <si>
    <t>314,000</t>
  </si>
  <si>
    <t>64,390</t>
  </si>
  <si>
    <t>1,044,255</t>
  </si>
  <si>
    <t>1,276,095</t>
  </si>
  <si>
    <t>$7,103,260</t>
  </si>
  <si>
    <t>$13,834,630</t>
  </si>
  <si>
    <t>$7,121,890</t>
  </si>
  <si>
    <t>$28,570,560</t>
  </si>
  <si>
    <t>142,182</t>
  </si>
  <si>
    <t>142,192</t>
  </si>
  <si>
    <t>17,868</t>
  </si>
  <si>
    <t>610,045</t>
  </si>
  <si>
    <t>1,197,494</t>
  </si>
  <si>
    <t>$9,554,627</t>
  </si>
  <si>
    <t>$9,815,287</t>
  </si>
  <si>
    <t>$10,748,715</t>
  </si>
  <si>
    <t>$32,218,630</t>
  </si>
  <si>
    <t>17,132</t>
  </si>
  <si>
    <t>773</t>
  </si>
  <si>
    <t>94</t>
  </si>
  <si>
    <t>380,000</t>
  </si>
  <si>
    <t>91,494</t>
  </si>
  <si>
    <t>15,207</t>
  </si>
  <si>
    <t>1,169,839</t>
  </si>
  <si>
    <t>$18,338,146</t>
  </si>
  <si>
    <t>$5,173,518</t>
  </si>
  <si>
    <t>$7,043,941</t>
  </si>
  <si>
    <t>$53,722,560</t>
  </si>
  <si>
    <t>153</t>
  </si>
  <si>
    <t>123</t>
  </si>
  <si>
    <t>920,000</t>
  </si>
  <si>
    <t>515,624</t>
  </si>
  <si>
    <t>516,327</t>
  </si>
  <si>
    <t>15,638</t>
  </si>
  <si>
    <t>3,340,000</t>
  </si>
  <si>
    <t>$13,420,000</t>
  </si>
  <si>
    <t>$81,906,000</t>
  </si>
  <si>
    <t>$37,510,000</t>
  </si>
  <si>
    <t>$132,837,156</t>
  </si>
  <si>
    <t>32,045</t>
  </si>
  <si>
    <t>431,518</t>
  </si>
  <si>
    <t>88,079</t>
  </si>
  <si>
    <t>1,260,696</t>
  </si>
  <si>
    <t>1,658,811</t>
  </si>
  <si>
    <t>$90,000,000</t>
  </si>
  <si>
    <t>$49</t>
  </si>
  <si>
    <t>30,517</t>
  </si>
  <si>
    <t>197,417</t>
  </si>
  <si>
    <t>453,611</t>
  </si>
  <si>
    <t>45,796</t>
  </si>
  <si>
    <t>9,109</t>
  </si>
  <si>
    <t>13,370</t>
  </si>
  <si>
    <t>$31,319,000</t>
  </si>
  <si>
    <t>$35,759,000</t>
  </si>
  <si>
    <t>$29,955,000</t>
  </si>
  <si>
    <t>3,904</t>
  </si>
  <si>
    <t>38,000</t>
  </si>
  <si>
    <t>6,600</t>
  </si>
  <si>
    <t>$96,000</t>
  </si>
  <si>
    <t>$40,000</t>
  </si>
  <si>
    <t>$48,000</t>
  </si>
  <si>
    <t>$184,000</t>
  </si>
  <si>
    <t>2,483</t>
  </si>
  <si>
    <t>530</t>
  </si>
  <si>
    <t>70,000</t>
  </si>
  <si>
    <t>70,300</t>
  </si>
  <si>
    <t>$5,600,000</t>
  </si>
  <si>
    <t>$11,500,000</t>
  </si>
  <si>
    <t>$28,350,000</t>
  </si>
  <si>
    <t>25,592</t>
  </si>
  <si>
    <t>255,871</t>
  </si>
  <si>
    <t>737,096</t>
  </si>
  <si>
    <t>2,787,701</t>
  </si>
  <si>
    <t>$9,476,524</t>
  </si>
  <si>
    <t>$6,196,519</t>
  </si>
  <si>
    <t>$10,130,053</t>
  </si>
  <si>
    <t>$25,916,548</t>
  </si>
  <si>
    <t>998</t>
  </si>
  <si>
    <t>175,325</t>
  </si>
  <si>
    <t>7,330,000</t>
  </si>
  <si>
    <t>$3,036,677</t>
  </si>
  <si>
    <t>$6,707,167</t>
  </si>
  <si>
    <t>$11,977,138</t>
  </si>
  <si>
    <t>$21,720,982</t>
  </si>
  <si>
    <t>$55</t>
  </si>
  <si>
    <t>401</t>
  </si>
  <si>
    <t>226,280</t>
  </si>
  <si>
    <t>19,667</t>
  </si>
  <si>
    <t>11,081</t>
  </si>
  <si>
    <t>87,030</t>
  </si>
  <si>
    <t>$21,290,073</t>
  </si>
  <si>
    <t>$17,729,685</t>
  </si>
  <si>
    <t>$17,279,889</t>
  </si>
  <si>
    <t>$57,237,630</t>
  </si>
  <si>
    <t>43,716</t>
  </si>
  <si>
    <t>1,090,000</t>
  </si>
  <si>
    <t>4,975</t>
  </si>
  <si>
    <t>1,406,000</t>
  </si>
  <si>
    <t>1,537,170</t>
  </si>
  <si>
    <t>$47,000,000</t>
  </si>
  <si>
    <t>$60,000,000</t>
  </si>
  <si>
    <t>$381,000,000</t>
  </si>
  <si>
    <t>17,255</t>
  </si>
  <si>
    <t>353</t>
  </si>
  <si>
    <t>69</t>
  </si>
  <si>
    <t>91,400</t>
  </si>
  <si>
    <t>32,022</t>
  </si>
  <si>
    <t>23,944</t>
  </si>
  <si>
    <t>1,264,680</t>
  </si>
  <si>
    <t>$10,702,515</t>
  </si>
  <si>
    <t>$4,482,132</t>
  </si>
  <si>
    <t>$3,713,167</t>
  </si>
  <si>
    <t>$24,256,197</t>
  </si>
  <si>
    <t>43,304</t>
  </si>
  <si>
    <t>2,665</t>
  </si>
  <si>
    <t>415</t>
  </si>
  <si>
    <t>229</t>
  </si>
  <si>
    <t>752,000</t>
  </si>
  <si>
    <t>3,112,989</t>
  </si>
  <si>
    <t>595,525</t>
  </si>
  <si>
    <t>9,643,164</t>
  </si>
  <si>
    <t>$17,774,000</t>
  </si>
  <si>
    <t>$20,950,000</t>
  </si>
  <si>
    <t>$37,626,000</t>
  </si>
  <si>
    <t>$76,513,000</t>
  </si>
  <si>
    <t>$43</t>
  </si>
  <si>
    <t>105</t>
  </si>
  <si>
    <t>1,218</t>
  </si>
  <si>
    <t>434,243</t>
  </si>
  <si>
    <t>5,400,000</t>
  </si>
  <si>
    <t>$19,153,425</t>
  </si>
  <si>
    <t>$17,680,084</t>
  </si>
  <si>
    <t>$10,683,195</t>
  </si>
  <si>
    <t>$47,516,704</t>
  </si>
  <si>
    <t>4,800</t>
  </si>
  <si>
    <t>676</t>
  </si>
  <si>
    <t>457</t>
  </si>
  <si>
    <t>838,000</t>
  </si>
  <si>
    <t>3,222,000</t>
  </si>
  <si>
    <t>732,000</t>
  </si>
  <si>
    <t>532,000</t>
  </si>
  <si>
    <t>17,000,000</t>
  </si>
  <si>
    <t>$112,000,000</t>
  </si>
  <si>
    <t>$61,000,000</t>
  </si>
  <si>
    <t>$12,500,000</t>
  </si>
  <si>
    <t>$254,000,000</t>
  </si>
  <si>
    <t>3,200</t>
  </si>
  <si>
    <t>11,092</t>
  </si>
  <si>
    <t>2,663</t>
  </si>
  <si>
    <t>1,048,914</t>
  </si>
  <si>
    <t>1,090,819</t>
  </si>
  <si>
    <t>$925,827</t>
  </si>
  <si>
    <t>$376,104</t>
  </si>
  <si>
    <t>$1,233,642</t>
  </si>
  <si>
    <t>$2,535,573</t>
  </si>
  <si>
    <t>$88</t>
  </si>
  <si>
    <t>49,439</t>
  </si>
  <si>
    <t>49,440</t>
  </si>
  <si>
    <t>5,944</t>
  </si>
  <si>
    <t>1,320,883</t>
  </si>
  <si>
    <t>1,661,046</t>
  </si>
  <si>
    <t>$2,168,949</t>
  </si>
  <si>
    <t>$19,827,327</t>
  </si>
  <si>
    <t>772,000</t>
  </si>
  <si>
    <t>12,095</t>
  </si>
  <si>
    <t>281,291</t>
  </si>
  <si>
    <t>28,654</t>
  </si>
  <si>
    <t>281,204</t>
  </si>
  <si>
    <t>$9,958,700</t>
  </si>
  <si>
    <t>$8,844,544</t>
  </si>
  <si>
    <t>$10,089,888</t>
  </si>
  <si>
    <t>$28,891,483</t>
  </si>
  <si>
    <t>$34</t>
  </si>
  <si>
    <t>127,382</t>
  </si>
  <si>
    <t>6,062</t>
  </si>
  <si>
    <t>2,714,068</t>
  </si>
  <si>
    <t>$10,552,582</t>
  </si>
  <si>
    <t>$14,838,798</t>
  </si>
  <si>
    <t>$10,996,965</t>
  </si>
  <si>
    <t>$36,388,355</t>
  </si>
  <si>
    <t>$78</t>
  </si>
  <si>
    <t>130,338</t>
  </si>
  <si>
    <t>3,319</t>
  </si>
  <si>
    <t>274</t>
  </si>
  <si>
    <t>506,596</t>
  </si>
  <si>
    <t>185</t>
  </si>
  <si>
    <t>2,137,054</t>
  </si>
  <si>
    <t>283,625</t>
  </si>
  <si>
    <t>283,818</t>
  </si>
  <si>
    <t>65,224</t>
  </si>
  <si>
    <t>2,632,772</t>
  </si>
  <si>
    <t>2,880,917</t>
  </si>
  <si>
    <t>$21,707,400</t>
  </si>
  <si>
    <t>$96,587,052</t>
  </si>
  <si>
    <t>$28,687,066</t>
  </si>
  <si>
    <t>$146,981,518</t>
  </si>
  <si>
    <t>18,900</t>
  </si>
  <si>
    <t>111,970</t>
  </si>
  <si>
    <t>38,627</t>
  </si>
  <si>
    <t>2,538,903</t>
  </si>
  <si>
    <t>$20,164,593</t>
  </si>
  <si>
    <t>$11,014,214</t>
  </si>
  <si>
    <t>$17,972,971</t>
  </si>
  <si>
    <t>$49,640,708</t>
  </si>
  <si>
    <t>962,000</t>
  </si>
  <si>
    <t>156,355</t>
  </si>
  <si>
    <t>156,426</t>
  </si>
  <si>
    <t>194,427</t>
  </si>
  <si>
    <t>595,485</t>
  </si>
  <si>
    <t>666,694</t>
  </si>
  <si>
    <t>$20,504,626</t>
  </si>
  <si>
    <t>34,621</t>
  </si>
  <si>
    <t>282</t>
  </si>
  <si>
    <t>562,471</t>
  </si>
  <si>
    <t>277</t>
  </si>
  <si>
    <t>3,316,619</t>
  </si>
  <si>
    <t>525,276</t>
  </si>
  <si>
    <t>525,306</t>
  </si>
  <si>
    <t>14,467</t>
  </si>
  <si>
    <t>4,629,484</t>
  </si>
  <si>
    <t>4,764,506</t>
  </si>
  <si>
    <t>$23,226,685</t>
  </si>
  <si>
    <t>$24,913,706</t>
  </si>
  <si>
    <t>$39,696,302</t>
  </si>
  <si>
    <t>$87,836,693</t>
  </si>
  <si>
    <t>42</t>
  </si>
  <si>
    <t>634</t>
  </si>
  <si>
    <t>409</t>
  </si>
  <si>
    <t>1,747</t>
  </si>
  <si>
    <t>1,080</t>
  </si>
  <si>
    <t>902</t>
  </si>
  <si>
    <t>45</t>
  </si>
  <si>
    <t>980</t>
  </si>
  <si>
    <t>645</t>
  </si>
  <si>
    <t>324</t>
  </si>
  <si>
    <t>843</t>
  </si>
  <si>
    <t>1,538</t>
  </si>
  <si>
    <t>610</t>
  </si>
  <si>
    <t>1,469</t>
  </si>
  <si>
    <t>355</t>
  </si>
  <si>
    <t>519</t>
  </si>
  <si>
    <t>2,182</t>
  </si>
  <si>
    <t>112</t>
  </si>
  <si>
    <t>628</t>
  </si>
  <si>
    <t>431</t>
  </si>
  <si>
    <t>275</t>
  </si>
  <si>
    <t>1,405</t>
  </si>
  <si>
    <t>266</t>
  </si>
  <si>
    <t>588</t>
  </si>
  <si>
    <t>73</t>
  </si>
  <si>
    <t>9,150</t>
  </si>
  <si>
    <t>377,237</t>
  </si>
  <si>
    <t>3,860</t>
  </si>
  <si>
    <t>1,455</t>
  </si>
  <si>
    <t>116,325</t>
  </si>
  <si>
    <t>151,433</t>
  </si>
  <si>
    <t>$170</t>
  </si>
  <si>
    <t>13,383</t>
  </si>
  <si>
    <t>$155</t>
  </si>
  <si>
    <t>386</t>
  </si>
  <si>
    <t>26,387</t>
  </si>
  <si>
    <t>33</t>
  </si>
  <si>
    <t>367,667</t>
  </si>
  <si>
    <t>20,674</t>
  </si>
  <si>
    <t>20,678</t>
  </si>
  <si>
    <t>102,333</t>
  </si>
  <si>
    <t>230,333</t>
  </si>
  <si>
    <t>$2,752,333</t>
  </si>
  <si>
    <t>$2,474,000</t>
  </si>
  <si>
    <t>$7,426,333</t>
  </si>
  <si>
    <t>36,461</t>
  </si>
  <si>
    <t>1,615</t>
  </si>
  <si>
    <t>52,500</t>
  </si>
  <si>
    <t>15,693</t>
  </si>
  <si>
    <t>28,899</t>
  </si>
  <si>
    <t>84,332</t>
  </si>
  <si>
    <t>743,091</t>
  </si>
  <si>
    <t>755,767</t>
  </si>
  <si>
    <t>$26,269,440</t>
  </si>
  <si>
    <t>$4,887,866</t>
  </si>
  <si>
    <t>$4,436,807</t>
  </si>
  <si>
    <t>$35,748,123</t>
  </si>
  <si>
    <t>888</t>
  </si>
  <si>
    <t>202</t>
  </si>
  <si>
    <t>213,383</t>
  </si>
  <si>
    <t>288</t>
  </si>
  <si>
    <t>7,329,142</t>
  </si>
  <si>
    <t>143,646</t>
  </si>
  <si>
    <t>218,981</t>
  </si>
  <si>
    <t>1,317</t>
  </si>
  <si>
    <t>4,163,580</t>
  </si>
  <si>
    <t>13,131,185</t>
  </si>
  <si>
    <t>$19,726,650</t>
  </si>
  <si>
    <t>$15,131,910</t>
  </si>
  <si>
    <t>$23,861,511</t>
  </si>
  <si>
    <t>$59,905,556</t>
  </si>
  <si>
    <t>1,343</t>
  </si>
  <si>
    <t>540,667</t>
  </si>
  <si>
    <t>177,853</t>
  </si>
  <si>
    <t>266,733</t>
  </si>
  <si>
    <t>1,332,290</t>
  </si>
  <si>
    <t>$19,333,514</t>
  </si>
  <si>
    <t>$2,533,741</t>
  </si>
  <si>
    <t>$15,736,852</t>
  </si>
  <si>
    <t>$39,419,333</t>
  </si>
  <si>
    <t>359</t>
  </si>
  <si>
    <t>48,467</t>
  </si>
  <si>
    <t>277,133</t>
  </si>
  <si>
    <t>46,781</t>
  </si>
  <si>
    <t>436,333</t>
  </si>
  <si>
    <t>$2,347,688</t>
  </si>
  <si>
    <t>$1,607,265</t>
  </si>
  <si>
    <t>$3,191,234</t>
  </si>
  <si>
    <t>$9,043,303</t>
  </si>
  <si>
    <t>12,302</t>
  </si>
  <si>
    <t>512</t>
  </si>
  <si>
    <t>406</t>
  </si>
  <si>
    <t>148</t>
  </si>
  <si>
    <t>75,257</t>
  </si>
  <si>
    <t>15,218</t>
  </si>
  <si>
    <t>9,007,338</t>
  </si>
  <si>
    <t>10,159,282</t>
  </si>
  <si>
    <t>43,353</t>
  </si>
  <si>
    <t>1,607</t>
  </si>
  <si>
    <t>2,148</t>
  </si>
  <si>
    <t>1,819</t>
  </si>
  <si>
    <t>92</t>
  </si>
  <si>
    <t>189</t>
  </si>
  <si>
    <t>481,803</t>
  </si>
  <si>
    <t>360,833</t>
  </si>
  <si>
    <t>404,060</t>
  </si>
  <si>
    <t>834</t>
  </si>
  <si>
    <t>1,226,505</t>
  </si>
  <si>
    <t>1,967,412</t>
  </si>
  <si>
    <t>$22,785,359</t>
  </si>
  <si>
    <t>$19,751,603</t>
  </si>
  <si>
    <t>$21,576,915</t>
  </si>
  <si>
    <t>$64,113,877</t>
  </si>
  <si>
    <t>27,855</t>
  </si>
  <si>
    <t>1,449</t>
  </si>
  <si>
    <t>1,090</t>
  </si>
  <si>
    <t>119</t>
  </si>
  <si>
    <t>371,802</t>
  </si>
  <si>
    <t>96</t>
  </si>
  <si>
    <t>1,204,578</t>
  </si>
  <si>
    <t>232,027</t>
  </si>
  <si>
    <t>4,647,236</t>
  </si>
  <si>
    <t>6,710,316</t>
  </si>
  <si>
    <t>$31,829,493</t>
  </si>
  <si>
    <t>19,279</t>
  </si>
  <si>
    <t>1,028</t>
  </si>
  <si>
    <t>494</t>
  </si>
  <si>
    <t>895</t>
  </si>
  <si>
    <t>221,883</t>
  </si>
  <si>
    <t>1,998,333</t>
  </si>
  <si>
    <t>130,691</t>
  </si>
  <si>
    <t>132,264</t>
  </si>
  <si>
    <t>16,239</t>
  </si>
  <si>
    <t>20,209,040</t>
  </si>
  <si>
    <t>20,249,089</t>
  </si>
  <si>
    <t>$11,514,542</t>
  </si>
  <si>
    <t>$5,459,434</t>
  </si>
  <si>
    <t>$10,483,003</t>
  </si>
  <si>
    <t>$27,723,645</t>
  </si>
  <si>
    <t>1,233</t>
  </si>
  <si>
    <t>215</t>
  </si>
  <si>
    <t>122</t>
  </si>
  <si>
    <t>1,700,000</t>
  </si>
  <si>
    <t>72,333</t>
  </si>
  <si>
    <t>29,667</t>
  </si>
  <si>
    <t>3,683,333</t>
  </si>
  <si>
    <t>3,717,333</t>
  </si>
  <si>
    <t>$5,377,099</t>
  </si>
  <si>
    <t>$4,301,006</t>
  </si>
  <si>
    <t>$3,643,967</t>
  </si>
  <si>
    <t>$13,299,104</t>
  </si>
  <si>
    <t>61,500</t>
  </si>
  <si>
    <t>2,013</t>
  </si>
  <si>
    <t>314,500</t>
  </si>
  <si>
    <t>158,570</t>
  </si>
  <si>
    <t>978,728</t>
  </si>
  <si>
    <t>1,546,898</t>
  </si>
  <si>
    <t>$10,897,130</t>
  </si>
  <si>
    <t>$17,865,765</t>
  </si>
  <si>
    <t>$12,830,945</t>
  </si>
  <si>
    <t>$41,849,230</t>
  </si>
  <si>
    <t>86,667</t>
  </si>
  <si>
    <t>123,432</t>
  </si>
  <si>
    <t>123,437</t>
  </si>
  <si>
    <t>18,323</t>
  </si>
  <si>
    <t>576,285</t>
  </si>
  <si>
    <t>1,119,632</t>
  </si>
  <si>
    <t>$8,984,238</t>
  </si>
  <si>
    <t>$9,858,939</t>
  </si>
  <si>
    <t>$9,411,966</t>
  </si>
  <si>
    <t>$31,106,902</t>
  </si>
  <si>
    <t>17,667</t>
  </si>
  <si>
    <t>575</t>
  </si>
  <si>
    <t>292</t>
  </si>
  <si>
    <t>144</t>
  </si>
  <si>
    <t>368,333</t>
  </si>
  <si>
    <t>640,000</t>
  </si>
  <si>
    <t>499,290</t>
  </si>
  <si>
    <t>499,525</t>
  </si>
  <si>
    <t>8,546</t>
  </si>
  <si>
    <t>1,940,804</t>
  </si>
  <si>
    <t>$13,152,733</t>
  </si>
  <si>
    <t>$76,328,684</t>
  </si>
  <si>
    <t>$31,905,000</t>
  </si>
  <si>
    <t>$125,981,757</t>
  </si>
  <si>
    <t>31,457</t>
  </si>
  <si>
    <t>357</t>
  </si>
  <si>
    <t>143</t>
  </si>
  <si>
    <t>320</t>
  </si>
  <si>
    <t>455,285</t>
  </si>
  <si>
    <t>78,614</t>
  </si>
  <si>
    <t>1,452,554</t>
  </si>
  <si>
    <t>1,894,740</t>
  </si>
  <si>
    <t>$97,666,667</t>
  </si>
  <si>
    <t>30,565</t>
  </si>
  <si>
    <t>841</t>
  </si>
  <si>
    <t>156</t>
  </si>
  <si>
    <t>176,372</t>
  </si>
  <si>
    <t>261,770</t>
  </si>
  <si>
    <t>39,209</t>
  </si>
  <si>
    <t>1,462,618</t>
  </si>
  <si>
    <t>1,629,694</t>
  </si>
  <si>
    <t>$29,254,113</t>
  </si>
  <si>
    <t>$37,723,627</t>
  </si>
  <si>
    <t>$26,057,927</t>
  </si>
  <si>
    <t>$91,037,000</t>
  </si>
  <si>
    <t>2,728</t>
  </si>
  <si>
    <t>510</t>
  </si>
  <si>
    <t>1,573</t>
  </si>
  <si>
    <t>110</t>
  </si>
  <si>
    <t>86,633</t>
  </si>
  <si>
    <t>87,067</t>
  </si>
  <si>
    <t>57,467</t>
  </si>
  <si>
    <t>2,022,333</t>
  </si>
  <si>
    <t>2,438,800</t>
  </si>
  <si>
    <t>$14,300,000</t>
  </si>
  <si>
    <t>$7,700,000</t>
  </si>
  <si>
    <t>$12,333,333</t>
  </si>
  <si>
    <t>$34,450,000</t>
  </si>
  <si>
    <t>155</t>
  </si>
  <si>
    <t>568</t>
  </si>
  <si>
    <t>10,877</t>
  </si>
  <si>
    <t>244,064</t>
  </si>
  <si>
    <t>4,236,446</t>
  </si>
  <si>
    <t>6,512,411</t>
  </si>
  <si>
    <t>$7,645,746</t>
  </si>
  <si>
    <t>$4,990,581</t>
  </si>
  <si>
    <t>$9,288,796</t>
  </si>
  <si>
    <t>$22,177,656</t>
  </si>
  <si>
    <t>23,445</t>
  </si>
  <si>
    <t>905</t>
  </si>
  <si>
    <t>672</t>
  </si>
  <si>
    <t>169,108</t>
  </si>
  <si>
    <t>6,876,667</t>
  </si>
  <si>
    <t>$3,664,454</t>
  </si>
  <si>
    <t>$8,367,716</t>
  </si>
  <si>
    <t>$9,248,762</t>
  </si>
  <si>
    <t>$25,249,450</t>
  </si>
  <si>
    <t>9,356</t>
  </si>
  <si>
    <t>175,421</t>
  </si>
  <si>
    <t>184,045</t>
  </si>
  <si>
    <t>35,773</t>
  </si>
  <si>
    <t>5,541</t>
  </si>
  <si>
    <t>196,107</t>
  </si>
  <si>
    <t>$14,108,230</t>
  </si>
  <si>
    <t>$9,155,450</t>
  </si>
  <si>
    <t>$12,269,651</t>
  </si>
  <si>
    <t>$40,932,258</t>
  </si>
  <si>
    <t>43,603</t>
  </si>
  <si>
    <t>3,443</t>
  </si>
  <si>
    <t>295</t>
  </si>
  <si>
    <t>496,727</t>
  </si>
  <si>
    <t>191</t>
  </si>
  <si>
    <t>1,033,333</t>
  </si>
  <si>
    <t>920,866</t>
  </si>
  <si>
    <t>9,233</t>
  </si>
  <si>
    <t>1,020,838</t>
  </si>
  <si>
    <t>1,206,620</t>
  </si>
  <si>
    <t>$207,666,667</t>
  </si>
  <si>
    <t>$44,000,000</t>
  </si>
  <si>
    <t>$63,000,000</t>
  </si>
  <si>
    <t>$370,333,333</t>
  </si>
  <si>
    <t>17,122</t>
  </si>
  <si>
    <t>92,233</t>
  </si>
  <si>
    <t>1,705,333</t>
  </si>
  <si>
    <t>35,444</t>
  </si>
  <si>
    <t>36,525</t>
  </si>
  <si>
    <t>1,584,819</t>
  </si>
  <si>
    <t>1,990,754</t>
  </si>
  <si>
    <t>$9,133,424</t>
  </si>
  <si>
    <t>$6,046,374</t>
  </si>
  <si>
    <t>$3,704,175</t>
  </si>
  <si>
    <t>$20,824,976</t>
  </si>
  <si>
    <t>43,326</t>
  </si>
  <si>
    <t>2,466</t>
  </si>
  <si>
    <t>362</t>
  </si>
  <si>
    <t>1,645</t>
  </si>
  <si>
    <t>234</t>
  </si>
  <si>
    <t>730,033</t>
  </si>
  <si>
    <t>2,912,330</t>
  </si>
  <si>
    <t>707,599</t>
  </si>
  <si>
    <t>5,951</t>
  </si>
  <si>
    <t>8,458,429</t>
  </si>
  <si>
    <t>10,448,080</t>
  </si>
  <si>
    <t>$18,820,464</t>
  </si>
  <si>
    <t>$19,786,960</t>
  </si>
  <si>
    <t>$47,301,318</t>
  </si>
  <si>
    <t>$92,655,569</t>
  </si>
  <si>
    <t>482</t>
  </si>
  <si>
    <t>730</t>
  </si>
  <si>
    <t>287,890</t>
  </si>
  <si>
    <t>4,357,625</t>
  </si>
  <si>
    <t>$13,094,014</t>
  </si>
  <si>
    <t>$10,759,287</t>
  </si>
  <si>
    <t>$7,653,657</t>
  </si>
  <si>
    <t>$31,728,817</t>
  </si>
  <si>
    <t>4,535</t>
  </si>
  <si>
    <t>717</t>
  </si>
  <si>
    <t>2,296</t>
  </si>
  <si>
    <t>824,667</t>
  </si>
  <si>
    <t>2,374,333</t>
  </si>
  <si>
    <t>792,333</t>
  </si>
  <si>
    <t>588,333</t>
  </si>
  <si>
    <t>11,266,667</t>
  </si>
  <si>
    <t>$108,333,333</t>
  </si>
  <si>
    <t>$47,966,667</t>
  </si>
  <si>
    <t>$51,066,667</t>
  </si>
  <si>
    <t>$228,000,000</t>
  </si>
  <si>
    <t>90,570</t>
  </si>
  <si>
    <t>3,197</t>
  </si>
  <si>
    <t>557</t>
  </si>
  <si>
    <t>13,111</t>
  </si>
  <si>
    <t>4,304</t>
  </si>
  <si>
    <t>1,221,597</t>
  </si>
  <si>
    <t>1,264,772</t>
  </si>
  <si>
    <t>$1,124,843</t>
  </si>
  <si>
    <t>$371,145</t>
  </si>
  <si>
    <t>$1,449,134</t>
  </si>
  <si>
    <t>$2,947,003</t>
  </si>
  <si>
    <t>$100</t>
  </si>
  <si>
    <t>18,389</t>
  </si>
  <si>
    <t>334</t>
  </si>
  <si>
    <t>58</t>
  </si>
  <si>
    <t>92,400</t>
  </si>
  <si>
    <t>801,433</t>
  </si>
  <si>
    <t>52,119</t>
  </si>
  <si>
    <t>52,120</t>
  </si>
  <si>
    <t>10,242</t>
  </si>
  <si>
    <t>1,110,777</t>
  </si>
  <si>
    <t>1,474,637</t>
  </si>
  <si>
    <t>$2,738,702</t>
  </si>
  <si>
    <t>$16,725,674</t>
  </si>
  <si>
    <t>813</t>
  </si>
  <si>
    <t>71</t>
  </si>
  <si>
    <t>532,069</t>
  </si>
  <si>
    <t>536,057</t>
  </si>
  <si>
    <t>2,813,148</t>
  </si>
  <si>
    <t>2,914,089</t>
  </si>
  <si>
    <t>$6,801,763</t>
  </si>
  <si>
    <t>$3,688,543</t>
  </si>
  <si>
    <t>$11,200,947</t>
  </si>
  <si>
    <t>$21,691,252</t>
  </si>
  <si>
    <t>1,234</t>
  </si>
  <si>
    <t>430</t>
  </si>
  <si>
    <t>1,386,000</t>
  </si>
  <si>
    <t>10,773</t>
  </si>
  <si>
    <t>10,857</t>
  </si>
  <si>
    <t>19,750</t>
  </si>
  <si>
    <t>534</t>
  </si>
  <si>
    <t>184,266</t>
  </si>
  <si>
    <t>23,945</t>
  </si>
  <si>
    <t>249,022</t>
  </si>
  <si>
    <t>$8,851,430</t>
  </si>
  <si>
    <t>$8,234,897</t>
  </si>
  <si>
    <t>$9,024,898</t>
  </si>
  <si>
    <t>$26,110,400</t>
  </si>
  <si>
    <t>$33</t>
  </si>
  <si>
    <t>6,515</t>
  </si>
  <si>
    <t>108,825</t>
  </si>
  <si>
    <t>5,329</t>
  </si>
  <si>
    <t>2,189,358</t>
  </si>
  <si>
    <t>2,303,624</t>
  </si>
  <si>
    <t>$9,313,082</t>
  </si>
  <si>
    <t>$11,487,014</t>
  </si>
  <si>
    <t>$8,827,131</t>
  </si>
  <si>
    <t>$29,627,231</t>
  </si>
  <si>
    <t>128,669</t>
  </si>
  <si>
    <t>3,559</t>
  </si>
  <si>
    <t>273</t>
  </si>
  <si>
    <t>272</t>
  </si>
  <si>
    <t>497,798</t>
  </si>
  <si>
    <t>1,878,967</t>
  </si>
  <si>
    <t>705,369</t>
  </si>
  <si>
    <t>706,023</t>
  </si>
  <si>
    <t>97,030</t>
  </si>
  <si>
    <t>2,960,877</t>
  </si>
  <si>
    <t>3,632,268</t>
  </si>
  <si>
    <t>$24,353,700</t>
  </si>
  <si>
    <t>$163,293,526</t>
  </si>
  <si>
    <t>$27,843,533</t>
  </si>
  <si>
    <t>$215,490,759</t>
  </si>
  <si>
    <t>$84</t>
  </si>
  <si>
    <t>18,700</t>
  </si>
  <si>
    <t>69,058</t>
  </si>
  <si>
    <t>28,250</t>
  </si>
  <si>
    <t>917,901</t>
  </si>
  <si>
    <t>2,139,755</t>
  </si>
  <si>
    <t>$16,019,865</t>
  </si>
  <si>
    <t>$11,773,367</t>
  </si>
  <si>
    <t>$12,184,965</t>
  </si>
  <si>
    <t>$41,806,228</t>
  </si>
  <si>
    <t>$126</t>
  </si>
  <si>
    <t>1,254</t>
  </si>
  <si>
    <t>210</t>
  </si>
  <si>
    <t>791,133</t>
  </si>
  <si>
    <t>203,191</t>
  </si>
  <si>
    <t>203,385</t>
  </si>
  <si>
    <t>280,405</t>
  </si>
  <si>
    <t>600,512</t>
  </si>
  <si>
    <t>691,929</t>
  </si>
  <si>
    <t>$43,464,441</t>
  </si>
  <si>
    <t>34,547</t>
  </si>
  <si>
    <t>289</t>
  </si>
  <si>
    <t>537,794</t>
  </si>
  <si>
    <t>252</t>
  </si>
  <si>
    <t>2,085,160</t>
  </si>
  <si>
    <t>437,706</t>
  </si>
  <si>
    <t>437,766</t>
  </si>
  <si>
    <t>18,314</t>
  </si>
  <si>
    <t>3,917,344</t>
  </si>
  <si>
    <t>4,116,870</t>
  </si>
  <si>
    <t>$20,770,460</t>
  </si>
  <si>
    <t>$23,150,564</t>
  </si>
  <si>
    <t>$34,085,476</t>
  </si>
  <si>
    <t>$78,006,500</t>
  </si>
  <si>
    <t>475</t>
  </si>
  <si>
    <t>730,126</t>
  </si>
  <si>
    <t>-1,742</t>
  </si>
  <si>
    <t>258,314</t>
  </si>
  <si>
    <t>-$73</t>
  </si>
  <si>
    <t>-3,234</t>
  </si>
  <si>
    <t>$10</t>
  </si>
  <si>
    <t>-52</t>
  </si>
  <si>
    <t>78,920</t>
  </si>
  <si>
    <t>48,978</t>
  </si>
  <si>
    <t>48,976</t>
  </si>
  <si>
    <t>208,000</t>
  </si>
  <si>
    <t>$357,000</t>
  </si>
  <si>
    <t>$222,000</t>
  </si>
  <si>
    <t>$879,000</t>
  </si>
  <si>
    <t>-41,619</t>
  </si>
  <si>
    <t>186</t>
  </si>
  <si>
    <t>986</t>
  </si>
  <si>
    <t>1,569</t>
  </si>
  <si>
    <t>6,920</t>
  </si>
  <si>
    <t>-55,540</t>
  </si>
  <si>
    <t>$29,285,957</t>
  </si>
  <si>
    <t>$4,091,836</t>
  </si>
  <si>
    <t>$1,006,759</t>
  </si>
  <si>
    <t>$34,137,791</t>
  </si>
  <si>
    <t>-21,850</t>
  </si>
  <si>
    <t>57,500</t>
  </si>
  <si>
    <t>-19,713</t>
  </si>
  <si>
    <t>-16,570</t>
  </si>
  <si>
    <t>10,149,190</t>
  </si>
  <si>
    <t>-1,120,691</t>
  </si>
  <si>
    <t>-$2,013,163</t>
  </si>
  <si>
    <t>-$238,728</t>
  </si>
  <si>
    <t>-$1,787,810</t>
  </si>
  <si>
    <t>-$4,501,536</t>
  </si>
  <si>
    <t>-$20</t>
  </si>
  <si>
    <t>76,960</t>
  </si>
  <si>
    <t>182,600</t>
  </si>
  <si>
    <t>696,870</t>
  </si>
  <si>
    <t>$5,763,457</t>
  </si>
  <si>
    <t>-$179,682</t>
  </si>
  <si>
    <t>-$1,154,557</t>
  </si>
  <si>
    <t>$4,116,000</t>
  </si>
  <si>
    <t>5,300</t>
  </si>
  <si>
    <t>-9,382</t>
  </si>
  <si>
    <t>-44,000</t>
  </si>
  <si>
    <t>-$963,063</t>
  </si>
  <si>
    <t>$1,110,206</t>
  </si>
  <si>
    <t>$352,298</t>
  </si>
  <si>
    <t>-$2,689,910</t>
  </si>
  <si>
    <t>-99</t>
  </si>
  <si>
    <t>342</t>
  </si>
  <si>
    <t>-12,500</t>
  </si>
  <si>
    <t>-16,440</t>
  </si>
  <si>
    <t>-483</t>
  </si>
  <si>
    <t>-160,484</t>
  </si>
  <si>
    <t>-194,813</t>
  </si>
  <si>
    <t>-$11,076,078</t>
  </si>
  <si>
    <t>-$13,528,809</t>
  </si>
  <si>
    <t>$647,256</t>
  </si>
  <si>
    <t>-$23,957,631</t>
  </si>
  <si>
    <t>-14,529</t>
  </si>
  <si>
    <t>-136</t>
  </si>
  <si>
    <t>2,555,000</t>
  </si>
  <si>
    <t>-26,527</t>
  </si>
  <si>
    <t>-27,184</t>
  </si>
  <si>
    <t>-6,459</t>
  </si>
  <si>
    <t>1,590,523</t>
  </si>
  <si>
    <t>1,591,716</t>
  </si>
  <si>
    <t>-$3,022,742</t>
  </si>
  <si>
    <t>-$584,092</t>
  </si>
  <si>
    <t>-$882,528</t>
  </si>
  <si>
    <t>-$5,289,362</t>
  </si>
  <si>
    <t>-26,000</t>
  </si>
  <si>
    <t>-12,000</t>
  </si>
  <si>
    <t>-50,000</t>
  </si>
  <si>
    <t>-$1,280,702</t>
  </si>
  <si>
    <t>-$994,982</t>
  </si>
  <si>
    <t>-$1,234,099</t>
  </si>
  <si>
    <t>-$3,404,687</t>
  </si>
  <si>
    <t>-3,000</t>
  </si>
  <si>
    <t>-20</t>
  </si>
  <si>
    <t>-1,000</t>
  </si>
  <si>
    <t>-188,360</t>
  </si>
  <si>
    <t>131,055</t>
  </si>
  <si>
    <t>-541,605</t>
  </si>
  <si>
    <t>-$7,587,740</t>
  </si>
  <si>
    <t>-$8,062,270</t>
  </si>
  <si>
    <t>-$11,418,110</t>
  </si>
  <si>
    <t>-$26,557,340</t>
  </si>
  <si>
    <t>-$4</t>
  </si>
  <si>
    <t>46,442</t>
  </si>
  <si>
    <t>46,446</t>
  </si>
  <si>
    <t>5,766</t>
  </si>
  <si>
    <t>141,236</t>
  </si>
  <si>
    <t>326,092</t>
  </si>
  <si>
    <t>$1,386,540</t>
  </si>
  <si>
    <t>$1,190,757</t>
  </si>
  <si>
    <t>$2,665,532</t>
  </si>
  <si>
    <t>$2,581,553</t>
  </si>
  <si>
    <t>-400</t>
  </si>
  <si>
    <t>-6</t>
  </si>
  <si>
    <t>-14</t>
  </si>
  <si>
    <t>420,000</t>
  </si>
  <si>
    <t>147,124</t>
  </si>
  <si>
    <t>147,827</t>
  </si>
  <si>
    <t>10,638</t>
  </si>
  <si>
    <t>2,840,000</t>
  </si>
  <si>
    <t>$3,920,000</t>
  </si>
  <si>
    <t>$33,656,000</t>
  </si>
  <si>
    <t>$11,210,000</t>
  </si>
  <si>
    <t>$48,837,156</t>
  </si>
  <si>
    <t>-26,177</t>
  </si>
  <si>
    <t>30,916</t>
  </si>
  <si>
    <t>81,731</t>
  </si>
  <si>
    <t>126,403</t>
  </si>
  <si>
    <t>-$3,000,000</t>
  </si>
  <si>
    <t>-$12</t>
  </si>
  <si>
    <t>-115</t>
  </si>
  <si>
    <t>39,605</t>
  </si>
  <si>
    <t>295,799</t>
  </si>
  <si>
    <t>13,764</t>
  </si>
  <si>
    <t>-2,210,808</t>
  </si>
  <si>
    <t>-2,356,292</t>
  </si>
  <si>
    <t>$2,129,000</t>
  </si>
  <si>
    <t>-$4,729,000</t>
  </si>
  <si>
    <t>$5,473,000</t>
  </si>
  <si>
    <t>-217</t>
  </si>
  <si>
    <t>-22,400</t>
  </si>
  <si>
    <t>-67,000</t>
  </si>
  <si>
    <t>-336,400</t>
  </si>
  <si>
    <t>$900,000</t>
  </si>
  <si>
    <t>$400,000</t>
  </si>
  <si>
    <t>$3,350,000</t>
  </si>
  <si>
    <t>21,768</t>
  </si>
  <si>
    <t>-6,007</t>
  </si>
  <si>
    <t>-5,901,218</t>
  </si>
  <si>
    <t>-6,450,613</t>
  </si>
  <si>
    <t>$2,691,199</t>
  </si>
  <si>
    <t>$1,739,647</t>
  </si>
  <si>
    <t>$1,153,140</t>
  </si>
  <si>
    <t>$5,153,292</t>
  </si>
  <si>
    <t>-97</t>
  </si>
  <si>
    <t>5,325</t>
  </si>
  <si>
    <t>-41</t>
  </si>
  <si>
    <t>680,000</t>
  </si>
  <si>
    <t>-$1,520,009</t>
  </si>
  <si>
    <t>-$3,788,814</t>
  </si>
  <si>
    <t>$7,207,989</t>
  </si>
  <si>
    <t>-$10,006,387</t>
  </si>
  <si>
    <t>-$6</t>
  </si>
  <si>
    <t>101,719</t>
  </si>
  <si>
    <t>7,741</t>
  </si>
  <si>
    <t>-122,068</t>
  </si>
  <si>
    <t>$11,060,498</t>
  </si>
  <si>
    <t>$13,971,021</t>
  </si>
  <si>
    <t>$9,874,669</t>
  </si>
  <si>
    <t>$20,841,351</t>
  </si>
  <si>
    <t>170</t>
  </si>
  <si>
    <t>-40</t>
  </si>
  <si>
    <t>-21</t>
  </si>
  <si>
    <t>523,588</t>
  </si>
  <si>
    <t>-1,025</t>
  </si>
  <si>
    <t>906,000</t>
  </si>
  <si>
    <t>882,170</t>
  </si>
  <si>
    <t>$4,000,000</t>
  </si>
  <si>
    <t>-$12,000,000</t>
  </si>
  <si>
    <t>-$19,000,000</t>
  </si>
  <si>
    <t>-18</t>
  </si>
  <si>
    <t>-2,750</t>
  </si>
  <si>
    <t>-32</t>
  </si>
  <si>
    <t>-10,138</t>
  </si>
  <si>
    <t>-406,681</t>
  </si>
  <si>
    <t>-491,057</t>
  </si>
  <si>
    <t>$3,005,689</t>
  </si>
  <si>
    <t>-$1,858,676</t>
  </si>
  <si>
    <t>$509,172</t>
  </si>
  <si>
    <t>$6,748,190</t>
  </si>
  <si>
    <t>-33</t>
  </si>
  <si>
    <t>599</t>
  </si>
  <si>
    <t>165</t>
  </si>
  <si>
    <t>-10</t>
  </si>
  <si>
    <t>-19</t>
  </si>
  <si>
    <t>300,989</t>
  </si>
  <si>
    <t>17,565</t>
  </si>
  <si>
    <t>2,305,125</t>
  </si>
  <si>
    <t>1,771,075</t>
  </si>
  <si>
    <t>$499,370</t>
  </si>
  <si>
    <t>$18,700,634</t>
  </si>
  <si>
    <t>-$3,379,014</t>
  </si>
  <si>
    <t>-$4,093,491</t>
  </si>
  <si>
    <t>-$19</t>
  </si>
  <si>
    <t>433</t>
  </si>
  <si>
    <t>141,678</t>
  </si>
  <si>
    <t>611,830</t>
  </si>
  <si>
    <t>$7,249,323</t>
  </si>
  <si>
    <t>$9,177,154</t>
  </si>
  <si>
    <t>$3,030,558</t>
  </si>
  <si>
    <t>$19,173,604</t>
  </si>
  <si>
    <t>876</t>
  </si>
  <si>
    <t>-96</t>
  </si>
  <si>
    <t>-70</t>
  </si>
  <si>
    <t>187,000</t>
  </si>
  <si>
    <t>157,000</t>
  </si>
  <si>
    <t>11,000,000</t>
  </si>
  <si>
    <t>$17,000,000</t>
  </si>
  <si>
    <t>-$35,500,000</t>
  </si>
  <si>
    <t>$99,000,000</t>
  </si>
  <si>
    <t>-84</t>
  </si>
  <si>
    <t>-4,588</t>
  </si>
  <si>
    <t>-3,587</t>
  </si>
  <si>
    <t>-404,511</t>
  </si>
  <si>
    <t>-424,507</t>
  </si>
  <si>
    <t>-$250,674</t>
  </si>
  <si>
    <t>-$17,822</t>
  </si>
  <si>
    <t>-$523,928</t>
  </si>
  <si>
    <t>-$797,424</t>
  </si>
  <si>
    <t>3,697</t>
  </si>
  <si>
    <t>3,698</t>
  </si>
  <si>
    <t>4,216</t>
  </si>
  <si>
    <t>206,943</t>
  </si>
  <si>
    <t>240,080</t>
  </si>
  <si>
    <t>-$854,630</t>
  </si>
  <si>
    <t>$4,652,479</t>
  </si>
  <si>
    <t>-1,211</t>
  </si>
  <si>
    <t>-301</t>
  </si>
  <si>
    <t>-1,228,000</t>
  </si>
  <si>
    <t>2,645</t>
  </si>
  <si>
    <t>2,476</t>
  </si>
  <si>
    <t>-7,500</t>
  </si>
  <si>
    <t>-58</t>
  </si>
  <si>
    <t>194,050</t>
  </si>
  <si>
    <t>9,419</t>
  </si>
  <si>
    <t>64,365</t>
  </si>
  <si>
    <t>$2,214,541</t>
  </si>
  <si>
    <t>$1,219,295</t>
  </si>
  <si>
    <t>$2,129,981</t>
  </si>
  <si>
    <t>$5,562,166</t>
  </si>
  <si>
    <t>60,561</t>
  </si>
  <si>
    <t>3,566</t>
  </si>
  <si>
    <t>1,134,440</t>
  </si>
  <si>
    <t>1,190,129</t>
  </si>
  <si>
    <t>$3,093,891</t>
  </si>
  <si>
    <t>$6,267,091</t>
  </si>
  <si>
    <t>$5,471,588</t>
  </si>
  <si>
    <t>$14,832,579</t>
  </si>
  <si>
    <t>-$1</t>
  </si>
  <si>
    <t>3,338</t>
  </si>
  <si>
    <t>-479</t>
  </si>
  <si>
    <t>-65</t>
  </si>
  <si>
    <t>-337</t>
  </si>
  <si>
    <t>-13</t>
  </si>
  <si>
    <t>17,596</t>
  </si>
  <si>
    <t>516,174</t>
  </si>
  <si>
    <t>-843,488</t>
  </si>
  <si>
    <t>-844,410</t>
  </si>
  <si>
    <t>-63,612</t>
  </si>
  <si>
    <t>-656,210</t>
  </si>
  <si>
    <t>-1,502,702</t>
  </si>
  <si>
    <t>-$5,292,600</t>
  </si>
  <si>
    <t>-$133,412,948</t>
  </si>
  <si>
    <t>$1,687,066</t>
  </si>
  <si>
    <t>-$137,018,482</t>
  </si>
  <si>
    <t>48,465</t>
  </si>
  <si>
    <t>446,298</t>
  </si>
  <si>
    <t>833,190</t>
  </si>
  <si>
    <t>$4,719,952</t>
  </si>
  <si>
    <t>-$1,743,001</t>
  </si>
  <si>
    <t>$6,413,569</t>
  </si>
  <si>
    <t>$7,862,731</t>
  </si>
  <si>
    <t>-43,287</t>
  </si>
  <si>
    <t>-43,528</t>
  </si>
  <si>
    <t>-70,936</t>
  </si>
  <si>
    <t>70,434</t>
  </si>
  <si>
    <t>38,601</t>
  </si>
  <si>
    <t>-$27,854,070</t>
  </si>
  <si>
    <t>37,015</t>
  </si>
  <si>
    <t>2,462,919</t>
  </si>
  <si>
    <t>126,230</t>
  </si>
  <si>
    <t>5,212</t>
  </si>
  <si>
    <t>807,407</t>
  </si>
  <si>
    <t>746,176</t>
  </si>
  <si>
    <t>$3,149,144</t>
  </si>
  <si>
    <t>$4,143,602</t>
  </si>
  <si>
    <t>$8,555,639</t>
  </si>
  <si>
    <t>$15,848,385</t>
  </si>
  <si>
    <t>452</t>
  </si>
  <si>
    <t>481</t>
  </si>
  <si>
    <t>-57</t>
  </si>
  <si>
    <t>280,590</t>
  </si>
  <si>
    <t>8,224,472</t>
  </si>
  <si>
    <t>1,594,036</t>
  </si>
  <si>
    <t>11,054,844</t>
  </si>
  <si>
    <t>2,833,669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</si>
</sst>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_);_(* \(#,##0\);_(* &quot;-&quot;??_);_(@_)"/>
    <numFmt numFmtId="165" formatCode="#,##0.0"/>
    <numFmt numFmtId="166" formatCode="&quot;$&quot;\ #,##0"/>
    <numFmt numFmtId="167" formatCode="0\ %"/>
    <numFmt numFmtId="168" formatCode="0.0\ %"/>
    <numFmt numFmtId="169" formatCode="&quot;$&quot;\ #,##0.00"/>
    <numFmt numFmtId="170" formatCode="0.0%"/>
    <numFmt numFmtId="171" formatCode="&quot;$&quot;#,##0"/>
  </numFmts>
  <fonts count="44" x14ac:knownFonts="1">
    <font>
      <sz val="11"/>
      <color theme="1"/>
      <name val="Calibri"/>
      <family val="2"/>
      <scheme val="minor"/>
    </font>
    <font>
      <sz val="11"/>
      <color theme="1"/>
      <name val="Calibri"/>
      <family val="2"/>
      <scheme val="minor"/>
    </font>
    <font>
      <sz val="10"/>
      <name val="Arial"/>
      <family val="2"/>
    </font>
    <font>
      <sz val="10"/>
      <name val="MS Sans Serif"/>
      <family val="2"/>
    </font>
    <font>
      <b/>
      <sz val="10"/>
      <name val="Calibri"/>
      <family val="2"/>
      <scheme val="minor"/>
    </font>
    <font>
      <sz val="10"/>
      <color indexed="8"/>
      <name val="Arial"/>
      <family val="2"/>
    </font>
    <font>
      <sz val="8"/>
      <color indexed="8"/>
      <name val="Arial"/>
      <family val="2"/>
    </font>
    <font>
      <sz val="10"/>
      <color theme="0" tint="-0.14999847407452621"/>
      <name val="MS Sans Serif"/>
      <family val="2"/>
    </font>
    <font>
      <sz val="10"/>
      <name val="Calibri"/>
      <family val="2"/>
      <scheme val="minor"/>
    </font>
    <font>
      <b/>
      <sz val="14"/>
      <name val="Calibri"/>
      <family val="2"/>
      <scheme val="minor"/>
    </font>
    <font>
      <i/>
      <sz val="10"/>
      <name val="Calibri"/>
      <family val="2"/>
      <scheme val="minor"/>
    </font>
    <font>
      <b/>
      <i/>
      <sz val="10"/>
      <name val="Calibri"/>
      <family val="2"/>
      <scheme val="minor"/>
    </font>
    <font>
      <b/>
      <sz val="10"/>
      <name val="MS Sans Serif"/>
      <family val="2"/>
    </font>
    <font>
      <sz val="10"/>
      <color theme="1"/>
      <name val="Calibri"/>
      <family val="2"/>
      <scheme val="minor"/>
    </font>
    <font>
      <sz val="8"/>
      <name val="Verdana"/>
      <family val="2"/>
    </font>
    <font>
      <i/>
      <sz val="10"/>
      <color rgb="FFECEADC"/>
      <name val="Calibri"/>
      <family val="2"/>
      <scheme val="minor"/>
    </font>
    <font>
      <sz val="12"/>
      <name val="Verdana"/>
      <family val="2"/>
    </font>
    <font>
      <sz val="16"/>
      <name val="MS Sans Serif"/>
      <family val="2"/>
    </font>
    <font>
      <sz val="16"/>
      <name val="Verdana"/>
      <family val="2"/>
    </font>
    <font>
      <sz val="16"/>
      <color theme="1"/>
      <name val="Calibri"/>
      <family val="2"/>
      <scheme val="minor"/>
    </font>
    <font>
      <b/>
      <sz val="16"/>
      <name val="Verdana"/>
      <family val="2"/>
    </font>
    <font>
      <sz val="10"/>
      <color indexed="8"/>
      <name val="Arial"/>
      <family val="2"/>
    </font>
    <font>
      <sz val="10"/>
      <name val="Verdana"/>
      <family val="2"/>
    </font>
    <font>
      <sz val="8"/>
      <name val="Verdana"/>
      <family val="2"/>
    </font>
    <font>
      <i/>
      <sz val="8"/>
      <name val="Verdana"/>
      <family val="2"/>
    </font>
    <font>
      <b/>
      <sz val="8"/>
      <name val="Verdana"/>
      <family val="2"/>
    </font>
    <font>
      <b/>
      <sz val="12"/>
      <name val="Verdana"/>
      <family val="2"/>
    </font>
    <font>
      <b/>
      <sz val="8"/>
      <name val="Verdana"/>
      <family val="2"/>
    </font>
    <font>
      <sz val="8"/>
      <color rgb="FFFF0000"/>
      <name val="Verdana"/>
      <family val="2"/>
    </font>
    <font>
      <sz val="8"/>
      <color indexed="8"/>
      <name val="Verdana"/>
      <family val="2"/>
    </font>
    <font>
      <b/>
      <i/>
      <sz val="8"/>
      <name val="Verdana"/>
      <family val="2"/>
    </font>
    <font>
      <b/>
      <sz val="8"/>
      <color indexed="8"/>
      <name val="Verdana"/>
      <family val="2"/>
    </font>
    <font>
      <b/>
      <sz val="8"/>
      <color rgb="FF5F5F5F"/>
      <name val="Verdana"/>
      <family val="2"/>
    </font>
    <font>
      <sz val="8"/>
      <color rgb="FF5F5F5F"/>
      <name val="Verdana"/>
      <family val="2"/>
    </font>
    <font>
      <b/>
      <sz val="16"/>
      <color rgb="FFC00000"/>
      <name val="Calibri"/>
      <family val="2"/>
      <scheme val="minor"/>
    </font>
    <font>
      <b/>
      <u/>
      <sz val="8"/>
      <name val="Verdana"/>
      <family val="2"/>
    </font>
    <font>
      <b/>
      <u/>
      <sz val="8"/>
      <color indexed="8"/>
      <name val="Verdana"/>
      <family val="2"/>
    </font>
    <font>
      <sz val="8"/>
      <color theme="0" tint="-0.34998626667073579"/>
      <name val="Verdana"/>
      <family val="2"/>
    </font>
    <font>
      <b/>
      <sz val="10"/>
      <color theme="1"/>
      <name val="Calibri"/>
      <family val="2"/>
      <scheme val="minor"/>
    </font>
    <font>
      <i/>
      <sz val="10"/>
      <color theme="1"/>
      <name val="Calibri"/>
      <family val="2"/>
      <scheme val="minor"/>
    </font>
    <font>
      <b/>
      <sz val="8"/>
      <color theme="4"/>
      <name val="Verdana"/>
      <family val="2"/>
    </font>
    <font>
      <i/>
      <sz val="8"/>
      <color theme="4"/>
      <name val="Verdana"/>
      <family val="2"/>
    </font>
    <font>
      <sz val="8"/>
      <color theme="0" tint="-0.499984740745262"/>
      <name val="Verdana"/>
      <family val="2"/>
    </font>
    <font>
      <sz val="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indexed="25"/>
      </patternFill>
    </fill>
    <fill>
      <patternFill patternType="solid">
        <fgColor theme="0" tint="-4.9989318521683403E-2"/>
        <bgColor indexed="64"/>
      </patternFill>
    </fill>
    <fill>
      <patternFill patternType="solid">
        <fgColor theme="2"/>
        <bgColor indexed="64"/>
      </patternFill>
    </fill>
    <fill>
      <patternFill patternType="solid">
        <fgColor rgb="FFE4E0CA"/>
        <bgColor rgb="FFFFF2CC"/>
      </patternFill>
    </fill>
    <fill>
      <patternFill patternType="solid">
        <fgColor rgb="FFE4E0CA"/>
        <bgColor indexed="64"/>
      </patternFill>
    </fill>
    <fill>
      <patternFill patternType="solid">
        <fgColor rgb="FFFFFF00"/>
        <bgColor indexed="64"/>
      </patternFill>
    </fill>
  </fills>
  <borders count="10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style="thin">
        <color rgb="FF000000"/>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CCCCCC"/>
      </bottom>
      <diagonal/>
    </border>
    <border>
      <left style="thin">
        <color rgb="FF000000"/>
      </left>
      <right style="thin">
        <color rgb="FF000000"/>
      </right>
      <top/>
      <bottom style="thin">
        <color rgb="FFCCCCCC"/>
      </bottom>
      <diagonal/>
    </border>
    <border>
      <left/>
      <right style="thin">
        <color rgb="FF000000"/>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theme="0" tint="-0.24994659260841701"/>
      </top>
      <bottom style="thin">
        <color rgb="FFCCCCCC"/>
      </bottom>
      <diagonal/>
    </border>
    <border>
      <left style="thin">
        <color rgb="FF000000"/>
      </left>
      <right/>
      <top style="thin">
        <color theme="0" tint="-0.24994659260841701"/>
      </top>
      <bottom style="thin">
        <color rgb="FFCCCCCC"/>
      </bottom>
      <diagonal/>
    </border>
    <border>
      <left/>
      <right style="thin">
        <color rgb="FF000000"/>
      </right>
      <top style="thin">
        <color theme="0" tint="-0.24994659260841701"/>
      </top>
      <bottom style="thin">
        <color rgb="FFCCCCCC"/>
      </bottom>
      <diagonal/>
    </border>
    <border>
      <left/>
      <right style="thin">
        <color indexed="64"/>
      </right>
      <top/>
      <bottom/>
      <diagonal/>
    </border>
    <border>
      <left/>
      <right style="thin">
        <color rgb="FF000000"/>
      </right>
      <top style="thin">
        <color rgb="FFCCCCCC"/>
      </top>
      <bottom style="thin">
        <color indexed="64"/>
      </bottom>
      <diagonal/>
    </border>
    <border>
      <left style="thin">
        <color indexed="64"/>
      </left>
      <right style="thin">
        <color indexed="64"/>
      </right>
      <top/>
      <bottom style="thin">
        <color rgb="FFCCCCCC"/>
      </bottom>
      <diagonal/>
    </border>
    <border>
      <left style="thin">
        <color rgb="FF000000"/>
      </left>
      <right style="thin">
        <color rgb="FF000000"/>
      </right>
      <top style="thin">
        <color rgb="FFCCCCCC"/>
      </top>
      <bottom style="thin">
        <color indexed="64"/>
      </bottom>
      <diagonal/>
    </border>
    <border>
      <left style="thin">
        <color indexed="64"/>
      </left>
      <right/>
      <top/>
      <bottom style="thin">
        <color rgb="FFCCCCCC"/>
      </bottom>
      <diagonal/>
    </border>
    <border>
      <left style="thin">
        <color rgb="FF000000"/>
      </left>
      <right style="thin">
        <color indexed="64"/>
      </right>
      <top/>
      <bottom style="thin">
        <color rgb="FFCCCCCC"/>
      </bottom>
      <diagonal/>
    </border>
    <border>
      <left style="thin">
        <color rgb="FF000000"/>
      </left>
      <right style="thin">
        <color indexed="64"/>
      </right>
      <top style="thin">
        <color theme="0" tint="-0.24994659260841701"/>
      </top>
      <bottom style="thin">
        <color rgb="FFCCCCCC"/>
      </bottom>
      <diagonal/>
    </border>
    <border>
      <left style="thin">
        <color indexed="64"/>
      </left>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style="thin">
        <color rgb="FF000000"/>
      </right>
      <top style="thin">
        <color theme="0" tint="-0.24994659260841701"/>
      </top>
      <bottom style="thin">
        <color indexed="64"/>
      </bottom>
      <diagonal/>
    </border>
    <border>
      <left style="thin">
        <color rgb="FF000000"/>
      </left>
      <right style="thin">
        <color indexed="64"/>
      </right>
      <top style="thin">
        <color theme="0" tint="-0.24994659260841701"/>
      </top>
      <bottom style="thin">
        <color indexed="64"/>
      </bottom>
      <diagonal/>
    </border>
    <border>
      <left style="thin">
        <color rgb="FF000000"/>
      </left>
      <right/>
      <top style="thin">
        <color rgb="FFCCCCCC"/>
      </top>
      <bottom/>
      <diagonal/>
    </border>
    <border>
      <left style="thin">
        <color rgb="FF000000"/>
      </left>
      <right style="thin">
        <color rgb="FF000000"/>
      </right>
      <top style="thin">
        <color rgb="FFCCCCCC"/>
      </top>
      <bottom/>
      <diagonal/>
    </border>
    <border>
      <left/>
      <right style="thin">
        <color rgb="FF000000"/>
      </right>
      <top style="thin">
        <color rgb="FFCCCCCC"/>
      </top>
      <bottom/>
      <diagonal/>
    </border>
    <border>
      <left/>
      <right/>
      <top style="thin">
        <color rgb="FFCCCCCC"/>
      </top>
      <bottom/>
      <diagonal/>
    </border>
    <border>
      <left style="thin">
        <color indexed="64"/>
      </left>
      <right style="thin">
        <color indexed="64"/>
      </right>
      <top style="thin">
        <color indexed="64"/>
      </top>
      <bottom style="thin">
        <color rgb="FFCCCCCC"/>
      </bottom>
      <diagonal/>
    </border>
    <border>
      <left style="thin">
        <color indexed="64"/>
      </left>
      <right style="thin">
        <color indexed="64"/>
      </right>
      <top style="thin">
        <color rgb="FFCCCCCC"/>
      </top>
      <bottom style="thin">
        <color rgb="FFCCCCCC"/>
      </bottom>
      <diagonal/>
    </border>
    <border>
      <left style="thin">
        <color indexed="64"/>
      </left>
      <right style="thin">
        <color indexed="64"/>
      </right>
      <top style="thin">
        <color rgb="FFCCCCCC"/>
      </top>
      <bottom/>
      <diagonal/>
    </border>
    <border>
      <left style="thin">
        <color indexed="64"/>
      </left>
      <right style="thin">
        <color indexed="64"/>
      </right>
      <top style="thin">
        <color rgb="FFCCCCCC"/>
      </top>
      <bottom style="thin">
        <color indexed="64"/>
      </bottom>
      <diagonal/>
    </border>
    <border>
      <left style="thin">
        <color indexed="64"/>
      </left>
      <right/>
      <top style="thin">
        <color indexed="64"/>
      </top>
      <bottom style="thin">
        <color rgb="FFCCCCCC"/>
      </bottom>
      <diagonal/>
    </border>
    <border>
      <left style="thin">
        <color rgb="FF000000"/>
      </left>
      <right/>
      <top style="thin">
        <color indexed="64"/>
      </top>
      <bottom style="thin">
        <color rgb="FFCCCCCC"/>
      </bottom>
      <diagonal/>
    </border>
    <border>
      <left style="thin">
        <color indexed="64"/>
      </left>
      <right/>
      <top style="thin">
        <color rgb="FFCCCCCC"/>
      </top>
      <bottom style="thin">
        <color rgb="FFCCCCCC"/>
      </bottom>
      <diagonal/>
    </border>
    <border>
      <left style="thin">
        <color indexed="64"/>
      </left>
      <right style="thin">
        <color rgb="FF000000"/>
      </right>
      <top style="thin">
        <color rgb="FFCCCCCC"/>
      </top>
      <bottom style="thin">
        <color rgb="FFCCCCCC"/>
      </bottom>
      <diagonal/>
    </border>
    <border>
      <left style="thin">
        <color rgb="FF000000"/>
      </left>
      <right style="thin">
        <color indexed="64"/>
      </right>
      <top style="thin">
        <color rgb="FFCCCCCC"/>
      </top>
      <bottom style="thin">
        <color rgb="FFCCCCCC"/>
      </bottom>
      <diagonal/>
    </border>
    <border>
      <left style="thin">
        <color indexed="64"/>
      </left>
      <right style="thin">
        <color rgb="FF000000"/>
      </right>
      <top style="thin">
        <color rgb="FFCCCCCC"/>
      </top>
      <bottom/>
      <diagonal/>
    </border>
    <border>
      <left style="thin">
        <color rgb="FF000000"/>
      </left>
      <right style="thin">
        <color indexed="64"/>
      </right>
      <top style="thin">
        <color rgb="FFCCCCCC"/>
      </top>
      <bottom/>
      <diagonal/>
    </border>
    <border>
      <left style="thin">
        <color indexed="64"/>
      </left>
      <right style="thin">
        <color rgb="FF000000"/>
      </right>
      <top style="thin">
        <color rgb="FFCCCCCC"/>
      </top>
      <bottom style="thin">
        <color indexed="64"/>
      </bottom>
      <diagonal/>
    </border>
    <border>
      <left style="thin">
        <color rgb="FF000000"/>
      </left>
      <right style="thin">
        <color indexed="64"/>
      </right>
      <top style="thin">
        <color rgb="FFCCCCCC"/>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medium">
        <color indexed="64"/>
      </bottom>
      <diagonal/>
    </border>
    <border>
      <left style="thin">
        <color theme="0" tint="-0.14996795556505021"/>
      </left>
      <right style="thin">
        <color indexed="64"/>
      </right>
      <top style="thin">
        <color theme="0" tint="-0.14996795556505021"/>
      </top>
      <bottom style="medium">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indexed="64"/>
      </right>
      <top style="thin">
        <color theme="0" tint="-0.24994659260841701"/>
      </top>
      <bottom style="thin">
        <color rgb="FFCCCCCC"/>
      </bottom>
      <diagonal/>
    </border>
    <border>
      <left style="thin">
        <color indexed="64"/>
      </left>
      <right/>
      <top style="thin">
        <color rgb="FFCCCCCC"/>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rgb="FFCCCCCC"/>
      </bottom>
      <diagonal/>
    </border>
    <border>
      <left/>
      <right/>
      <top style="thin">
        <color indexed="64"/>
      </top>
      <bottom style="thin">
        <color rgb="FFCCCCCC"/>
      </bottom>
      <diagonal/>
    </border>
    <border>
      <left style="thin">
        <color indexed="64"/>
      </left>
      <right style="thin">
        <color rgb="FF000000"/>
      </right>
      <top style="thin">
        <color indexed="64"/>
      </top>
      <bottom style="thin">
        <color rgb="FFCCCCCC"/>
      </bottom>
      <diagonal/>
    </border>
    <border>
      <left style="thin">
        <color rgb="FF000000"/>
      </left>
      <right style="thin">
        <color indexed="64"/>
      </right>
      <top style="thin">
        <color indexed="64"/>
      </top>
      <bottom style="thin">
        <color rgb="FFCCCCCC"/>
      </bottom>
      <diagonal/>
    </border>
    <border>
      <left/>
      <right style="thin">
        <color indexed="64"/>
      </right>
      <top style="thin">
        <color indexed="64"/>
      </top>
      <bottom style="thin">
        <color rgb="FFCCCCCC"/>
      </bottom>
      <diagonal/>
    </border>
    <border>
      <left/>
      <right style="thin">
        <color indexed="64"/>
      </right>
      <top style="thin">
        <color rgb="FFCCCCCC"/>
      </top>
      <bottom style="thin">
        <color rgb="FFCCCCCC"/>
      </bottom>
      <diagonal/>
    </border>
    <border>
      <left/>
      <right style="thin">
        <color indexed="64"/>
      </right>
      <top style="thin">
        <color rgb="FFCCCCCC"/>
      </top>
      <bottom/>
      <diagonal/>
    </border>
    <border>
      <left style="thin">
        <color indexed="64"/>
      </left>
      <right/>
      <top style="thin">
        <color rgb="FFCCCCCC"/>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rgb="FF000000"/>
      </right>
      <top/>
      <bottom style="thin">
        <color rgb="FFCCCCCC"/>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CCCCCC"/>
      </top>
      <bottom style="thin">
        <color indexed="64"/>
      </bottom>
      <diagonal/>
    </border>
    <border>
      <left/>
      <right/>
      <top style="thin">
        <color rgb="FFCCCCCC"/>
      </top>
      <bottom style="thin">
        <color indexed="64"/>
      </bottom>
      <diagonal/>
    </border>
    <border>
      <left/>
      <right style="thin">
        <color indexed="64"/>
      </right>
      <top/>
      <bottom style="thin">
        <color rgb="FFCCCCCC"/>
      </bottom>
      <diagonal/>
    </border>
    <border>
      <left style="thin">
        <color indexed="64"/>
      </left>
      <right/>
      <top style="thin">
        <color theme="0" tint="-0.24994659260841701"/>
      </top>
      <bottom style="thin">
        <color rgb="FFCCCCCC"/>
      </bottom>
      <diagonal/>
    </border>
    <border>
      <left/>
      <right style="thin">
        <color indexed="64"/>
      </right>
      <top style="thin">
        <color rgb="FFCCCCCC"/>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5" fillId="0" borderId="0"/>
    <xf numFmtId="9" fontId="6" fillId="0" borderId="0" applyFont="0" applyFill="0" applyBorder="0" applyAlignment="0" applyProtection="0"/>
    <xf numFmtId="0" fontId="21" fillId="0" borderId="0"/>
    <xf numFmtId="0" fontId="5" fillId="0" borderId="0"/>
  </cellStyleXfs>
  <cellXfs count="403">
    <xf numFmtId="0" fontId="0" fillId="0" borderId="0" xfId="0"/>
    <xf numFmtId="0" fontId="3" fillId="2" borderId="0" xfId="4" applyFill="1" applyBorder="1"/>
    <xf numFmtId="0" fontId="3" fillId="0" borderId="0" xfId="4" applyFont="1" applyBorder="1"/>
    <xf numFmtId="0" fontId="3" fillId="0" borderId="0" xfId="4" applyBorder="1"/>
    <xf numFmtId="0" fontId="8" fillId="2" borderId="1" xfId="4" applyFont="1" applyFill="1" applyBorder="1"/>
    <xf numFmtId="164" fontId="8" fillId="2" borderId="1" xfId="5" applyNumberFormat="1" applyFont="1" applyFill="1" applyBorder="1" applyAlignment="1">
      <alignment horizontal="center"/>
    </xf>
    <xf numFmtId="0" fontId="13" fillId="0" borderId="2" xfId="0" applyNumberFormat="1" applyFont="1" applyBorder="1"/>
    <xf numFmtId="3" fontId="3" fillId="2" borderId="0" xfId="4" applyNumberFormat="1" applyFont="1" applyFill="1" applyBorder="1"/>
    <xf numFmtId="3" fontId="3" fillId="2" borderId="0" xfId="4" applyNumberFormat="1" applyFill="1" applyBorder="1"/>
    <xf numFmtId="3" fontId="12" fillId="2" borderId="0" xfId="4" applyNumberFormat="1" applyFont="1" applyFill="1" applyBorder="1"/>
    <xf numFmtId="3" fontId="10" fillId="2" borderId="0" xfId="4" applyNumberFormat="1" applyFont="1" applyFill="1" applyBorder="1"/>
    <xf numFmtId="3" fontId="7" fillId="2" borderId="0" xfId="4" applyNumberFormat="1" applyFont="1" applyFill="1" applyBorder="1"/>
    <xf numFmtId="3" fontId="3" fillId="0" borderId="0" xfId="4" applyNumberFormat="1" applyFont="1" applyBorder="1"/>
    <xf numFmtId="0" fontId="14" fillId="2" borderId="0" xfId="0" applyFont="1" applyFill="1"/>
    <xf numFmtId="0" fontId="3" fillId="2" borderId="0" xfId="4" applyFont="1" applyFill="1" applyBorder="1"/>
    <xf numFmtId="3" fontId="15" fillId="2" borderId="0" xfId="4" applyNumberFormat="1" applyFont="1" applyFill="1" applyBorder="1"/>
    <xf numFmtId="0" fontId="18" fillId="2" borderId="0" xfId="0" applyFont="1" applyFill="1"/>
    <xf numFmtId="3" fontId="17" fillId="0" borderId="0" xfId="4" applyNumberFormat="1" applyFont="1" applyBorder="1"/>
    <xf numFmtId="3" fontId="18" fillId="2" borderId="0" xfId="4" applyNumberFormat="1" applyFont="1" applyFill="1" applyBorder="1"/>
    <xf numFmtId="0" fontId="18" fillId="2" borderId="0" xfId="4" applyFont="1" applyFill="1" applyBorder="1"/>
    <xf numFmtId="3" fontId="16" fillId="2" borderId="0" xfId="4" applyNumberFormat="1" applyFont="1" applyFill="1" applyBorder="1"/>
    <xf numFmtId="3" fontId="20" fillId="2" borderId="0" xfId="4" applyNumberFormat="1" applyFont="1" applyFill="1" applyBorder="1"/>
    <xf numFmtId="0" fontId="22" fillId="0" borderId="0" xfId="8" applyFont="1"/>
    <xf numFmtId="0" fontId="21" fillId="0" borderId="0" xfId="8" applyFont="1" applyAlignment="1"/>
    <xf numFmtId="0" fontId="23" fillId="0" borderId="0" xfId="8" applyFont="1" applyAlignment="1"/>
    <xf numFmtId="3" fontId="23" fillId="0" borderId="14" xfId="8" applyNumberFormat="1" applyFont="1" applyBorder="1" applyAlignment="1"/>
    <xf numFmtId="0" fontId="26" fillId="0" borderId="0" xfId="8" applyFont="1" applyAlignment="1"/>
    <xf numFmtId="0" fontId="34" fillId="0" borderId="0" xfId="8" applyFont="1" applyAlignment="1">
      <alignment vertical="top"/>
    </xf>
    <xf numFmtId="3" fontId="23" fillId="0" borderId="0" xfId="8" applyNumberFormat="1" applyFont="1"/>
    <xf numFmtId="3" fontId="21" fillId="0" borderId="0" xfId="8" applyNumberFormat="1" applyFont="1" applyAlignment="1"/>
    <xf numFmtId="3" fontId="34" fillId="0" borderId="0" xfId="8" applyNumberFormat="1" applyFont="1" applyAlignment="1">
      <alignment vertical="top"/>
    </xf>
    <xf numFmtId="3" fontId="22" fillId="0" borderId="0" xfId="8" applyNumberFormat="1" applyFont="1"/>
    <xf numFmtId="3" fontId="26" fillId="0" borderId="0" xfId="8" applyNumberFormat="1" applyFont="1" applyAlignment="1"/>
    <xf numFmtId="3" fontId="24" fillId="0" borderId="0" xfId="8" applyNumberFormat="1" applyFont="1" applyAlignment="1"/>
    <xf numFmtId="3" fontId="23" fillId="0" borderId="0" xfId="8" applyNumberFormat="1" applyFont="1" applyAlignment="1"/>
    <xf numFmtId="3" fontId="29" fillId="0" borderId="0" xfId="8" applyNumberFormat="1" applyFont="1" applyAlignment="1">
      <alignment vertical="center"/>
    </xf>
    <xf numFmtId="3" fontId="29" fillId="0" borderId="0" xfId="8" applyNumberFormat="1" applyFont="1" applyAlignment="1">
      <alignment vertical="center" wrapText="1"/>
    </xf>
    <xf numFmtId="3" fontId="21" fillId="0" borderId="0" xfId="8" applyNumberFormat="1" applyFont="1" applyAlignment="1">
      <alignment horizontal="center" vertical="center" wrapText="1"/>
    </xf>
    <xf numFmtId="3" fontId="21" fillId="0" borderId="0" xfId="8" applyNumberFormat="1" applyFont="1" applyAlignment="1">
      <alignment horizontal="center" vertical="center"/>
    </xf>
    <xf numFmtId="3" fontId="23" fillId="0" borderId="13" xfId="8" applyNumberFormat="1" applyFont="1" applyBorder="1" applyAlignment="1"/>
    <xf numFmtId="3" fontId="28" fillId="4" borderId="13" xfId="8" applyNumberFormat="1" applyFont="1" applyFill="1" applyBorder="1" applyAlignment="1"/>
    <xf numFmtId="3" fontId="14" fillId="0" borderId="38" xfId="8" applyNumberFormat="1" applyFont="1" applyBorder="1" applyAlignment="1"/>
    <xf numFmtId="3" fontId="14" fillId="0" borderId="17" xfId="8" applyNumberFormat="1" applyFont="1" applyBorder="1" applyAlignment="1"/>
    <xf numFmtId="3" fontId="14" fillId="0" borderId="17" xfId="8" applyNumberFormat="1" applyFont="1" applyBorder="1" applyAlignment="1">
      <alignment horizontal="center"/>
    </xf>
    <xf numFmtId="3" fontId="14" fillId="0" borderId="37" xfId="8" applyNumberFormat="1" applyFont="1" applyBorder="1" applyAlignment="1"/>
    <xf numFmtId="3" fontId="14" fillId="0" borderId="36" xfId="8" applyNumberFormat="1" applyFont="1" applyBorder="1" applyAlignment="1"/>
    <xf numFmtId="3" fontId="28" fillId="4" borderId="36" xfId="8" applyNumberFormat="1" applyFont="1" applyFill="1" applyBorder="1" applyAlignment="1"/>
    <xf numFmtId="3" fontId="14" fillId="0" borderId="10" xfId="8" applyNumberFormat="1" applyFont="1" applyBorder="1" applyAlignment="1"/>
    <xf numFmtId="3" fontId="14" fillId="0" borderId="7" xfId="8" applyNumberFormat="1" applyFont="1" applyBorder="1" applyAlignment="1"/>
    <xf numFmtId="3" fontId="14" fillId="0" borderId="10" xfId="8" quotePrefix="1" applyNumberFormat="1" applyFont="1" applyBorder="1" applyAlignment="1"/>
    <xf numFmtId="3" fontId="14" fillId="0" borderId="10" xfId="8" applyNumberFormat="1" applyFont="1" applyBorder="1" applyAlignment="1">
      <alignment horizontal="center"/>
    </xf>
    <xf numFmtId="3" fontId="29" fillId="0" borderId="0" xfId="8" applyNumberFormat="1" applyFont="1" applyAlignment="1"/>
    <xf numFmtId="3" fontId="14" fillId="0" borderId="8" xfId="8" applyNumberFormat="1" applyFont="1" applyBorder="1" applyAlignment="1"/>
    <xf numFmtId="3" fontId="28" fillId="4" borderId="8" xfId="8" applyNumberFormat="1" applyFont="1" applyFill="1" applyBorder="1" applyAlignment="1"/>
    <xf numFmtId="3" fontId="14" fillId="0" borderId="11" xfId="8" applyNumberFormat="1" applyFont="1" applyBorder="1" applyAlignment="1"/>
    <xf numFmtId="3" fontId="28" fillId="4" borderId="12" xfId="8" applyNumberFormat="1" applyFont="1" applyFill="1" applyBorder="1" applyAlignment="1"/>
    <xf numFmtId="3" fontId="14" fillId="0" borderId="0" xfId="8" applyNumberFormat="1" applyFont="1"/>
    <xf numFmtId="3" fontId="27" fillId="0" borderId="0" xfId="8" applyNumberFormat="1" applyFont="1"/>
    <xf numFmtId="3" fontId="24" fillId="0" borderId="0" xfId="8" applyNumberFormat="1" applyFont="1"/>
    <xf numFmtId="3" fontId="23" fillId="0" borderId="4" xfId="8" applyNumberFormat="1" applyFont="1" applyBorder="1" applyAlignment="1"/>
    <xf numFmtId="3" fontId="28" fillId="4" borderId="42" xfId="8" applyNumberFormat="1" applyFont="1" applyFill="1" applyBorder="1" applyAlignment="1"/>
    <xf numFmtId="3" fontId="23" fillId="0" borderId="39" xfId="8" applyNumberFormat="1" applyFont="1" applyBorder="1" applyAlignment="1"/>
    <xf numFmtId="3" fontId="14" fillId="0" borderId="46" xfId="8" applyNumberFormat="1" applyFont="1" applyBorder="1" applyAlignment="1"/>
    <xf numFmtId="165" fontId="14" fillId="0" borderId="47" xfId="8" applyNumberFormat="1" applyFont="1" applyBorder="1" applyAlignment="1"/>
    <xf numFmtId="165" fontId="14" fillId="0" borderId="48" xfId="8" applyNumberFormat="1" applyFont="1" applyBorder="1" applyAlignment="1"/>
    <xf numFmtId="165" fontId="14" fillId="0" borderId="49" xfId="8" applyNumberFormat="1" applyFont="1" applyBorder="1" applyAlignment="1"/>
    <xf numFmtId="3" fontId="14" fillId="0" borderId="45" xfId="8" applyNumberFormat="1" applyFont="1" applyBorder="1" applyAlignment="1"/>
    <xf numFmtId="3" fontId="14" fillId="0" borderId="50" xfId="8" applyNumberFormat="1" applyFont="1" applyBorder="1" applyAlignment="1"/>
    <xf numFmtId="3" fontId="14" fillId="0" borderId="51" xfId="8" applyNumberFormat="1" applyFont="1" applyBorder="1" applyAlignment="1"/>
    <xf numFmtId="3" fontId="28" fillId="4" borderId="51" xfId="8" applyNumberFormat="1" applyFont="1" applyFill="1" applyBorder="1" applyAlignment="1"/>
    <xf numFmtId="3" fontId="14" fillId="0" borderId="52" xfId="8" applyNumberFormat="1" applyFont="1" applyBorder="1" applyAlignment="1"/>
    <xf numFmtId="3" fontId="14" fillId="0" borderId="52" xfId="8" applyNumberFormat="1" applyFont="1" applyBorder="1" applyAlignment="1">
      <alignment horizontal="center"/>
    </xf>
    <xf numFmtId="166" fontId="14" fillId="0" borderId="45" xfId="8" applyNumberFormat="1" applyFont="1" applyBorder="1" applyAlignment="1"/>
    <xf numFmtId="167" fontId="14" fillId="0" borderId="45" xfId="8" applyNumberFormat="1" applyFont="1" applyBorder="1" applyAlignment="1"/>
    <xf numFmtId="168" fontId="14" fillId="0" borderId="45" xfId="8" applyNumberFormat="1" applyFont="1" applyBorder="1" applyAlignment="1"/>
    <xf numFmtId="166" fontId="14" fillId="0" borderId="10" xfId="8" applyNumberFormat="1" applyFont="1" applyBorder="1" applyAlignment="1"/>
    <xf numFmtId="166" fontId="14" fillId="0" borderId="52" xfId="8" applyNumberFormat="1" applyFont="1" applyBorder="1" applyAlignment="1"/>
    <xf numFmtId="166" fontId="14" fillId="0" borderId="42" xfId="8" applyNumberFormat="1" applyFont="1" applyBorder="1" applyAlignment="1"/>
    <xf numFmtId="169" fontId="14" fillId="0" borderId="10" xfId="8" applyNumberFormat="1" applyFont="1" applyBorder="1" applyAlignment="1"/>
    <xf numFmtId="169" fontId="14" fillId="0" borderId="52" xfId="8" applyNumberFormat="1" applyFont="1" applyBorder="1" applyAlignment="1"/>
    <xf numFmtId="167" fontId="14" fillId="0" borderId="10" xfId="8" applyNumberFormat="1" applyFont="1" applyBorder="1" applyAlignment="1"/>
    <xf numFmtId="3" fontId="5" fillId="0" borderId="0" xfId="8" applyNumberFormat="1" applyFont="1" applyAlignment="1"/>
    <xf numFmtId="0" fontId="21" fillId="0" borderId="0" xfId="8" applyFont="1" applyAlignment="1">
      <alignment horizontal="center"/>
    </xf>
    <xf numFmtId="3" fontId="23" fillId="0" borderId="39" xfId="8" applyNumberFormat="1" applyFont="1" applyBorder="1" applyAlignment="1">
      <alignment horizontal="center"/>
    </xf>
    <xf numFmtId="165" fontId="14" fillId="0" borderId="49" xfId="8" applyNumberFormat="1" applyFont="1" applyBorder="1" applyAlignment="1">
      <alignment horizontal="center"/>
    </xf>
    <xf numFmtId="3" fontId="14" fillId="0" borderId="9" xfId="8" applyNumberFormat="1" applyFont="1" applyBorder="1" applyAlignment="1"/>
    <xf numFmtId="3" fontId="14" fillId="0" borderId="53" xfId="8" applyNumberFormat="1" applyFont="1" applyBorder="1" applyAlignment="1"/>
    <xf numFmtId="3" fontId="14" fillId="0" borderId="54" xfId="8" applyNumberFormat="1" applyFont="1" applyBorder="1" applyAlignment="1"/>
    <xf numFmtId="3" fontId="14" fillId="0" borderId="55" xfId="8" applyNumberFormat="1" applyFont="1" applyBorder="1" applyAlignment="1"/>
    <xf numFmtId="3" fontId="14" fillId="0" borderId="56" xfId="8" applyNumberFormat="1" applyFont="1" applyBorder="1" applyAlignment="1"/>
    <xf numFmtId="3" fontId="14" fillId="0" borderId="57" xfId="8" applyNumberFormat="1" applyFont="1" applyBorder="1" applyAlignment="1"/>
    <xf numFmtId="3" fontId="14" fillId="0" borderId="9" xfId="8" applyNumberFormat="1" applyFont="1" applyBorder="1" applyAlignment="1">
      <alignment horizontal="center"/>
    </xf>
    <xf numFmtId="3" fontId="14" fillId="0" borderId="53" xfId="8" applyNumberFormat="1" applyFont="1" applyBorder="1" applyAlignment="1">
      <alignment horizontal="center"/>
    </xf>
    <xf numFmtId="3" fontId="14" fillId="0" borderId="41" xfId="8" applyNumberFormat="1" applyFont="1" applyBorder="1" applyAlignment="1"/>
    <xf numFmtId="3" fontId="32" fillId="6" borderId="19" xfId="8" applyNumberFormat="1" applyFont="1" applyFill="1" applyBorder="1" applyAlignment="1">
      <alignment horizontal="center" vertical="center" wrapText="1"/>
    </xf>
    <xf numFmtId="3" fontId="27" fillId="6" borderId="30" xfId="8" applyNumberFormat="1" applyFont="1" applyFill="1" applyBorder="1" applyAlignment="1">
      <alignment horizontal="center" vertical="center" wrapText="1"/>
    </xf>
    <xf numFmtId="3" fontId="25" fillId="6" borderId="35" xfId="8" applyNumberFormat="1" applyFont="1" applyFill="1" applyBorder="1" applyAlignment="1">
      <alignment horizontal="center" vertical="center" wrapText="1"/>
    </xf>
    <xf numFmtId="3" fontId="27" fillId="6" borderId="19" xfId="8" applyNumberFormat="1" applyFont="1" applyFill="1" applyBorder="1" applyAlignment="1">
      <alignment vertical="center" wrapText="1"/>
    </xf>
    <xf numFmtId="3" fontId="27" fillId="6" borderId="4" xfId="8" applyNumberFormat="1" applyFont="1" applyFill="1" applyBorder="1" applyAlignment="1">
      <alignment horizontal="left" vertical="center" wrapText="1"/>
    </xf>
    <xf numFmtId="3" fontId="27" fillId="6" borderId="34" xfId="8" applyNumberFormat="1" applyFont="1" applyFill="1" applyBorder="1" applyAlignment="1">
      <alignment vertical="center"/>
    </xf>
    <xf numFmtId="3" fontId="27" fillId="6" borderId="35" xfId="8" applyNumberFormat="1" applyFont="1" applyFill="1" applyBorder="1" applyAlignment="1">
      <alignment vertical="center" wrapText="1"/>
    </xf>
    <xf numFmtId="3" fontId="27" fillId="6" borderId="22" xfId="8" applyNumberFormat="1" applyFont="1" applyFill="1" applyBorder="1" applyAlignment="1">
      <alignment vertical="center" wrapText="1"/>
    </xf>
    <xf numFmtId="3" fontId="25" fillId="6" borderId="34" xfId="8" applyNumberFormat="1" applyFont="1" applyFill="1" applyBorder="1" applyAlignment="1">
      <alignment vertical="center"/>
    </xf>
    <xf numFmtId="3" fontId="25" fillId="6" borderId="26" xfId="8" applyNumberFormat="1" applyFont="1" applyFill="1" applyBorder="1" applyAlignment="1">
      <alignment horizontal="left" vertical="center" wrapText="1"/>
    </xf>
    <xf numFmtId="3" fontId="32" fillId="6" borderId="6" xfId="8" applyNumberFormat="1" applyFont="1" applyFill="1" applyBorder="1" applyAlignment="1">
      <alignment horizontal="center" vertical="center" wrapText="1"/>
    </xf>
    <xf numFmtId="3" fontId="27" fillId="6" borderId="6" xfId="8" applyNumberFormat="1" applyFont="1" applyFill="1" applyBorder="1" applyAlignment="1">
      <alignment horizontal="center" vertical="center" wrapText="1"/>
    </xf>
    <xf numFmtId="3" fontId="25" fillId="6" borderId="16" xfId="8" applyNumberFormat="1" applyFont="1" applyFill="1" applyBorder="1" applyAlignment="1">
      <alignment horizontal="center" vertical="center" wrapText="1"/>
    </xf>
    <xf numFmtId="3" fontId="27" fillId="6" borderId="16" xfId="8" applyNumberFormat="1" applyFont="1" applyFill="1" applyBorder="1" applyAlignment="1">
      <alignment horizontal="center" vertical="center" wrapText="1"/>
    </xf>
    <xf numFmtId="3" fontId="25" fillId="6" borderId="15" xfId="8" applyNumberFormat="1" applyFont="1" applyFill="1" applyBorder="1" applyAlignment="1">
      <alignment horizontal="center" vertical="center" wrapText="1"/>
    </xf>
    <xf numFmtId="3" fontId="27" fillId="6" borderId="15" xfId="8" applyNumberFormat="1" applyFont="1" applyFill="1" applyBorder="1" applyAlignment="1">
      <alignment horizontal="center" vertical="center" wrapText="1"/>
    </xf>
    <xf numFmtId="3" fontId="27" fillId="6" borderId="18" xfId="8" applyNumberFormat="1" applyFont="1" applyFill="1" applyBorder="1" applyAlignment="1">
      <alignment horizontal="center" vertical="center" wrapText="1"/>
    </xf>
    <xf numFmtId="3" fontId="27" fillId="6" borderId="17" xfId="8" applyNumberFormat="1" applyFont="1" applyFill="1" applyBorder="1" applyAlignment="1">
      <alignment horizontal="center" vertical="center" wrapText="1"/>
    </xf>
    <xf numFmtId="3" fontId="25" fillId="6" borderId="27" xfId="8" applyNumberFormat="1" applyFont="1" applyFill="1" applyBorder="1" applyAlignment="1">
      <alignment horizontal="left" vertical="center"/>
    </xf>
    <xf numFmtId="3" fontId="33" fillId="6" borderId="8" xfId="8" applyNumberFormat="1" applyFont="1" applyFill="1" applyBorder="1" applyAlignment="1">
      <alignment horizontal="center" vertical="center" wrapText="1"/>
    </xf>
    <xf numFmtId="3" fontId="14" fillId="6" borderId="8" xfId="8" applyNumberFormat="1" applyFont="1" applyFill="1" applyBorder="1" applyAlignment="1">
      <alignment horizontal="center" vertical="center" wrapText="1"/>
    </xf>
    <xf numFmtId="3" fontId="27" fillId="6" borderId="27" xfId="8" applyNumberFormat="1" applyFont="1" applyFill="1" applyBorder="1" applyAlignment="1">
      <alignment vertical="center" wrapText="1"/>
    </xf>
    <xf numFmtId="3" fontId="31" fillId="6" borderId="19" xfId="8" applyNumberFormat="1" applyFont="1" applyFill="1" applyBorder="1" applyAlignment="1">
      <alignment horizontal="left" vertical="center" wrapText="1"/>
    </xf>
    <xf numFmtId="3" fontId="25" fillId="6" borderId="44" xfId="8" applyNumberFormat="1" applyFont="1" applyFill="1" applyBorder="1" applyAlignment="1">
      <alignment horizontal="center" vertical="center" wrapText="1"/>
    </xf>
    <xf numFmtId="3" fontId="27" fillId="6" borderId="58" xfId="8" applyNumberFormat="1" applyFont="1" applyFill="1" applyBorder="1" applyAlignment="1">
      <alignment horizontal="center" vertical="center" wrapText="1"/>
    </xf>
    <xf numFmtId="3" fontId="27" fillId="6" borderId="59" xfId="8" applyNumberFormat="1" applyFont="1" applyFill="1" applyBorder="1" applyAlignment="1">
      <alignment horizontal="center" vertical="center" wrapText="1"/>
    </xf>
    <xf numFmtId="3" fontId="14" fillId="0" borderId="44" xfId="8" applyNumberFormat="1" applyFont="1" applyBorder="1" applyAlignment="1"/>
    <xf numFmtId="3" fontId="14" fillId="0" borderId="61" xfId="8" applyNumberFormat="1" applyFont="1" applyBorder="1" applyAlignment="1"/>
    <xf numFmtId="3" fontId="14" fillId="0" borderId="62" xfId="8" applyNumberFormat="1" applyFont="1" applyBorder="1" applyAlignment="1"/>
    <xf numFmtId="3" fontId="14" fillId="0" borderId="61" xfId="8" quotePrefix="1" applyNumberFormat="1" applyFont="1" applyBorder="1" applyAlignment="1"/>
    <xf numFmtId="3" fontId="14" fillId="0" borderId="63" xfId="8" applyNumberFormat="1" applyFont="1" applyBorder="1" applyAlignment="1"/>
    <xf numFmtId="3" fontId="14" fillId="0" borderId="64" xfId="8" applyNumberFormat="1" applyFont="1" applyBorder="1" applyAlignment="1"/>
    <xf numFmtId="3" fontId="14" fillId="0" borderId="65" xfId="8" applyNumberFormat="1" applyFont="1" applyBorder="1" applyAlignment="1"/>
    <xf numFmtId="3" fontId="14" fillId="0" borderId="40" xfId="8" applyNumberFormat="1" applyFont="1" applyBorder="1" applyAlignment="1"/>
    <xf numFmtId="3" fontId="14" fillId="0" borderId="66" xfId="8" applyNumberFormat="1" applyFont="1" applyBorder="1" applyAlignment="1"/>
    <xf numFmtId="3" fontId="14" fillId="0" borderId="8" xfId="8" applyNumberFormat="1" applyFont="1" applyFill="1" applyBorder="1" applyAlignment="1"/>
    <xf numFmtId="3" fontId="14" fillId="0" borderId="10" xfId="8" applyNumberFormat="1" applyFont="1" applyFill="1" applyBorder="1" applyAlignment="1"/>
    <xf numFmtId="167" fontId="14" fillId="0" borderId="10" xfId="8" applyNumberFormat="1" applyFont="1" applyFill="1" applyBorder="1" applyAlignment="1"/>
    <xf numFmtId="3" fontId="14" fillId="0" borderId="9" xfId="8" applyNumberFormat="1" applyFont="1" applyFill="1" applyBorder="1" applyAlignment="1"/>
    <xf numFmtId="3" fontId="14" fillId="0" borderId="55" xfId="8" applyNumberFormat="1" applyFont="1" applyFill="1" applyBorder="1" applyAlignment="1"/>
    <xf numFmtId="3" fontId="14" fillId="0" borderId="61" xfId="8" applyNumberFormat="1" applyFont="1" applyFill="1" applyBorder="1" applyAlignment="1"/>
    <xf numFmtId="3" fontId="14" fillId="0" borderId="62" xfId="8" applyNumberFormat="1" applyFont="1" applyFill="1" applyBorder="1" applyAlignment="1"/>
    <xf numFmtId="3" fontId="14" fillId="0" borderId="10" xfId="8" applyNumberFormat="1" applyFont="1" applyFill="1" applyBorder="1" applyAlignment="1">
      <alignment horizontal="center"/>
    </xf>
    <xf numFmtId="3" fontId="14" fillId="0" borderId="9" xfId="8" applyNumberFormat="1" applyFont="1" applyFill="1" applyBorder="1" applyAlignment="1">
      <alignment horizontal="center"/>
    </xf>
    <xf numFmtId="169" fontId="14" fillId="0" borderId="10" xfId="8" applyNumberFormat="1" applyFont="1" applyFill="1" applyBorder="1" applyAlignment="1"/>
    <xf numFmtId="166" fontId="14" fillId="0" borderId="10" xfId="8" applyNumberFormat="1" applyFont="1" applyFill="1" applyBorder="1" applyAlignment="1"/>
    <xf numFmtId="3" fontId="29" fillId="0" borderId="0" xfId="8" applyNumberFormat="1" applyFont="1" applyFill="1" applyAlignment="1"/>
    <xf numFmtId="3" fontId="14" fillId="0" borderId="52" xfId="8" applyNumberFormat="1" applyFont="1" applyFill="1" applyBorder="1" applyAlignment="1"/>
    <xf numFmtId="3" fontId="14" fillId="0" borderId="17" xfId="8" applyNumberFormat="1" applyFont="1" applyFill="1" applyBorder="1" applyAlignment="1"/>
    <xf numFmtId="3" fontId="28" fillId="2" borderId="13" xfId="8" applyNumberFormat="1" applyFont="1" applyFill="1" applyBorder="1" applyAlignment="1"/>
    <xf numFmtId="3" fontId="28" fillId="2" borderId="23" xfId="8" applyNumberFormat="1" applyFont="1" applyFill="1" applyBorder="1" applyAlignment="1"/>
    <xf numFmtId="3" fontId="36" fillId="6" borderId="19" xfId="8" applyNumberFormat="1" applyFont="1" applyFill="1" applyBorder="1" applyAlignment="1">
      <alignment horizontal="left" vertical="center" wrapText="1"/>
    </xf>
    <xf numFmtId="3" fontId="14" fillId="2" borderId="36" xfId="8" applyNumberFormat="1" applyFont="1" applyFill="1" applyBorder="1" applyAlignment="1"/>
    <xf numFmtId="167" fontId="14" fillId="0" borderId="52" xfId="8" applyNumberFormat="1" applyFont="1" applyBorder="1" applyAlignment="1"/>
    <xf numFmtId="3" fontId="37" fillId="0" borderId="15" xfId="8" applyNumberFormat="1" applyFont="1" applyBorder="1" applyAlignment="1"/>
    <xf numFmtId="3" fontId="37" fillId="0" borderId="37" xfId="8" applyNumberFormat="1" applyFont="1" applyBorder="1" applyAlignment="1"/>
    <xf numFmtId="3" fontId="37" fillId="0" borderId="50" xfId="8" applyNumberFormat="1" applyFont="1" applyBorder="1" applyAlignment="1"/>
    <xf numFmtId="3" fontId="37" fillId="0" borderId="7" xfId="8" applyNumberFormat="1" applyFont="1" applyBorder="1" applyAlignment="1"/>
    <xf numFmtId="0" fontId="19" fillId="0" borderId="0" xfId="0" applyFont="1" applyBorder="1" applyAlignment="1"/>
    <xf numFmtId="0" fontId="13" fillId="0" borderId="2" xfId="0" applyNumberFormat="1" applyFont="1" applyBorder="1" applyAlignment="1">
      <alignment horizontal="center"/>
    </xf>
    <xf numFmtId="0" fontId="13" fillId="0" borderId="0" xfId="0" applyNumberFormat="1" applyFont="1" applyBorder="1" applyAlignment="1">
      <alignment horizontal="center"/>
    </xf>
    <xf numFmtId="0" fontId="13" fillId="0" borderId="68" xfId="0" applyNumberFormat="1" applyFont="1" applyBorder="1"/>
    <xf numFmtId="0" fontId="18" fillId="2" borderId="0" xfId="0" applyFont="1" applyFill="1" applyBorder="1"/>
    <xf numFmtId="0" fontId="13" fillId="0" borderId="69" xfId="0" applyNumberFormat="1" applyFont="1" applyBorder="1"/>
    <xf numFmtId="0" fontId="13" fillId="0" borderId="67" xfId="0" applyNumberFormat="1" applyFont="1" applyBorder="1" applyAlignment="1">
      <alignment horizontal="center"/>
    </xf>
    <xf numFmtId="0" fontId="4" fillId="3" borderId="70" xfId="4" applyFont="1" applyFill="1" applyBorder="1" applyAlignment="1">
      <alignment horizontal="center" vertical="top" wrapText="1"/>
    </xf>
    <xf numFmtId="0" fontId="13" fillId="0" borderId="71" xfId="0" applyNumberFormat="1" applyFont="1" applyBorder="1" applyAlignment="1">
      <alignment horizontal="center"/>
    </xf>
    <xf numFmtId="0" fontId="4" fillId="3" borderId="72" xfId="4" applyFont="1" applyFill="1" applyBorder="1" applyAlignment="1">
      <alignment horizontal="center" vertical="top" wrapText="1"/>
    </xf>
    <xf numFmtId="0" fontId="13" fillId="0" borderId="73" xfId="0" applyNumberFormat="1" applyFont="1" applyBorder="1" applyAlignment="1">
      <alignment horizontal="center"/>
    </xf>
    <xf numFmtId="0" fontId="4" fillId="3" borderId="74" xfId="4" applyFont="1" applyFill="1" applyBorder="1" applyAlignment="1">
      <alignment horizontal="center" vertical="top" wrapText="1"/>
    </xf>
    <xf numFmtId="2" fontId="13" fillId="0" borderId="75" xfId="0" applyNumberFormat="1" applyFont="1" applyBorder="1" applyAlignment="1">
      <alignment horizontal="center"/>
    </xf>
    <xf numFmtId="0" fontId="4" fillId="3" borderId="3" xfId="4" applyFont="1" applyFill="1" applyBorder="1" applyAlignment="1">
      <alignment horizontal="center" vertical="top" wrapText="1"/>
    </xf>
    <xf numFmtId="2" fontId="13" fillId="0" borderId="76" xfId="0" applyNumberFormat="1" applyFont="1" applyBorder="1" applyAlignment="1">
      <alignment horizontal="center"/>
    </xf>
    <xf numFmtId="0" fontId="4" fillId="3" borderId="77" xfId="4" applyFont="1" applyFill="1" applyBorder="1" applyAlignment="1">
      <alignment horizontal="center" vertical="top" wrapText="1"/>
    </xf>
    <xf numFmtId="2" fontId="13" fillId="0" borderId="78" xfId="0" applyNumberFormat="1" applyFont="1" applyBorder="1" applyAlignment="1">
      <alignment horizontal="center"/>
    </xf>
    <xf numFmtId="0" fontId="26" fillId="0" borderId="0" xfId="9" applyFont="1" applyAlignment="1"/>
    <xf numFmtId="3" fontId="25" fillId="6" borderId="34" xfId="8" applyNumberFormat="1" applyFont="1" applyFill="1" applyBorder="1" applyAlignment="1">
      <alignment horizontal="left" vertical="center" wrapText="1"/>
    </xf>
    <xf numFmtId="3" fontId="14" fillId="4" borderId="36" xfId="8" applyNumberFormat="1" applyFont="1" applyFill="1" applyBorder="1" applyAlignment="1"/>
    <xf numFmtId="3" fontId="14" fillId="4" borderId="8" xfId="8" applyNumberFormat="1" applyFont="1" applyFill="1" applyBorder="1" applyAlignment="1"/>
    <xf numFmtId="3" fontId="14" fillId="4" borderId="51" xfId="8" applyNumberFormat="1" applyFont="1" applyFill="1" applyBorder="1" applyAlignment="1"/>
    <xf numFmtId="3" fontId="27" fillId="6" borderId="35" xfId="8" applyNumberFormat="1" applyFont="1" applyFill="1" applyBorder="1" applyAlignment="1">
      <alignment horizontal="center" vertical="center" wrapText="1"/>
    </xf>
    <xf numFmtId="3" fontId="27" fillId="6" borderId="28" xfId="8" applyNumberFormat="1" applyFont="1" applyFill="1" applyBorder="1" applyAlignment="1">
      <alignment vertical="center" wrapText="1"/>
    </xf>
    <xf numFmtId="3" fontId="27" fillId="6" borderId="43" xfId="8" applyNumberFormat="1" applyFont="1" applyFill="1" applyBorder="1" applyAlignment="1">
      <alignment vertical="center" wrapText="1"/>
    </xf>
    <xf numFmtId="3" fontId="14" fillId="0" borderId="0" xfId="8" applyNumberFormat="1" applyFont="1" applyAlignment="1"/>
    <xf numFmtId="3" fontId="14" fillId="0" borderId="0" xfId="8" applyNumberFormat="1" applyFont="1" applyFill="1" applyAlignment="1"/>
    <xf numFmtId="3" fontId="25" fillId="6" borderId="19" xfId="8" applyNumberFormat="1" applyFont="1" applyFill="1" applyBorder="1" applyAlignment="1">
      <alignment horizontal="left" vertical="center" wrapText="1"/>
    </xf>
    <xf numFmtId="3" fontId="27" fillId="6" borderId="26" xfId="8" applyNumberFormat="1" applyFont="1" applyFill="1" applyBorder="1" applyAlignment="1">
      <alignment horizontal="left" vertical="center" wrapText="1"/>
    </xf>
    <xf numFmtId="3" fontId="23" fillId="0" borderId="26" xfId="8" applyNumberFormat="1" applyFont="1" applyBorder="1" applyAlignment="1"/>
    <xf numFmtId="3" fontId="14" fillId="0" borderId="79" xfId="8" applyNumberFormat="1" applyFont="1" applyBorder="1" applyAlignment="1"/>
    <xf numFmtId="3" fontId="40" fillId="6" borderId="19" xfId="8" applyNumberFormat="1" applyFont="1" applyFill="1" applyBorder="1" applyAlignment="1">
      <alignment horizontal="left" vertical="center" wrapText="1"/>
    </xf>
    <xf numFmtId="170" fontId="14" fillId="0" borderId="36" xfId="8" applyNumberFormat="1" applyFont="1" applyBorder="1" applyAlignment="1"/>
    <xf numFmtId="170" fontId="14" fillId="0" borderId="10" xfId="8" applyNumberFormat="1" applyFont="1" applyBorder="1" applyAlignment="1"/>
    <xf numFmtId="170" fontId="14" fillId="0" borderId="10" xfId="8" applyNumberFormat="1" applyFont="1" applyFill="1" applyBorder="1" applyAlignment="1"/>
    <xf numFmtId="170" fontId="14" fillId="0" borderId="52" xfId="8" applyNumberFormat="1" applyFont="1" applyBorder="1" applyAlignment="1"/>
    <xf numFmtId="0" fontId="14" fillId="0" borderId="56" xfId="0" applyFont="1" applyBorder="1"/>
    <xf numFmtId="3" fontId="42" fillId="0" borderId="56" xfId="9" applyNumberFormat="1" applyFont="1" applyBorder="1" applyAlignment="1"/>
    <xf numFmtId="0" fontId="14" fillId="0" borderId="9" xfId="0" applyFont="1" applyBorder="1"/>
    <xf numFmtId="3" fontId="42" fillId="0" borderId="9" xfId="9" applyNumberFormat="1" applyFont="1" applyBorder="1" applyAlignment="1"/>
    <xf numFmtId="0" fontId="14" fillId="0" borderId="55" xfId="0" applyFont="1" applyBorder="1"/>
    <xf numFmtId="3" fontId="25" fillId="6" borderId="26" xfId="8" applyNumberFormat="1" applyFont="1" applyFill="1" applyBorder="1" applyAlignment="1">
      <alignment horizontal="left" vertical="center"/>
    </xf>
    <xf numFmtId="3" fontId="33" fillId="6" borderId="51" xfId="8" applyNumberFormat="1" applyFont="1" applyFill="1" applyBorder="1" applyAlignment="1">
      <alignment horizontal="center" vertical="center" wrapText="1"/>
    </xf>
    <xf numFmtId="3" fontId="23" fillId="6" borderId="51" xfId="8" applyNumberFormat="1" applyFont="1" applyFill="1" applyBorder="1" applyAlignment="1">
      <alignment horizontal="center" vertical="center" wrapText="1"/>
    </xf>
    <xf numFmtId="3" fontId="14" fillId="6" borderId="51" xfId="8" applyNumberFormat="1" applyFont="1" applyFill="1" applyBorder="1" applyAlignment="1">
      <alignment horizontal="center" vertical="center" wrapText="1"/>
    </xf>
    <xf numFmtId="3" fontId="14" fillId="6" borderId="50" xfId="8" applyNumberFormat="1" applyFont="1" applyFill="1" applyBorder="1" applyAlignment="1">
      <alignment horizontal="center" vertical="center" wrapText="1"/>
    </xf>
    <xf numFmtId="3" fontId="14" fillId="6" borderId="80" xfId="8" applyNumberFormat="1" applyFont="1" applyFill="1" applyBorder="1" applyAlignment="1">
      <alignment horizontal="center" vertical="center" wrapText="1"/>
    </xf>
    <xf numFmtId="3" fontId="14" fillId="6" borderId="53" xfId="8" applyNumberFormat="1" applyFont="1" applyFill="1" applyBorder="1" applyAlignment="1">
      <alignment horizontal="center" vertical="center" wrapText="1"/>
    </xf>
    <xf numFmtId="3" fontId="14" fillId="6" borderId="52" xfId="8" applyNumberFormat="1" applyFont="1" applyFill="1" applyBorder="1" applyAlignment="1">
      <alignment horizontal="center" vertical="center" wrapText="1"/>
    </xf>
    <xf numFmtId="3" fontId="27" fillId="6" borderId="26" xfId="8" applyNumberFormat="1" applyFont="1" applyFill="1" applyBorder="1" applyAlignment="1">
      <alignment vertical="center" wrapText="1"/>
    </xf>
    <xf numFmtId="3" fontId="23" fillId="0" borderId="20" xfId="8" applyNumberFormat="1" applyFont="1" applyBorder="1" applyAlignment="1"/>
    <xf numFmtId="3" fontId="28" fillId="4" borderId="81" xfId="8" applyNumberFormat="1" applyFont="1" applyFill="1" applyBorder="1" applyAlignment="1"/>
    <xf numFmtId="3" fontId="23" fillId="0" borderId="81" xfId="8" applyNumberFormat="1" applyFont="1" applyBorder="1" applyAlignment="1"/>
    <xf numFmtId="3" fontId="23" fillId="0" borderId="82" xfId="8" applyNumberFormat="1" applyFont="1" applyBorder="1" applyAlignment="1"/>
    <xf numFmtId="3" fontId="14" fillId="0" borderId="83" xfId="8" applyNumberFormat="1" applyFont="1" applyBorder="1" applyAlignment="1"/>
    <xf numFmtId="3" fontId="14" fillId="0" borderId="84" xfId="8" applyNumberFormat="1" applyFont="1" applyBorder="1" applyAlignment="1"/>
    <xf numFmtId="3" fontId="14" fillId="0" borderId="85" xfId="8" applyNumberFormat="1" applyFont="1" applyBorder="1" applyAlignment="1"/>
    <xf numFmtId="3" fontId="14" fillId="0" borderId="86" xfId="8" applyNumberFormat="1" applyFont="1" applyBorder="1" applyAlignment="1"/>
    <xf numFmtId="3" fontId="14" fillId="0" borderId="83" xfId="8" applyNumberFormat="1" applyFont="1" applyBorder="1" applyAlignment="1">
      <alignment horizontal="center"/>
    </xf>
    <xf numFmtId="3" fontId="14" fillId="0" borderId="83" xfId="8" applyNumberFormat="1" applyFont="1" applyFill="1" applyBorder="1" applyAlignment="1"/>
    <xf numFmtId="3" fontId="14" fillId="0" borderId="87" xfId="8" applyNumberFormat="1" applyFont="1" applyBorder="1" applyAlignment="1">
      <alignment horizontal="center"/>
    </xf>
    <xf numFmtId="3" fontId="14" fillId="0" borderId="88" xfId="8" applyNumberFormat="1" applyFont="1" applyBorder="1" applyAlignment="1">
      <alignment horizontal="center"/>
    </xf>
    <xf numFmtId="3" fontId="14" fillId="0" borderId="88" xfId="8" applyNumberFormat="1" applyFont="1" applyFill="1" applyBorder="1" applyAlignment="1">
      <alignment horizontal="center"/>
    </xf>
    <xf numFmtId="3" fontId="14" fillId="0" borderId="89" xfId="8" applyNumberFormat="1" applyFont="1" applyBorder="1" applyAlignment="1">
      <alignment horizontal="center"/>
    </xf>
    <xf numFmtId="3" fontId="14" fillId="0" borderId="80" xfId="8" applyNumberFormat="1" applyFont="1" applyBorder="1" applyAlignment="1"/>
    <xf numFmtId="3" fontId="14" fillId="0" borderId="90" xfId="8" applyNumberFormat="1" applyFont="1" applyBorder="1" applyAlignment="1"/>
    <xf numFmtId="3" fontId="14" fillId="0" borderId="47" xfId="8" applyNumberFormat="1" applyFont="1" applyBorder="1" applyAlignment="1"/>
    <xf numFmtId="3" fontId="14" fillId="0" borderId="49" xfId="8" applyNumberFormat="1" applyFont="1" applyBorder="1" applyAlignment="1"/>
    <xf numFmtId="0" fontId="18" fillId="2" borderId="91" xfId="4" applyFont="1" applyFill="1" applyBorder="1"/>
    <xf numFmtId="164" fontId="18" fillId="2" borderId="91" xfId="5" applyNumberFormat="1" applyFont="1" applyFill="1" applyBorder="1" applyAlignment="1">
      <alignment horizontal="right"/>
    </xf>
    <xf numFmtId="1" fontId="18" fillId="2" borderId="91" xfId="4" applyNumberFormat="1" applyFont="1" applyFill="1" applyBorder="1"/>
    <xf numFmtId="1" fontId="18" fillId="2" borderId="91" xfId="4" applyNumberFormat="1" applyFont="1" applyFill="1" applyBorder="1" applyAlignment="1">
      <alignment horizontal="center"/>
    </xf>
    <xf numFmtId="0" fontId="18" fillId="2" borderId="91" xfId="4" applyFont="1" applyFill="1" applyBorder="1" applyAlignment="1">
      <alignment horizontal="center"/>
    </xf>
    <xf numFmtId="164" fontId="18" fillId="2" borderId="91" xfId="5" applyNumberFormat="1" applyFont="1" applyFill="1" applyBorder="1" applyAlignment="1">
      <alignment horizontal="center"/>
    </xf>
    <xf numFmtId="0" fontId="19" fillId="0" borderId="91" xfId="0" applyFont="1" applyBorder="1" applyAlignment="1"/>
    <xf numFmtId="0" fontId="19" fillId="0" borderId="91" xfId="0" applyFont="1" applyBorder="1" applyAlignment="1">
      <alignment horizontal="right"/>
    </xf>
    <xf numFmtId="0" fontId="8" fillId="2" borderId="91" xfId="4" applyFont="1" applyFill="1" applyBorder="1"/>
    <xf numFmtId="1" fontId="4" fillId="5" borderId="91" xfId="4" applyNumberFormat="1" applyFont="1" applyFill="1" applyBorder="1" applyAlignment="1">
      <alignment horizontal="right"/>
    </xf>
    <xf numFmtId="1" fontId="4" fillId="5" borderId="91" xfId="4" applyNumberFormat="1" applyFont="1" applyFill="1" applyBorder="1" applyAlignment="1">
      <alignment horizontal="center"/>
    </xf>
    <xf numFmtId="0" fontId="8" fillId="2" borderId="91" xfId="4" applyFont="1" applyFill="1" applyBorder="1" applyAlignment="1">
      <alignment horizontal="center"/>
    </xf>
    <xf numFmtId="0" fontId="3" fillId="0" borderId="91" xfId="4" applyBorder="1"/>
    <xf numFmtId="37" fontId="4" fillId="5" borderId="91" xfId="5" applyNumberFormat="1" applyFont="1" applyFill="1" applyBorder="1" applyAlignment="1">
      <alignment horizontal="center"/>
    </xf>
    <xf numFmtId="3" fontId="3" fillId="0" borderId="91" xfId="4" applyNumberFormat="1" applyFont="1" applyBorder="1"/>
    <xf numFmtId="0" fontId="3" fillId="0" borderId="91" xfId="4" applyBorder="1" applyAlignment="1">
      <alignment horizontal="right"/>
    </xf>
    <xf numFmtId="1" fontId="8" fillId="2" borderId="91" xfId="4" applyNumberFormat="1" applyFont="1" applyFill="1" applyBorder="1" applyAlignment="1">
      <alignment horizontal="center"/>
    </xf>
    <xf numFmtId="0" fontId="8" fillId="0" borderId="91" xfId="4" applyFont="1" applyBorder="1"/>
    <xf numFmtId="0" fontId="4" fillId="4" borderId="91" xfId="4" applyFont="1" applyFill="1" applyBorder="1" applyAlignment="1">
      <alignment horizontal="right"/>
    </xf>
    <xf numFmtId="0" fontId="4" fillId="4" borderId="91" xfId="4" applyFont="1" applyFill="1" applyBorder="1" applyAlignment="1">
      <alignment horizontal="center"/>
    </xf>
    <xf numFmtId="0" fontId="8" fillId="4" borderId="91" xfId="4" applyFont="1" applyFill="1" applyBorder="1" applyAlignment="1">
      <alignment horizontal="right"/>
    </xf>
    <xf numFmtId="0" fontId="8" fillId="4" borderId="91" xfId="4" applyFont="1" applyFill="1" applyBorder="1" applyAlignment="1">
      <alignment horizontal="left"/>
    </xf>
    <xf numFmtId="0" fontId="4" fillId="4" borderId="91" xfId="4" applyFont="1" applyFill="1" applyBorder="1" applyAlignment="1">
      <alignment horizontal="left"/>
    </xf>
    <xf numFmtId="49" fontId="8" fillId="4" borderId="91" xfId="4" applyNumberFormat="1" applyFont="1" applyFill="1" applyBorder="1" applyAlignment="1">
      <alignment horizontal="left"/>
    </xf>
    <xf numFmtId="0" fontId="8" fillId="4" borderId="91" xfId="4" applyNumberFormat="1" applyFont="1" applyFill="1" applyBorder="1" applyAlignment="1">
      <alignment horizontal="left"/>
    </xf>
    <xf numFmtId="164" fontId="8" fillId="2" borderId="91" xfId="5" applyNumberFormat="1" applyFont="1" applyFill="1" applyBorder="1" applyAlignment="1">
      <alignment horizontal="right"/>
    </xf>
    <xf numFmtId="1" fontId="4" fillId="2" borderId="91" xfId="4" applyNumberFormat="1" applyFont="1" applyFill="1" applyBorder="1" applyAlignment="1">
      <alignment horizontal="center"/>
    </xf>
    <xf numFmtId="164" fontId="8" fillId="2" borderId="91" xfId="5" applyNumberFormat="1" applyFont="1" applyFill="1" applyBorder="1" applyAlignment="1">
      <alignment horizontal="center"/>
    </xf>
    <xf numFmtId="0" fontId="8" fillId="3" borderId="91" xfId="4" applyFont="1" applyFill="1" applyBorder="1" applyAlignment="1">
      <alignment horizontal="center" vertical="top" wrapText="1"/>
    </xf>
    <xf numFmtId="49" fontId="13" fillId="0" borderId="91" xfId="0" applyNumberFormat="1" applyFont="1" applyBorder="1" applyAlignment="1">
      <alignment horizontal="right"/>
    </xf>
    <xf numFmtId="1" fontId="8" fillId="2" borderId="91" xfId="4" applyNumberFormat="1" applyFont="1" applyFill="1" applyBorder="1" applyAlignment="1">
      <alignment horizontal="left"/>
    </xf>
    <xf numFmtId="0" fontId="8" fillId="2" borderId="91" xfId="4" applyFont="1" applyFill="1" applyBorder="1" applyAlignment="1">
      <alignment horizontal="left"/>
    </xf>
    <xf numFmtId="0" fontId="13" fillId="0" borderId="91" xfId="0" applyNumberFormat="1" applyFont="1" applyBorder="1" applyAlignment="1">
      <alignment horizontal="right"/>
    </xf>
    <xf numFmtId="49" fontId="8" fillId="2" borderId="91" xfId="4" applyNumberFormat="1" applyFont="1" applyFill="1" applyBorder="1" applyAlignment="1">
      <alignment horizontal="right" wrapText="1"/>
    </xf>
    <xf numFmtId="49" fontId="8" fillId="0" borderId="91" xfId="4" applyNumberFormat="1" applyFont="1" applyBorder="1" applyAlignment="1">
      <alignment horizontal="right" wrapText="1"/>
    </xf>
    <xf numFmtId="49" fontId="8" fillId="0" borderId="91" xfId="4" applyNumberFormat="1" applyFont="1" applyBorder="1" applyAlignment="1">
      <alignment wrapText="1"/>
    </xf>
    <xf numFmtId="49" fontId="8" fillId="2" borderId="91" xfId="4" applyNumberFormat="1" applyFont="1" applyFill="1" applyBorder="1" applyAlignment="1">
      <alignment horizontal="center" wrapText="1"/>
    </xf>
    <xf numFmtId="3" fontId="13" fillId="0" borderId="91" xfId="0" applyNumberFormat="1" applyFont="1" applyBorder="1" applyAlignment="1">
      <alignment horizontal="right"/>
    </xf>
    <xf numFmtId="3" fontId="0" fillId="0" borderId="91" xfId="0" quotePrefix="1" applyNumberFormat="1" applyBorder="1" applyAlignment="1">
      <alignment horizontal="right"/>
    </xf>
    <xf numFmtId="49" fontId="14" fillId="0" borderId="91" xfId="8" applyNumberFormat="1" applyFont="1" applyBorder="1" applyAlignment="1"/>
    <xf numFmtId="0" fontId="3" fillId="0" borderId="91" xfId="4" applyFont="1" applyBorder="1"/>
    <xf numFmtId="0" fontId="0" fillId="0" borderId="91" xfId="0" applyBorder="1" applyAlignment="1">
      <alignment vertical="center"/>
    </xf>
    <xf numFmtId="0" fontId="0" fillId="0" borderId="91" xfId="0" applyBorder="1"/>
    <xf numFmtId="0" fontId="8" fillId="3" borderId="91" xfId="4" applyFont="1" applyFill="1" applyBorder="1" applyAlignment="1">
      <alignment horizontal="right" vertical="top" wrapText="1"/>
    </xf>
    <xf numFmtId="1" fontId="8" fillId="2" borderId="91" xfId="5" applyNumberFormat="1" applyFont="1" applyFill="1" applyBorder="1" applyAlignment="1">
      <alignment horizontal="left" indent="2"/>
    </xf>
    <xf numFmtId="1" fontId="8" fillId="2" borderId="91" xfId="5" applyNumberFormat="1" applyFont="1" applyFill="1" applyBorder="1" applyAlignment="1">
      <alignment horizontal="center"/>
    </xf>
    <xf numFmtId="9" fontId="8" fillId="2" borderId="91" xfId="2" applyFont="1" applyFill="1" applyBorder="1" applyAlignment="1">
      <alignment horizontal="center"/>
    </xf>
    <xf numFmtId="164" fontId="8" fillId="2" borderId="91" xfId="1" applyNumberFormat="1" applyFont="1" applyFill="1" applyBorder="1" applyAlignment="1">
      <alignment horizontal="center"/>
    </xf>
    <xf numFmtId="0" fontId="8" fillId="0" borderId="91" xfId="4" applyFont="1" applyBorder="1" applyAlignment="1">
      <alignment horizontal="right"/>
    </xf>
    <xf numFmtId="49" fontId="14" fillId="0" borderId="91" xfId="8" quotePrefix="1" applyNumberFormat="1" applyFont="1" applyBorder="1" applyAlignment="1"/>
    <xf numFmtId="1" fontId="8" fillId="2" borderId="91" xfId="4" applyNumberFormat="1" applyFont="1" applyFill="1" applyBorder="1"/>
    <xf numFmtId="0" fontId="3" fillId="2" borderId="91" xfId="4" applyFill="1" applyBorder="1"/>
    <xf numFmtId="0" fontId="13" fillId="0" borderId="68" xfId="0" applyNumberFormat="1" applyFont="1" applyBorder="1" applyAlignment="1">
      <alignment horizontal="left"/>
    </xf>
    <xf numFmtId="0" fontId="13" fillId="0" borderId="2" xfId="0" applyNumberFormat="1" applyFont="1" applyBorder="1" applyAlignment="1">
      <alignment horizontal="left"/>
    </xf>
    <xf numFmtId="3" fontId="30" fillId="0" borderId="0" xfId="8" applyNumberFormat="1" applyFont="1" applyAlignment="1"/>
    <xf numFmtId="171" fontId="0" fillId="0" borderId="91" xfId="0" quotePrefix="1" applyNumberFormat="1" applyBorder="1" applyAlignment="1">
      <alignment horizontal="right"/>
    </xf>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25" fillId="6" borderId="34" xfId="8" applyNumberFormat="1" applyFont="1" applyFill="1" applyBorder="1" applyAlignment="1">
      <alignment horizontal="left" vertical="center" wrapText="1"/>
    </xf>
    <xf numFmtId="3" fontId="14" fillId="0" borderId="56" xfId="9" applyNumberFormat="1" applyFont="1" applyBorder="1" applyAlignment="1"/>
    <xf numFmtId="3" fontId="42" fillId="0" borderId="51" xfId="8" applyNumberFormat="1" applyFont="1" applyBorder="1" applyAlignment="1"/>
    <xf numFmtId="3" fontId="42" fillId="4" borderId="51" xfId="8" applyNumberFormat="1" applyFont="1" applyFill="1" applyBorder="1" applyAlignment="1"/>
    <xf numFmtId="3" fontId="42" fillId="0" borderId="52" xfId="8" applyNumberFormat="1" applyFont="1" applyBorder="1" applyAlignment="1"/>
    <xf numFmtId="167" fontId="42" fillId="0" borderId="52" xfId="8" applyNumberFormat="1" applyFont="1" applyBorder="1" applyAlignment="1"/>
    <xf numFmtId="3" fontId="42" fillId="0" borderId="53" xfId="8" applyNumberFormat="1" applyFont="1" applyBorder="1" applyAlignment="1"/>
    <xf numFmtId="3" fontId="42" fillId="0" borderId="56" xfId="8" applyNumberFormat="1" applyFont="1" applyBorder="1" applyAlignment="1"/>
    <xf numFmtId="3" fontId="42" fillId="0" borderId="63" xfId="8" applyNumberFormat="1" applyFont="1" applyBorder="1" applyAlignment="1"/>
    <xf numFmtId="3" fontId="42" fillId="0" borderId="64" xfId="8" applyNumberFormat="1" applyFont="1" applyBorder="1" applyAlignment="1"/>
    <xf numFmtId="3" fontId="42" fillId="0" borderId="52" xfId="8" applyNumberFormat="1" applyFont="1" applyBorder="1" applyAlignment="1">
      <alignment horizontal="center"/>
    </xf>
    <xf numFmtId="169" fontId="42" fillId="0" borderId="52" xfId="8" applyNumberFormat="1" applyFont="1" applyBorder="1" applyAlignment="1"/>
    <xf numFmtId="166" fontId="42" fillId="0" borderId="52" xfId="8" applyNumberFormat="1" applyFont="1" applyBorder="1" applyAlignment="1"/>
    <xf numFmtId="3" fontId="42" fillId="0" borderId="52" xfId="8" applyNumberFormat="1" applyFont="1" applyFill="1" applyBorder="1" applyAlignment="1"/>
    <xf numFmtId="3" fontId="42" fillId="0" borderId="0" xfId="8" applyNumberFormat="1" applyFont="1" applyAlignment="1"/>
    <xf numFmtId="0" fontId="42" fillId="0" borderId="56" xfId="0" applyFont="1" applyBorder="1"/>
    <xf numFmtId="3" fontId="42" fillId="0" borderId="10" xfId="8" applyNumberFormat="1" applyFont="1" applyBorder="1" applyAlignment="1"/>
    <xf numFmtId="3" fontId="42" fillId="0" borderId="8" xfId="8" applyNumberFormat="1" applyFont="1" applyBorder="1" applyAlignment="1"/>
    <xf numFmtId="3" fontId="42" fillId="4" borderId="8" xfId="8" applyNumberFormat="1" applyFont="1" applyFill="1" applyBorder="1" applyAlignment="1"/>
    <xf numFmtId="167" fontId="42" fillId="0" borderId="10" xfId="8" applyNumberFormat="1" applyFont="1" applyBorder="1" applyAlignment="1"/>
    <xf numFmtId="3" fontId="42" fillId="0" borderId="9" xfId="8" applyNumberFormat="1" applyFont="1" applyBorder="1" applyAlignment="1"/>
    <xf numFmtId="3" fontId="42" fillId="0" borderId="55" xfId="8" applyNumberFormat="1" applyFont="1" applyBorder="1" applyAlignment="1"/>
    <xf numFmtId="3" fontId="42" fillId="0" borderId="61" xfId="8" applyNumberFormat="1" applyFont="1" applyBorder="1" applyAlignment="1"/>
    <xf numFmtId="3" fontId="42" fillId="0" borderId="62" xfId="8" applyNumberFormat="1" applyFont="1" applyBorder="1" applyAlignment="1"/>
    <xf numFmtId="3" fontId="42" fillId="0" borderId="10" xfId="8" applyNumberFormat="1" applyFont="1" applyBorder="1" applyAlignment="1">
      <alignment horizontal="center"/>
    </xf>
    <xf numFmtId="169" fontId="42" fillId="0" borderId="10" xfId="8" applyNumberFormat="1" applyFont="1" applyBorder="1" applyAlignment="1"/>
    <xf numFmtId="166" fontId="42" fillId="0" borderId="10" xfId="8" applyNumberFormat="1" applyFont="1" applyBorder="1" applyAlignment="1"/>
    <xf numFmtId="3" fontId="42" fillId="0" borderId="10" xfId="8" applyNumberFormat="1" applyFont="1" applyFill="1" applyBorder="1" applyAlignment="1"/>
    <xf numFmtId="3" fontId="14" fillId="0" borderId="9" xfId="8" applyNumberFormat="1" applyFont="1" applyBorder="1" applyAlignment="1">
      <alignment horizontal="left"/>
    </xf>
    <xf numFmtId="3" fontId="42" fillId="0" borderId="9" xfId="8" applyNumberFormat="1" applyFont="1" applyBorder="1" applyAlignment="1">
      <alignment horizontal="left"/>
    </xf>
    <xf numFmtId="3" fontId="14" fillId="0" borderId="9" xfId="8" applyNumberFormat="1" applyFont="1" applyFill="1" applyBorder="1" applyAlignment="1">
      <alignment horizontal="left"/>
    </xf>
    <xf numFmtId="3" fontId="14" fillId="0" borderId="53" xfId="8" applyNumberFormat="1" applyFont="1" applyBorder="1" applyAlignment="1">
      <alignment horizontal="left"/>
    </xf>
    <xf numFmtId="3" fontId="42" fillId="0" borderId="53" xfId="8" applyNumberFormat="1" applyFont="1" applyBorder="1" applyAlignment="1">
      <alignment horizontal="left"/>
    </xf>
    <xf numFmtId="3" fontId="14" fillId="0" borderId="18" xfId="8" applyNumberFormat="1" applyFont="1" applyBorder="1" applyAlignment="1"/>
    <xf numFmtId="3" fontId="14" fillId="0" borderId="93" xfId="8" applyNumberFormat="1" applyFont="1" applyBorder="1" applyAlignment="1"/>
    <xf numFmtId="3" fontId="14" fillId="0" borderId="18" xfId="8" applyNumberFormat="1" applyFont="1" applyBorder="1" applyAlignment="1">
      <alignment horizontal="left"/>
    </xf>
    <xf numFmtId="3" fontId="33" fillId="6" borderId="42" xfId="8" applyNumberFormat="1" applyFont="1" applyFill="1" applyBorder="1" applyAlignment="1">
      <alignment horizontal="center" vertical="center" wrapText="1"/>
    </xf>
    <xf numFmtId="3" fontId="23" fillId="6" borderId="42" xfId="8" applyNumberFormat="1" applyFont="1" applyFill="1" applyBorder="1" applyAlignment="1">
      <alignment horizontal="center" vertical="center" wrapText="1"/>
    </xf>
    <xf numFmtId="3" fontId="14" fillId="6" borderId="42" xfId="8" applyNumberFormat="1" applyFont="1" applyFill="1" applyBorder="1" applyAlignment="1">
      <alignment horizontal="center" vertical="center" wrapText="1"/>
    </xf>
    <xf numFmtId="3" fontId="14" fillId="6" borderId="96" xfId="8" applyNumberFormat="1" applyFont="1" applyFill="1" applyBorder="1" applyAlignment="1">
      <alignment horizontal="center" vertical="center" wrapText="1"/>
    </xf>
    <xf numFmtId="3" fontId="14" fillId="6" borderId="90" xfId="8" applyNumberFormat="1" applyFont="1" applyFill="1" applyBorder="1" applyAlignment="1">
      <alignment horizontal="center" vertical="center" wrapText="1"/>
    </xf>
    <xf numFmtId="3" fontId="14" fillId="6" borderId="97" xfId="8" applyNumberFormat="1" applyFont="1" applyFill="1" applyBorder="1" applyAlignment="1">
      <alignment horizontal="center" vertical="center" wrapText="1"/>
    </xf>
    <xf numFmtId="3" fontId="14" fillId="6" borderId="40" xfId="8" applyNumberFormat="1" applyFont="1" applyFill="1" applyBorder="1" applyAlignment="1">
      <alignment horizontal="center" vertical="center" wrapText="1"/>
    </xf>
    <xf numFmtId="3" fontId="14" fillId="0" borderId="98" xfId="8" applyNumberFormat="1" applyFont="1" applyBorder="1" applyAlignment="1">
      <alignment horizontal="center"/>
    </xf>
    <xf numFmtId="3" fontId="37" fillId="0" borderId="99" xfId="8" applyNumberFormat="1" applyFont="1" applyBorder="1" applyAlignment="1"/>
    <xf numFmtId="3" fontId="37" fillId="0" borderId="43" xfId="8" applyNumberFormat="1" applyFont="1" applyBorder="1" applyAlignment="1"/>
    <xf numFmtId="3" fontId="14" fillId="0" borderId="99" xfId="8" applyNumberFormat="1" applyFont="1" applyBorder="1" applyAlignment="1"/>
    <xf numFmtId="3" fontId="37" fillId="0" borderId="80" xfId="8" applyNumberFormat="1" applyFont="1" applyBorder="1" applyAlignment="1"/>
    <xf numFmtId="3" fontId="14" fillId="0" borderId="80" xfId="8" applyNumberFormat="1" applyFont="1" applyFill="1" applyBorder="1" applyAlignment="1"/>
    <xf numFmtId="3" fontId="37" fillId="0" borderId="60" xfId="8" applyNumberFormat="1" applyFont="1" applyBorder="1" applyAlignment="1"/>
    <xf numFmtId="3" fontId="14" fillId="0" borderId="60" xfId="8" applyNumberFormat="1" applyFont="1" applyBorder="1" applyAlignment="1"/>
    <xf numFmtId="3" fontId="14" fillId="0" borderId="42" xfId="8" applyNumberFormat="1" applyFont="1" applyBorder="1" applyAlignment="1"/>
    <xf numFmtId="3" fontId="14" fillId="0" borderId="97" xfId="8" applyNumberFormat="1" applyFont="1" applyBorder="1" applyAlignment="1"/>
    <xf numFmtId="3" fontId="14" fillId="0" borderId="40" xfId="8" applyNumberFormat="1" applyFont="1" applyBorder="1" applyAlignment="1">
      <alignment horizontal="center"/>
    </xf>
    <xf numFmtId="3" fontId="14" fillId="0" borderId="97" xfId="8" applyNumberFormat="1" applyFont="1" applyBorder="1" applyAlignment="1">
      <alignment horizontal="center"/>
    </xf>
    <xf numFmtId="166" fontId="14" fillId="0" borderId="40" xfId="8" applyNumberFormat="1" applyFont="1" applyBorder="1" applyAlignment="1"/>
    <xf numFmtId="3" fontId="14" fillId="0" borderId="100" xfId="8" applyNumberFormat="1" applyFont="1" applyBorder="1" applyAlignment="1">
      <alignment horizontal="center"/>
    </xf>
    <xf numFmtId="0" fontId="14" fillId="0" borderId="60" xfId="0" applyFont="1" applyBorder="1"/>
    <xf numFmtId="3" fontId="42" fillId="0" borderId="60" xfId="9" applyNumberFormat="1" applyFont="1" applyBorder="1" applyAlignment="1"/>
    <xf numFmtId="3" fontId="42" fillId="0" borderId="88" xfId="8" applyNumberFormat="1" applyFont="1" applyBorder="1" applyAlignment="1">
      <alignment horizontal="center"/>
    </xf>
    <xf numFmtId="3" fontId="14" fillId="0" borderId="60" xfId="9" applyNumberFormat="1" applyFont="1" applyBorder="1" applyAlignment="1"/>
    <xf numFmtId="3" fontId="42" fillId="0" borderId="89" xfId="8" applyNumberFormat="1" applyFont="1" applyBorder="1" applyAlignment="1">
      <alignment horizontal="center"/>
    </xf>
    <xf numFmtId="3" fontId="14" fillId="0" borderId="97" xfId="8" applyNumberFormat="1" applyFont="1" applyBorder="1" applyAlignment="1">
      <alignment horizontal="left"/>
    </xf>
    <xf numFmtId="3" fontId="27" fillId="6" borderId="35" xfId="8" applyNumberFormat="1" applyFont="1" applyFill="1" applyBorder="1" applyAlignment="1">
      <alignment horizontal="center" vertical="center" wrapText="1"/>
    </xf>
    <xf numFmtId="167" fontId="14" fillId="0" borderId="10" xfId="8" quotePrefix="1" applyNumberFormat="1" applyFont="1" applyBorder="1" applyAlignment="1"/>
    <xf numFmtId="0" fontId="4" fillId="8" borderId="91" xfId="4" applyFont="1" applyFill="1" applyBorder="1" applyAlignment="1">
      <alignment horizontal="center"/>
    </xf>
    <xf numFmtId="0" fontId="3" fillId="8" borderId="91" xfId="4" applyFill="1" applyBorder="1"/>
    <xf numFmtId="49" fontId="43" fillId="0" borderId="91" xfId="0" quotePrefix="1" applyNumberFormat="1" applyFont="1" applyBorder="1" applyAlignment="1">
      <alignment horizontal="right"/>
    </xf>
    <xf numFmtId="3" fontId="32" fillId="6" borderId="16" xfId="8" applyNumberFormat="1" applyFont="1" applyFill="1" applyBorder="1" applyAlignment="1">
      <alignment horizontal="center" vertical="center" wrapText="1"/>
    </xf>
    <xf numFmtId="3" fontId="28" fillId="4" borderId="23" xfId="8" applyNumberFormat="1" applyFont="1" applyFill="1" applyBorder="1" applyAlignment="1"/>
    <xf numFmtId="3" fontId="32" fillId="6" borderId="4" xfId="8" applyNumberFormat="1" applyFont="1" applyFill="1" applyBorder="1" applyAlignment="1">
      <alignment horizontal="center" vertical="center" wrapText="1"/>
    </xf>
    <xf numFmtId="3" fontId="32" fillId="6" borderId="0" xfId="8" applyNumberFormat="1" applyFont="1" applyFill="1" applyBorder="1" applyAlignment="1">
      <alignment horizontal="center" vertical="center" wrapText="1"/>
    </xf>
    <xf numFmtId="3" fontId="14" fillId="4" borderId="16" xfId="8" applyNumberFormat="1" applyFont="1" applyFill="1" applyBorder="1" applyAlignment="1"/>
    <xf numFmtId="3" fontId="14" fillId="4" borderId="13" xfId="8" applyNumberFormat="1" applyFont="1" applyFill="1" applyBorder="1" applyAlignment="1"/>
    <xf numFmtId="3" fontId="4" fillId="2" borderId="0" xfId="4" applyNumberFormat="1" applyFont="1" applyFill="1" applyBorder="1" applyAlignment="1">
      <alignment horizontal="center"/>
    </xf>
    <xf numFmtId="3" fontId="10" fillId="2" borderId="0" xfId="4" applyNumberFormat="1" applyFont="1" applyFill="1" applyBorder="1" applyAlignment="1">
      <alignment horizontal="center" vertical="center" wrapText="1"/>
    </xf>
    <xf numFmtId="3" fontId="11" fillId="2" borderId="0" xfId="4" applyNumberFormat="1" applyFont="1" applyFill="1" applyBorder="1" applyAlignment="1">
      <alignment horizontal="center"/>
    </xf>
    <xf numFmtId="3" fontId="9" fillId="2" borderId="0" xfId="4" applyNumberFormat="1" applyFont="1" applyFill="1" applyBorder="1" applyAlignment="1">
      <alignment horizontal="center"/>
    </xf>
    <xf numFmtId="3" fontId="8" fillId="2" borderId="0" xfId="4" applyNumberFormat="1" applyFont="1" applyFill="1" applyBorder="1" applyAlignment="1">
      <alignment horizontal="center"/>
    </xf>
    <xf numFmtId="3" fontId="27" fillId="6" borderId="26" xfId="8" applyNumberFormat="1" applyFont="1" applyFill="1" applyBorder="1" applyAlignment="1">
      <alignment horizontal="center" vertical="center" wrapText="1"/>
    </xf>
    <xf numFmtId="3" fontId="27" fillId="6" borderId="41" xfId="8" applyNumberFormat="1" applyFont="1" applyFill="1" applyBorder="1" applyAlignment="1">
      <alignment horizontal="center" vertical="center" wrapText="1"/>
    </xf>
    <xf numFmtId="3" fontId="27" fillId="6" borderId="14" xfId="8" applyNumberFormat="1" applyFont="1" applyFill="1" applyBorder="1" applyAlignment="1">
      <alignment horizontal="left" vertical="center" wrapText="1"/>
    </xf>
    <xf numFmtId="3" fontId="27" fillId="6" borderId="25" xfId="8" applyNumberFormat="1" applyFont="1" applyFill="1" applyBorder="1" applyAlignment="1">
      <alignment horizontal="left" vertical="center" wrapText="1"/>
    </xf>
    <xf numFmtId="3" fontId="27" fillId="6" borderId="13" xfId="8" applyNumberFormat="1" applyFont="1" applyFill="1" applyBorder="1" applyAlignment="1">
      <alignment horizontal="left" vertical="center" wrapText="1"/>
    </xf>
    <xf numFmtId="3" fontId="27" fillId="6" borderId="23" xfId="8" applyNumberFormat="1" applyFont="1" applyFill="1" applyBorder="1" applyAlignment="1">
      <alignment horizontal="left" vertical="center" wrapText="1"/>
    </xf>
    <xf numFmtId="3" fontId="27" fillId="6" borderId="29" xfId="8" applyNumberFormat="1" applyFont="1" applyFill="1" applyBorder="1" applyAlignment="1">
      <alignment horizontal="left" vertical="center" wrapText="1"/>
    </xf>
    <xf numFmtId="3" fontId="27" fillId="6" borderId="24" xfId="8" applyNumberFormat="1" applyFont="1" applyFill="1" applyBorder="1" applyAlignment="1">
      <alignment horizontal="left" vertical="center" wrapText="1"/>
    </xf>
    <xf numFmtId="3" fontId="27" fillId="6" borderId="20" xfId="8" applyNumberFormat="1" applyFont="1" applyFill="1" applyBorder="1" applyAlignment="1">
      <alignment horizontal="center" vertical="center" wrapText="1"/>
    </xf>
    <xf numFmtId="3" fontId="27" fillId="6" borderId="27" xfId="8" applyNumberFormat="1" applyFont="1" applyFill="1" applyBorder="1" applyAlignment="1">
      <alignment horizontal="center" vertical="center" wrapText="1"/>
    </xf>
    <xf numFmtId="3" fontId="27" fillId="6" borderId="34" xfId="8" applyNumberFormat="1" applyFont="1" applyFill="1" applyBorder="1" applyAlignment="1">
      <alignment horizontal="center" vertical="center" wrapText="1"/>
    </xf>
    <xf numFmtId="3" fontId="27" fillId="6" borderId="35" xfId="8" applyNumberFormat="1" applyFont="1" applyFill="1" applyBorder="1" applyAlignment="1">
      <alignment horizontal="center" vertical="center" wrapText="1"/>
    </xf>
    <xf numFmtId="3" fontId="27" fillId="6" borderId="28" xfId="8" applyNumberFormat="1" applyFont="1" applyFill="1" applyBorder="1" applyAlignment="1">
      <alignment horizontal="center" vertical="center" wrapText="1"/>
    </xf>
    <xf numFmtId="3" fontId="27" fillId="6" borderId="4" xfId="8" applyNumberFormat="1" applyFont="1" applyFill="1" applyBorder="1" applyAlignment="1">
      <alignment horizontal="center" vertical="center" wrapText="1"/>
    </xf>
    <xf numFmtId="3" fontId="27" fillId="6" borderId="31" xfId="8" applyNumberFormat="1" applyFont="1" applyFill="1" applyBorder="1" applyAlignment="1">
      <alignment horizontal="center" vertical="center" wrapText="1"/>
    </xf>
    <xf numFmtId="3" fontId="25" fillId="6" borderId="19" xfId="8" applyNumberFormat="1" applyFont="1" applyFill="1" applyBorder="1" applyAlignment="1">
      <alignment horizontal="center" vertical="center" wrapText="1"/>
    </xf>
    <xf numFmtId="3" fontId="27" fillId="6" borderId="19" xfId="8" applyNumberFormat="1" applyFont="1" applyFill="1" applyBorder="1" applyAlignment="1">
      <alignment horizontal="center" vertical="center" wrapText="1"/>
    </xf>
    <xf numFmtId="3" fontId="25" fillId="6" borderId="34" xfId="8" applyNumberFormat="1" applyFont="1" applyFill="1" applyBorder="1" applyAlignment="1">
      <alignment horizontal="center" vertical="center" wrapText="1"/>
    </xf>
    <xf numFmtId="3" fontId="27" fillId="6" borderId="32" xfId="8" applyNumberFormat="1" applyFont="1" applyFill="1" applyBorder="1" applyAlignment="1">
      <alignment horizontal="center" vertical="center" wrapText="1"/>
    </xf>
    <xf numFmtId="3" fontId="14" fillId="6" borderId="32"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xf>
    <xf numFmtId="3" fontId="14" fillId="7" borderId="32" xfId="8" applyNumberFormat="1" applyFont="1" applyFill="1" applyBorder="1" applyAlignment="1">
      <alignment horizontal="left" vertical="center"/>
    </xf>
    <xf numFmtId="3" fontId="14" fillId="7" borderId="33" xfId="8" applyNumberFormat="1" applyFont="1" applyFill="1" applyBorder="1" applyAlignment="1">
      <alignment horizontal="left" vertical="center"/>
    </xf>
    <xf numFmtId="3" fontId="14" fillId="6" borderId="5" xfId="8" applyNumberFormat="1" applyFont="1" applyFill="1" applyBorder="1" applyAlignment="1">
      <alignment horizontal="left" vertical="center" wrapText="1"/>
    </xf>
    <xf numFmtId="3" fontId="27" fillId="6" borderId="22" xfId="8" applyNumberFormat="1" applyFont="1" applyFill="1" applyBorder="1" applyAlignment="1">
      <alignment horizontal="center" vertical="center" wrapText="1"/>
    </xf>
    <xf numFmtId="3" fontId="14" fillId="6" borderId="35" xfId="8" applyNumberFormat="1" applyFont="1" applyFill="1" applyBorder="1" applyAlignment="1">
      <alignment horizontal="left" vertical="center" wrapText="1"/>
    </xf>
    <xf numFmtId="3" fontId="14" fillId="6" borderId="35" xfId="8" applyNumberFormat="1" applyFont="1" applyFill="1" applyBorder="1" applyAlignment="1">
      <alignment horizontal="left" vertical="center"/>
    </xf>
    <xf numFmtId="3" fontId="14" fillId="7" borderId="35" xfId="8" applyNumberFormat="1" applyFont="1" applyFill="1" applyBorder="1" applyAlignment="1">
      <alignment horizontal="left" vertical="center"/>
    </xf>
    <xf numFmtId="3" fontId="14" fillId="7" borderId="22" xfId="8" applyNumberFormat="1" applyFont="1" applyFill="1" applyBorder="1" applyAlignment="1">
      <alignment horizontal="left" vertical="center"/>
    </xf>
    <xf numFmtId="3" fontId="27" fillId="6" borderId="94" xfId="8" applyNumberFormat="1" applyFont="1" applyFill="1" applyBorder="1" applyAlignment="1">
      <alignment horizontal="left" vertical="center" wrapText="1"/>
    </xf>
    <xf numFmtId="3" fontId="27" fillId="6" borderId="95" xfId="8" applyNumberFormat="1" applyFont="1" applyFill="1" applyBorder="1" applyAlignment="1">
      <alignment horizontal="left" vertical="center" wrapText="1"/>
    </xf>
    <xf numFmtId="3" fontId="25" fillId="6" borderId="34" xfId="8" applyNumberFormat="1" applyFont="1" applyFill="1" applyBorder="1" applyAlignment="1">
      <alignment horizontal="left" vertical="center" wrapText="1"/>
    </xf>
    <xf numFmtId="3" fontId="27" fillId="6" borderId="35" xfId="8" applyNumberFormat="1" applyFont="1" applyFill="1" applyBorder="1" applyAlignment="1">
      <alignment horizontal="left" vertical="center" wrapText="1"/>
    </xf>
    <xf numFmtId="3" fontId="25" fillId="6" borderId="35" xfId="8" applyNumberFormat="1" applyFont="1" applyFill="1" applyBorder="1" applyAlignment="1">
      <alignment horizontal="left" vertical="center" wrapText="1"/>
    </xf>
    <xf numFmtId="3" fontId="27" fillId="6" borderId="34" xfId="8" applyNumberFormat="1" applyFont="1" applyFill="1" applyBorder="1" applyAlignment="1">
      <alignment horizontal="left" vertical="center" wrapText="1"/>
    </xf>
    <xf numFmtId="3" fontId="27" fillId="6" borderId="22" xfId="8" applyNumberFormat="1" applyFont="1" applyFill="1" applyBorder="1" applyAlignment="1">
      <alignment horizontal="left" vertical="center" wrapText="1"/>
    </xf>
    <xf numFmtId="3" fontId="14" fillId="6" borderId="31" xfId="8" applyNumberFormat="1" applyFont="1" applyFill="1" applyBorder="1" applyAlignment="1">
      <alignment horizontal="left" vertical="center" wrapText="1"/>
    </xf>
    <xf numFmtId="3" fontId="14" fillId="6" borderId="34" xfId="8" applyNumberFormat="1" applyFont="1" applyFill="1" applyBorder="1" applyAlignment="1">
      <alignment horizontal="left" vertical="center" wrapText="1"/>
    </xf>
    <xf numFmtId="3" fontId="25" fillId="6" borderId="22" xfId="8" applyNumberFormat="1" applyFont="1" applyFill="1" applyBorder="1" applyAlignment="1">
      <alignment horizontal="left" vertical="center" wrapText="1"/>
    </xf>
    <xf numFmtId="3" fontId="31" fillId="6" borderId="34" xfId="8" applyNumberFormat="1" applyFont="1" applyFill="1" applyBorder="1" applyAlignment="1">
      <alignment horizontal="left" vertical="center" wrapText="1"/>
    </xf>
    <xf numFmtId="3" fontId="31" fillId="6" borderId="22" xfId="8" applyNumberFormat="1" applyFont="1" applyFill="1" applyBorder="1" applyAlignment="1">
      <alignment horizontal="left" vertical="center" wrapText="1"/>
    </xf>
    <xf numFmtId="3" fontId="31" fillId="6" borderId="35" xfId="8" applyNumberFormat="1" applyFont="1" applyFill="1" applyBorder="1" applyAlignment="1">
      <alignment horizontal="left" vertical="center" wrapText="1"/>
    </xf>
    <xf numFmtId="3" fontId="27" fillId="6" borderId="21" xfId="8" applyNumberFormat="1" applyFont="1" applyFill="1" applyBorder="1" applyAlignment="1">
      <alignment horizontal="left" vertical="center" wrapText="1"/>
    </xf>
    <xf numFmtId="3" fontId="27" fillId="6" borderId="5" xfId="8" applyNumberFormat="1" applyFont="1" applyFill="1" applyBorder="1" applyAlignment="1">
      <alignment horizontal="left" vertical="center" wrapText="1"/>
    </xf>
    <xf numFmtId="0" fontId="38" fillId="0" borderId="68" xfId="0" applyNumberFormat="1" applyFont="1" applyBorder="1" applyAlignment="1">
      <alignment horizontal="left"/>
    </xf>
    <xf numFmtId="0" fontId="38" fillId="0" borderId="92" xfId="0" applyNumberFormat="1" applyFont="1" applyBorder="1" applyAlignment="1">
      <alignment horizontal="left"/>
    </xf>
  </cellXfs>
  <cellStyles count="10">
    <cellStyle name="Comma" xfId="1" builtinId="3"/>
    <cellStyle name="Comma 2" xfId="5"/>
    <cellStyle name="Normal" xfId="0" builtinId="0"/>
    <cellStyle name="Normal 2" xfId="3"/>
    <cellStyle name="Normal 3" xfId="4"/>
    <cellStyle name="Normal 4" xfId="6"/>
    <cellStyle name="Normal 5" xfId="8"/>
    <cellStyle name="Normal 5 2" xfId="9"/>
    <cellStyle name="Percent" xfId="2" builtinId="5"/>
    <cellStyle name="Percent 2" xfId="7"/>
  </cellStyles>
  <dxfs count="28">
    <dxf>
      <numFmt numFmtId="3" formatCode="#,##0"/>
    </dxf>
    <dxf>
      <font>
        <color rgb="FFFF0000"/>
      </font>
    </dxf>
    <dxf>
      <font>
        <color rgb="FFFF0000"/>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0033CC"/>
      <color rgb="FFB2B2B2"/>
      <color rgb="FF008000"/>
      <color rgb="FFECEADC"/>
      <color rgb="FFE4E0CA"/>
      <color rgb="FF800080"/>
      <color rgb="FFCC3300"/>
      <color rgb="FFFFFFCC"/>
      <color rgb="FFD1C9A2"/>
      <color rgb="FFE2D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16" fmlaLink="$AD$6" fmlaRange="$AD$9:$AD$14" sel="1" val="0"/>
</file>

<file path=xl/ctrlProps/ctrlProp2.xml><?xml version="1.0" encoding="utf-8"?>
<formControlPr xmlns="http://schemas.microsoft.com/office/spreadsheetml/2009/9/main" objectType="List" dx="16" fmlaLink="$AF$6" fmlaRange="$AE$9:$AE$28" sel="11" val="0"/>
</file>

<file path=xl/ctrlProps/ctrlProp3.xml><?xml version="1.0" encoding="utf-8"?>
<formControlPr xmlns="http://schemas.microsoft.com/office/spreadsheetml/2009/9/main" objectType="List" dx="16" fmlaLink="$AF$106" fmlaRange="$AE$109:$AE$129" sel="20" val="0"/>
</file>

<file path=xl/ctrlProps/ctrlProp4.xml><?xml version="1.0" encoding="utf-8"?>
<formControlPr xmlns="http://schemas.microsoft.com/office/spreadsheetml/2009/9/main" objectType="List" dx="22" fmlaLink="$AD$106" fmlaRange="$AD$109:$AD$114" sel="1" val="0"/>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37</xdr:row>
      <xdr:rowOff>189217</xdr:rowOff>
    </xdr:to>
    <xdr:pic>
      <xdr:nvPicPr>
        <xdr:cNvPr id="2" name="Picture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18927"/>
          <a:ext cx="10231374" cy="6723603"/>
        </a:xfrm>
        <a:prstGeom prst="rect">
          <a:avLst/>
        </a:prstGeom>
      </xdr:spPr>
    </xdr:pic>
    <xdr:clientData/>
  </xdr:twoCellAnchor>
  <xdr:twoCellAnchor>
    <xdr:from>
      <xdr:col>19</xdr:col>
      <xdr:colOff>95242</xdr:colOff>
      <xdr:row>0</xdr:row>
      <xdr:rowOff>107154</xdr:rowOff>
    </xdr:from>
    <xdr:to>
      <xdr:col>25</xdr:col>
      <xdr:colOff>83336</xdr:colOff>
      <xdr:row>1</xdr:row>
      <xdr:rowOff>204018</xdr:rowOff>
    </xdr:to>
    <xdr:sp macro="" textlink="">
      <xdr:nvSpPr>
        <xdr:cNvPr id="80" name="TextBox 79"/>
        <xdr:cNvSpPr txBox="1"/>
      </xdr:nvSpPr>
      <xdr:spPr>
        <a:xfrm>
          <a:off x="11215680"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Time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frame for </a:t>
          </a:r>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Metric</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95242</xdr:colOff>
      <xdr:row>7</xdr:row>
      <xdr:rowOff>84350</xdr:rowOff>
    </xdr:from>
    <xdr:to>
      <xdr:col>25</xdr:col>
      <xdr:colOff>104768</xdr:colOff>
      <xdr:row>9</xdr:row>
      <xdr:rowOff>88710</xdr:rowOff>
    </xdr:to>
    <xdr:sp macro="" textlink="">
      <xdr:nvSpPr>
        <xdr:cNvPr id="105" name="TextBox 104"/>
        <xdr:cNvSpPr txBox="1"/>
      </xdr:nvSpPr>
      <xdr:spPr>
        <a:xfrm>
          <a:off x="11215680" y="1548819"/>
          <a:ext cx="3652838" cy="361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95250</xdr:colOff>
          <xdr:row>1</xdr:row>
          <xdr:rowOff>190500</xdr:rowOff>
        </xdr:from>
        <xdr:to>
          <xdr:col>25</xdr:col>
          <xdr:colOff>66675</xdr:colOff>
          <xdr:row>6</xdr:row>
          <xdr:rowOff>114300</xdr:rowOff>
        </xdr:to>
        <xdr:sp macro="" textlink="">
          <xdr:nvSpPr>
            <xdr:cNvPr id="3111" name="List Box 39" hidden="1">
              <a:extLst>
                <a:ext uri="{63B3BB69-23CF-44E3-9099-C40C66FF867C}">
                  <a14:compatExt spid="_x0000_s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9</xdr:row>
          <xdr:rowOff>57150</xdr:rowOff>
        </xdr:from>
        <xdr:to>
          <xdr:col>25</xdr:col>
          <xdr:colOff>95250</xdr:colOff>
          <xdr:row>24</xdr:row>
          <xdr:rowOff>95250</xdr:rowOff>
        </xdr:to>
        <xdr:sp macro="" textlink="">
          <xdr:nvSpPr>
            <xdr:cNvPr id="3115" name="List Box 43" hidden="1">
              <a:extLst>
                <a:ext uri="{63B3BB69-23CF-44E3-9099-C40C66FF867C}">
                  <a14:compatExt spid="_x0000_s3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340074</xdr:colOff>
      <xdr:row>0</xdr:row>
      <xdr:rowOff>0</xdr:rowOff>
    </xdr:from>
    <xdr:to>
      <xdr:col>17</xdr:col>
      <xdr:colOff>227896</xdr:colOff>
      <xdr:row>1</xdr:row>
      <xdr:rowOff>26732</xdr:rowOff>
    </xdr:to>
    <xdr:sp macro="" textlink="$AD$34">
      <xdr:nvSpPr>
        <xdr:cNvPr id="63" name="TextBox 62"/>
        <xdr:cNvSpPr txBox="1"/>
      </xdr:nvSpPr>
      <xdr:spPr>
        <a:xfrm>
          <a:off x="4757293" y="0"/>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B6AF9EDD-321C-4FEC-99B1-EED8B647219B}"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Winter 2016-17</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88206</xdr:colOff>
      <xdr:row>14</xdr:row>
      <xdr:rowOff>98961</xdr:rowOff>
    </xdr:from>
    <xdr:to>
      <xdr:col>19</xdr:col>
      <xdr:colOff>113226</xdr:colOff>
      <xdr:row>15</xdr:row>
      <xdr:rowOff>151642</xdr:rowOff>
    </xdr:to>
    <xdr:sp macro="" textlink="$AD$42">
      <xdr:nvSpPr>
        <xdr:cNvPr id="188" name="Text Box 81"/>
        <xdr:cNvSpPr txBox="1">
          <a:spLocks noChangeArrowheads="1" noTextEdit="1"/>
        </xdr:cNvSpPr>
      </xdr:nvSpPr>
      <xdr:spPr bwMode="auto">
        <a:xfrm>
          <a:off x="10013256" y="2851686"/>
          <a:ext cx="1244220"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188,610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187959</xdr:colOff>
      <xdr:row>9</xdr:row>
      <xdr:rowOff>544</xdr:rowOff>
    </xdr:from>
    <xdr:to>
      <xdr:col>19</xdr:col>
      <xdr:colOff>323851</xdr:colOff>
      <xdr:row>10</xdr:row>
      <xdr:rowOff>46151</xdr:rowOff>
    </xdr:to>
    <xdr:sp macro="" textlink="$AD$65">
      <xdr:nvSpPr>
        <xdr:cNvPr id="196" name="Text Box 81"/>
        <xdr:cNvSpPr txBox="1">
          <a:spLocks noChangeArrowheads="1" noTextEdit="1"/>
        </xdr:cNvSpPr>
      </xdr:nvSpPr>
      <xdr:spPr bwMode="auto">
        <a:xfrm>
          <a:off x="10113009" y="1800769"/>
          <a:ext cx="1355092"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226,280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485953</xdr:colOff>
      <xdr:row>16</xdr:row>
      <xdr:rowOff>73418</xdr:rowOff>
    </xdr:from>
    <xdr:to>
      <xdr:col>18</xdr:col>
      <xdr:colOff>478972</xdr:colOff>
      <xdr:row>17</xdr:row>
      <xdr:rowOff>133902</xdr:rowOff>
    </xdr:to>
    <xdr:sp macro="" textlink="$AD$66">
      <xdr:nvSpPr>
        <xdr:cNvPr id="208" name="Text Box 81"/>
        <xdr:cNvSpPr txBox="1">
          <a:spLocks noChangeArrowheads="1" noTextEdit="1"/>
        </xdr:cNvSpPr>
      </xdr:nvSpPr>
      <xdr:spPr bwMode="auto">
        <a:xfrm>
          <a:off x="9815010" y="321938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12</xdr:row>
      <xdr:rowOff>137622</xdr:rowOff>
    </xdr:from>
    <xdr:to>
      <xdr:col>19</xdr:col>
      <xdr:colOff>556711</xdr:colOff>
      <xdr:row>14</xdr:row>
      <xdr:rowOff>23640</xdr:rowOff>
    </xdr:to>
    <xdr:sp macro="" textlink="$AD$75">
      <xdr:nvSpPr>
        <xdr:cNvPr id="218" name="Text Box 81"/>
        <xdr:cNvSpPr txBox="1">
          <a:spLocks noChangeArrowheads="1" noTextEdit="1"/>
        </xdr:cNvSpPr>
      </xdr:nvSpPr>
      <xdr:spPr bwMode="auto">
        <a:xfrm>
          <a:off x="10194843" y="2509347"/>
          <a:ext cx="1506118"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329423</xdr:colOff>
      <xdr:row>11</xdr:row>
      <xdr:rowOff>24164</xdr:rowOff>
    </xdr:from>
    <xdr:to>
      <xdr:col>19</xdr:col>
      <xdr:colOff>164647</xdr:colOff>
      <xdr:row>12</xdr:row>
      <xdr:rowOff>30126</xdr:rowOff>
    </xdr:to>
    <xdr:sp macro="" textlink="$AD$57">
      <xdr:nvSpPr>
        <xdr:cNvPr id="225" name="Text Box 81"/>
        <xdr:cNvSpPr txBox="1">
          <a:spLocks noChangeArrowheads="1" noTextEdit="1"/>
        </xdr:cNvSpPr>
      </xdr:nvSpPr>
      <xdr:spPr bwMode="auto">
        <a:xfrm>
          <a:off x="10254473" y="2205389"/>
          <a:ext cx="1054424"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515,624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0</xdr:row>
      <xdr:rowOff>184148</xdr:rowOff>
    </xdr:from>
    <xdr:to>
      <xdr:col>18</xdr:col>
      <xdr:colOff>201208</xdr:colOff>
      <xdr:row>1</xdr:row>
      <xdr:rowOff>241835</xdr:rowOff>
    </xdr:to>
    <xdr:sp macro="" textlink="$AD$35">
      <xdr:nvSpPr>
        <xdr:cNvPr id="64" name="TextBox 63"/>
        <xdr:cNvSpPr txBox="1"/>
      </xdr:nvSpPr>
      <xdr:spPr>
        <a:xfrm>
          <a:off x="4757293" y="184148"/>
          <a:ext cx="5957134" cy="307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C1798AE1-D81B-4BF5-8835-67E195BC1BA4}"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DRY MATERIALS: Salt applied (tons)</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79857</xdr:colOff>
      <xdr:row>21</xdr:row>
      <xdr:rowOff>173852</xdr:rowOff>
    </xdr:from>
    <xdr:to>
      <xdr:col>18</xdr:col>
      <xdr:colOff>88488</xdr:colOff>
      <xdr:row>23</xdr:row>
      <xdr:rowOff>32654</xdr:rowOff>
    </xdr:to>
    <xdr:sp macro="" textlink="$AD$44">
      <xdr:nvSpPr>
        <xdr:cNvPr id="186" name="Text Box 81"/>
        <xdr:cNvSpPr txBox="1">
          <a:spLocks noChangeArrowheads="1" noTextEdit="1"/>
        </xdr:cNvSpPr>
      </xdr:nvSpPr>
      <xdr:spPr bwMode="auto">
        <a:xfrm>
          <a:off x="9395307" y="4260077"/>
          <a:ext cx="1227831" cy="2398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59253</xdr:colOff>
      <xdr:row>5</xdr:row>
      <xdr:rowOff>51175</xdr:rowOff>
    </xdr:from>
    <xdr:to>
      <xdr:col>18</xdr:col>
      <xdr:colOff>526590</xdr:colOff>
      <xdr:row>36</xdr:row>
      <xdr:rowOff>11131</xdr:rowOff>
    </xdr:to>
    <xdr:grpSp>
      <xdr:nvGrpSpPr>
        <xdr:cNvPr id="6" name="Group 5"/>
        <xdr:cNvGrpSpPr/>
      </xdr:nvGrpSpPr>
      <xdr:grpSpPr>
        <a:xfrm>
          <a:off x="59253" y="1158456"/>
          <a:ext cx="10980556" cy="6115488"/>
          <a:chOff x="59253" y="1146550"/>
          <a:chExt cx="11001997" cy="6103581"/>
        </a:xfrm>
      </xdr:grpSpPr>
      <xdr:sp macro="" textlink="$AD$38">
        <xdr:nvSpPr>
          <xdr:cNvPr id="181" name="Text Box 81"/>
          <xdr:cNvSpPr txBox="1">
            <a:spLocks noChangeArrowheads="1" noTextEdit="1"/>
          </xdr:cNvSpPr>
        </xdr:nvSpPr>
        <xdr:spPr bwMode="auto">
          <a:xfrm>
            <a:off x="1539238" y="4483113"/>
            <a:ext cx="1184890" cy="34295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49,000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7">
        <xdr:nvSpPr>
          <xdr:cNvPr id="183" name="Text Box 81"/>
          <xdr:cNvSpPr txBox="1">
            <a:spLocks noChangeArrowheads="1" noTextEdit="1"/>
          </xdr:cNvSpPr>
        </xdr:nvSpPr>
        <xdr:spPr bwMode="auto">
          <a:xfrm>
            <a:off x="2379216" y="6892977"/>
            <a:ext cx="2198608" cy="3571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5">
        <xdr:nvSpPr>
          <xdr:cNvPr id="185" name="Text Box 81"/>
          <xdr:cNvSpPr txBox="1">
            <a:spLocks noChangeArrowheads="1" noTextEdit="1"/>
          </xdr:cNvSpPr>
        </xdr:nvSpPr>
        <xdr:spPr bwMode="auto">
          <a:xfrm>
            <a:off x="7410451" y="6165754"/>
            <a:ext cx="1533418" cy="2670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71">
        <xdr:nvSpPr>
          <xdr:cNvPr id="204" name="Text Box 81"/>
          <xdr:cNvSpPr txBox="1">
            <a:spLocks noChangeArrowheads="1" noTextEdit="1"/>
          </xdr:cNvSpPr>
        </xdr:nvSpPr>
        <xdr:spPr bwMode="auto">
          <a:xfrm>
            <a:off x="6824639" y="3227773"/>
            <a:ext cx="1540082" cy="30980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595,525</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0">
        <xdr:nvSpPr>
          <xdr:cNvPr id="205" name="Text Box 81"/>
          <xdr:cNvSpPr txBox="1">
            <a:spLocks noChangeArrowheads="1" noTextEdit="1"/>
          </xdr:cNvSpPr>
        </xdr:nvSpPr>
        <xdr:spPr bwMode="auto">
          <a:xfrm>
            <a:off x="3767245" y="1617437"/>
            <a:ext cx="1361262" cy="2447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32,022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8">
        <xdr:nvSpPr>
          <xdr:cNvPr id="207" name="Text Box 81"/>
          <xdr:cNvSpPr txBox="1">
            <a:spLocks noChangeArrowheads="1" noTextEdit="1"/>
          </xdr:cNvSpPr>
        </xdr:nvSpPr>
        <xdr:spPr bwMode="auto">
          <a:xfrm>
            <a:off x="8181755" y="2344653"/>
            <a:ext cx="1200006" cy="273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1,090,000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4">
        <xdr:nvSpPr>
          <xdr:cNvPr id="211" name="Text Box 81"/>
          <xdr:cNvSpPr txBox="1">
            <a:spLocks noChangeArrowheads="1" noTextEdit="1"/>
          </xdr:cNvSpPr>
        </xdr:nvSpPr>
        <xdr:spPr bwMode="auto">
          <a:xfrm>
            <a:off x="7771845" y="2898560"/>
            <a:ext cx="1309346" cy="2939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732,000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4">
        <xdr:nvSpPr>
          <xdr:cNvPr id="213" name="Text Box 81"/>
          <xdr:cNvSpPr txBox="1">
            <a:spLocks noChangeArrowheads="1" noTextEdit="1"/>
          </xdr:cNvSpPr>
        </xdr:nvSpPr>
        <xdr:spPr bwMode="auto">
          <a:xfrm>
            <a:off x="7321678" y="3598932"/>
            <a:ext cx="1278522" cy="2762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156,355</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9">
        <xdr:nvSpPr>
          <xdr:cNvPr id="215" name="Text Box 81"/>
          <xdr:cNvSpPr txBox="1">
            <a:spLocks noChangeArrowheads="1" noTextEdit="1"/>
          </xdr:cNvSpPr>
        </xdr:nvSpPr>
        <xdr:spPr bwMode="auto">
          <a:xfrm>
            <a:off x="3746383" y="5431432"/>
            <a:ext cx="1683042" cy="3286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12,095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2">
        <xdr:nvSpPr>
          <xdr:cNvPr id="220" name="Text Box 81"/>
          <xdr:cNvSpPr txBox="1">
            <a:spLocks noChangeArrowheads="1" noTextEdit="1"/>
          </xdr:cNvSpPr>
        </xdr:nvSpPr>
        <xdr:spPr bwMode="auto">
          <a:xfrm>
            <a:off x="7922288" y="3860570"/>
            <a:ext cx="1118124" cy="2324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283,625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5">
        <xdr:nvSpPr>
          <xdr:cNvPr id="221" name="Text Box 81"/>
          <xdr:cNvSpPr txBox="1">
            <a:spLocks noChangeArrowheads="1" noTextEdit="1"/>
          </xdr:cNvSpPr>
        </xdr:nvSpPr>
        <xdr:spPr bwMode="auto">
          <a:xfrm>
            <a:off x="5593001" y="2201863"/>
            <a:ext cx="1282364" cy="3423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525,276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1">
        <xdr:nvSpPr>
          <xdr:cNvPr id="222" name="Text Box 81"/>
          <xdr:cNvSpPr txBox="1">
            <a:spLocks noChangeArrowheads="1" noTextEdit="1"/>
          </xdr:cNvSpPr>
        </xdr:nvSpPr>
        <xdr:spPr bwMode="auto">
          <a:xfrm>
            <a:off x="7602226" y="1637015"/>
            <a:ext cx="1195278" cy="144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158028A-A759-4E7A-AC49-B8CE0E166A7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127,382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8">
        <xdr:nvSpPr>
          <xdr:cNvPr id="223" name="Text Box 81"/>
          <xdr:cNvSpPr txBox="1">
            <a:spLocks noChangeArrowheads="1" noTextEdit="1"/>
          </xdr:cNvSpPr>
        </xdr:nvSpPr>
        <xdr:spPr bwMode="auto">
          <a:xfrm>
            <a:off x="6342419" y="2519223"/>
            <a:ext cx="1701690" cy="2825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431,518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5">
        <xdr:nvSpPr>
          <xdr:cNvPr id="224" name="Text Box 81"/>
          <xdr:cNvSpPr txBox="1">
            <a:spLocks noChangeArrowheads="1" noTextEdit="1"/>
          </xdr:cNvSpPr>
        </xdr:nvSpPr>
        <xdr:spPr bwMode="auto">
          <a:xfrm>
            <a:off x="9038914" y="1573117"/>
            <a:ext cx="1174656" cy="1991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142,182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6">
        <xdr:nvSpPr>
          <xdr:cNvPr id="226" name="Text Box 81"/>
          <xdr:cNvSpPr txBox="1">
            <a:spLocks noChangeArrowheads="1" noTextEdit="1"/>
          </xdr:cNvSpPr>
        </xdr:nvSpPr>
        <xdr:spPr bwMode="auto">
          <a:xfrm>
            <a:off x="2488372" y="2464211"/>
            <a:ext cx="1315880" cy="3254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7">
        <xdr:nvSpPr>
          <xdr:cNvPr id="182" name="Text Box 81"/>
          <xdr:cNvSpPr txBox="1">
            <a:spLocks noChangeArrowheads="1" noTextEdit="1"/>
          </xdr:cNvSpPr>
        </xdr:nvSpPr>
        <xdr:spPr bwMode="auto">
          <a:xfrm>
            <a:off x="659282" y="6226013"/>
            <a:ext cx="1754600" cy="60397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6">
        <xdr:nvSpPr>
          <xdr:cNvPr id="177" name="Text Box 81"/>
          <xdr:cNvSpPr txBox="1">
            <a:spLocks noChangeArrowheads="1" noTextEdit="1"/>
          </xdr:cNvSpPr>
        </xdr:nvSpPr>
        <xdr:spPr bwMode="auto">
          <a:xfrm>
            <a:off x="6529770" y="5243692"/>
            <a:ext cx="993538" cy="316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7,720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1">
        <xdr:nvSpPr>
          <xdr:cNvPr id="178" name="Text Box 81"/>
          <xdr:cNvSpPr txBox="1">
            <a:spLocks noChangeArrowheads="1" noTextEdit="1"/>
          </xdr:cNvSpPr>
        </xdr:nvSpPr>
        <xdr:spPr bwMode="auto">
          <a:xfrm>
            <a:off x="2760342" y="3544567"/>
            <a:ext cx="1236776" cy="31588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200,047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0">
        <xdr:nvSpPr>
          <xdr:cNvPr id="179" name="Text Box 81"/>
          <xdr:cNvSpPr txBox="1">
            <a:spLocks noChangeArrowheads="1" noTextEdit="1"/>
          </xdr:cNvSpPr>
        </xdr:nvSpPr>
        <xdr:spPr bwMode="auto">
          <a:xfrm>
            <a:off x="59253" y="3685111"/>
            <a:ext cx="1510504" cy="3592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20,636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9">
        <xdr:nvSpPr>
          <xdr:cNvPr id="180" name="Text Box 81"/>
          <xdr:cNvSpPr txBox="1">
            <a:spLocks noChangeArrowheads="1" noTextEdit="1"/>
          </xdr:cNvSpPr>
        </xdr:nvSpPr>
        <xdr:spPr bwMode="auto">
          <a:xfrm>
            <a:off x="5211008" y="4649670"/>
            <a:ext cx="1368290" cy="2213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6">
        <xdr:nvSpPr>
          <xdr:cNvPr id="184" name="Text Box 81"/>
          <xdr:cNvSpPr txBox="1">
            <a:spLocks noChangeArrowheads="1" noTextEdit="1"/>
          </xdr:cNvSpPr>
        </xdr:nvSpPr>
        <xdr:spPr bwMode="auto">
          <a:xfrm>
            <a:off x="7158949" y="5112550"/>
            <a:ext cx="1220216" cy="32125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4">
        <xdr:nvSpPr>
          <xdr:cNvPr id="189" name="Text Box 81"/>
          <xdr:cNvSpPr txBox="1">
            <a:spLocks noChangeArrowheads="1" noTextEdit="1"/>
          </xdr:cNvSpPr>
        </xdr:nvSpPr>
        <xdr:spPr bwMode="auto">
          <a:xfrm>
            <a:off x="5256778" y="5768397"/>
            <a:ext cx="1429772" cy="374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3">
        <xdr:nvSpPr>
          <xdr:cNvPr id="190" name="Text Box 81"/>
          <xdr:cNvSpPr txBox="1">
            <a:spLocks noChangeArrowheads="1" noTextEdit="1"/>
          </xdr:cNvSpPr>
        </xdr:nvSpPr>
        <xdr:spPr bwMode="auto">
          <a:xfrm>
            <a:off x="6710949" y="3952852"/>
            <a:ext cx="1190362" cy="2700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64,390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2">
        <xdr:nvSpPr>
          <xdr:cNvPr id="191" name="Text Box 81"/>
          <xdr:cNvSpPr txBox="1">
            <a:spLocks noChangeArrowheads="1" noTextEdit="1"/>
          </xdr:cNvSpPr>
        </xdr:nvSpPr>
        <xdr:spPr bwMode="auto">
          <a:xfrm>
            <a:off x="4087989" y="3798406"/>
            <a:ext cx="1414826" cy="2870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53,000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1">
        <xdr:nvSpPr>
          <xdr:cNvPr id="192" name="Text Box 81"/>
          <xdr:cNvSpPr txBox="1">
            <a:spLocks noChangeArrowheads="1" noTextEdit="1"/>
          </xdr:cNvSpPr>
        </xdr:nvSpPr>
        <xdr:spPr bwMode="auto">
          <a:xfrm>
            <a:off x="4963811" y="2946769"/>
            <a:ext cx="1374344" cy="2748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121,454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0">
        <xdr:nvSpPr>
          <xdr:cNvPr id="193" name="Text Box 81"/>
          <xdr:cNvSpPr txBox="1">
            <a:spLocks noChangeArrowheads="1" noTextEdit="1"/>
          </xdr:cNvSpPr>
        </xdr:nvSpPr>
        <xdr:spPr bwMode="auto">
          <a:xfrm>
            <a:off x="6441088" y="3494204"/>
            <a:ext cx="1119878" cy="2791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185,754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9">
        <xdr:nvSpPr>
          <xdr:cNvPr id="194" name="Text Box 81"/>
          <xdr:cNvSpPr txBox="1">
            <a:spLocks noChangeArrowheads="1" noTextEdit="1"/>
          </xdr:cNvSpPr>
        </xdr:nvSpPr>
        <xdr:spPr bwMode="auto">
          <a:xfrm>
            <a:off x="5962746" y="3264679"/>
            <a:ext cx="877666" cy="3404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304,500</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8">
        <xdr:nvSpPr>
          <xdr:cNvPr id="195" name="Text Box 81"/>
          <xdr:cNvSpPr txBox="1">
            <a:spLocks noChangeArrowheads="1" noTextEdit="1"/>
          </xdr:cNvSpPr>
        </xdr:nvSpPr>
        <xdr:spPr bwMode="auto">
          <a:xfrm>
            <a:off x="1435774" y="2203976"/>
            <a:ext cx="1248010" cy="3402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111,469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4">
        <xdr:nvSpPr>
          <xdr:cNvPr id="197" name="Text Box 81"/>
          <xdr:cNvSpPr txBox="1">
            <a:spLocks noChangeArrowheads="1" noTextEdit="1"/>
          </xdr:cNvSpPr>
        </xdr:nvSpPr>
        <xdr:spPr bwMode="auto">
          <a:xfrm>
            <a:off x="721752" y="3029638"/>
            <a:ext cx="1397248" cy="3521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2">
        <xdr:nvSpPr>
          <xdr:cNvPr id="198" name="Text Box 81"/>
          <xdr:cNvSpPr txBox="1">
            <a:spLocks noChangeArrowheads="1" noTextEdit="1"/>
          </xdr:cNvSpPr>
        </xdr:nvSpPr>
        <xdr:spPr bwMode="auto">
          <a:xfrm>
            <a:off x="2399415" y="1565385"/>
            <a:ext cx="1201402" cy="31086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25,592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1">
        <xdr:nvSpPr>
          <xdr:cNvPr id="199" name="Text Box 81"/>
          <xdr:cNvSpPr txBox="1">
            <a:spLocks noChangeArrowheads="1" noTextEdit="1"/>
          </xdr:cNvSpPr>
        </xdr:nvSpPr>
        <xdr:spPr bwMode="auto">
          <a:xfrm>
            <a:off x="5232634" y="3788764"/>
            <a:ext cx="1127394" cy="2762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70,000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0">
        <xdr:nvSpPr>
          <xdr:cNvPr id="200" name="Text Box 81"/>
          <xdr:cNvSpPr txBox="1">
            <a:spLocks noChangeArrowheads="1" noTextEdit="1"/>
          </xdr:cNvSpPr>
        </xdr:nvSpPr>
        <xdr:spPr bwMode="auto">
          <a:xfrm>
            <a:off x="5928905" y="5000260"/>
            <a:ext cx="1068762" cy="28881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3">
        <xdr:nvSpPr>
          <xdr:cNvPr id="202" name="Text Box 81"/>
          <xdr:cNvSpPr txBox="1">
            <a:spLocks noChangeArrowheads="1" noTextEdit="1"/>
          </xdr:cNvSpPr>
        </xdr:nvSpPr>
        <xdr:spPr bwMode="auto">
          <a:xfrm>
            <a:off x="330716" y="1887786"/>
            <a:ext cx="1404490" cy="3976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1,218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2">
        <xdr:nvSpPr>
          <xdr:cNvPr id="203" name="Text Box 81"/>
          <xdr:cNvSpPr txBox="1">
            <a:spLocks noChangeArrowheads="1" noTextEdit="1"/>
          </xdr:cNvSpPr>
        </xdr:nvSpPr>
        <xdr:spPr bwMode="auto">
          <a:xfrm>
            <a:off x="4251578" y="4563460"/>
            <a:ext cx="1401990" cy="2055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7">
        <xdr:nvSpPr>
          <xdr:cNvPr id="209" name="Text Box 81"/>
          <xdr:cNvSpPr txBox="1">
            <a:spLocks noChangeArrowheads="1" noTextEdit="1"/>
          </xdr:cNvSpPr>
        </xdr:nvSpPr>
        <xdr:spPr bwMode="auto">
          <a:xfrm>
            <a:off x="3650251" y="2289817"/>
            <a:ext cx="1568968" cy="2879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49,439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3">
        <xdr:nvSpPr>
          <xdr:cNvPr id="210" name="Text Box 81"/>
          <xdr:cNvSpPr txBox="1">
            <a:spLocks noChangeArrowheads="1" noTextEdit="1"/>
          </xdr:cNvSpPr>
        </xdr:nvSpPr>
        <xdr:spPr bwMode="auto">
          <a:xfrm>
            <a:off x="3932284" y="3011476"/>
            <a:ext cx="1225524" cy="2850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3">
        <xdr:nvSpPr>
          <xdr:cNvPr id="212" name="Text Box 81"/>
          <xdr:cNvSpPr txBox="1">
            <a:spLocks noChangeArrowheads="1" noTextEdit="1"/>
          </xdr:cNvSpPr>
        </xdr:nvSpPr>
        <xdr:spPr bwMode="auto">
          <a:xfrm>
            <a:off x="503437" y="1146550"/>
            <a:ext cx="1560794" cy="2463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111,970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8">
        <xdr:nvSpPr>
          <xdr:cNvPr id="214" name="Text Box 81"/>
          <xdr:cNvSpPr txBox="1">
            <a:spLocks noChangeArrowheads="1" noTextEdit="1"/>
          </xdr:cNvSpPr>
        </xdr:nvSpPr>
        <xdr:spPr bwMode="auto">
          <a:xfrm>
            <a:off x="6567107" y="4381886"/>
            <a:ext cx="1030084" cy="27866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7">
        <xdr:nvSpPr>
          <xdr:cNvPr id="216" name="Text Box 81"/>
          <xdr:cNvSpPr txBox="1">
            <a:spLocks noChangeArrowheads="1" noTextEdit="1"/>
          </xdr:cNvSpPr>
        </xdr:nvSpPr>
        <xdr:spPr bwMode="auto">
          <a:xfrm>
            <a:off x="2565495" y="4643198"/>
            <a:ext cx="1274172" cy="347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0">
        <xdr:nvSpPr>
          <xdr:cNvPr id="217" name="Text Box 81"/>
          <xdr:cNvSpPr txBox="1">
            <a:spLocks noChangeArrowheads="1" noTextEdit="1"/>
          </xdr:cNvSpPr>
        </xdr:nvSpPr>
        <xdr:spPr bwMode="auto">
          <a:xfrm>
            <a:off x="1597100" y="3227298"/>
            <a:ext cx="1420384" cy="3418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281,291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6">
        <xdr:nvSpPr>
          <xdr:cNvPr id="219" name="Text Box 81"/>
          <xdr:cNvSpPr txBox="1">
            <a:spLocks noChangeArrowheads="1" noTextEdit="1"/>
          </xdr:cNvSpPr>
        </xdr:nvSpPr>
        <xdr:spPr bwMode="auto">
          <a:xfrm>
            <a:off x="7524605" y="4730602"/>
            <a:ext cx="1414862" cy="2538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11,092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9">
        <xdr:nvSpPr>
          <xdr:cNvPr id="227" name="Text Box 81"/>
          <xdr:cNvSpPr txBox="1">
            <a:spLocks noChangeArrowheads="1" noTextEdit="1"/>
          </xdr:cNvSpPr>
        </xdr:nvSpPr>
        <xdr:spPr bwMode="auto">
          <a:xfrm>
            <a:off x="4893589" y="1775309"/>
            <a:ext cx="1088150" cy="37859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197,417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9">
        <xdr:nvSpPr>
          <xdr:cNvPr id="61" name="Text Box 81"/>
          <xdr:cNvSpPr txBox="1">
            <a:spLocks noChangeArrowheads="1" noTextEdit="1"/>
          </xdr:cNvSpPr>
        </xdr:nvSpPr>
        <xdr:spPr bwMode="auto">
          <a:xfrm>
            <a:off x="7632479" y="4279502"/>
            <a:ext cx="1833442" cy="2367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rgbClr val="0033CC"/>
                </a:solidFill>
                <a:latin typeface="Calibri"/>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3">
        <xdr:nvSpPr>
          <xdr:cNvPr id="187" name="Text Box 81"/>
          <xdr:cNvSpPr txBox="1">
            <a:spLocks noChangeArrowheads="1" noTextEdit="1"/>
          </xdr:cNvSpPr>
        </xdr:nvSpPr>
        <xdr:spPr bwMode="auto">
          <a:xfrm>
            <a:off x="9699251" y="3572240"/>
            <a:ext cx="1361999" cy="2269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21,730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6">
        <xdr:nvSpPr>
          <xdr:cNvPr id="201" name="Text Box 81"/>
          <xdr:cNvSpPr txBox="1">
            <a:spLocks noChangeArrowheads="1" noTextEdit="1"/>
          </xdr:cNvSpPr>
        </xdr:nvSpPr>
        <xdr:spPr bwMode="auto">
          <a:xfrm>
            <a:off x="9620259" y="3914379"/>
            <a:ext cx="1251524" cy="2331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91,494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1</xdr:col>
      <xdr:colOff>72551</xdr:colOff>
      <xdr:row>6</xdr:row>
      <xdr:rowOff>39020</xdr:rowOff>
    </xdr:from>
    <xdr:to>
      <xdr:col>19</xdr:col>
      <xdr:colOff>562154</xdr:colOff>
      <xdr:row>36</xdr:row>
      <xdr:rowOff>160809</xdr:rowOff>
    </xdr:to>
    <xdr:grpSp>
      <xdr:nvGrpSpPr>
        <xdr:cNvPr id="5" name="Group 4"/>
        <xdr:cNvGrpSpPr/>
      </xdr:nvGrpSpPr>
      <xdr:grpSpPr>
        <a:xfrm>
          <a:off x="167801" y="1312989"/>
          <a:ext cx="11514791" cy="6110633"/>
          <a:chOff x="162358" y="1279992"/>
          <a:chExt cx="11538603" cy="6103489"/>
        </a:xfrm>
      </xdr:grpSpPr>
      <xdr:sp macro="" textlink="$AD$138">
        <xdr:nvSpPr>
          <xdr:cNvPr id="120" name="Text Box 81"/>
          <xdr:cNvSpPr txBox="1">
            <a:spLocks noChangeArrowheads="1" noTextEdit="1"/>
          </xdr:cNvSpPr>
        </xdr:nvSpPr>
        <xdr:spPr bwMode="auto">
          <a:xfrm>
            <a:off x="1620117" y="4616505"/>
            <a:ext cx="1023132" cy="3429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5618C04-8AAC-41BA-BCAD-3B43B66AEEA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7">
        <xdr:nvSpPr>
          <xdr:cNvPr id="121" name="Text Box 81"/>
          <xdr:cNvSpPr txBox="1">
            <a:spLocks noChangeArrowheads="1" noTextEdit="1"/>
          </xdr:cNvSpPr>
        </xdr:nvSpPr>
        <xdr:spPr bwMode="auto">
          <a:xfrm>
            <a:off x="2529290" y="7026332"/>
            <a:ext cx="1898460" cy="35714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96FCF9-F194-4983-9555-DDA92DC3975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5">
        <xdr:nvSpPr>
          <xdr:cNvPr id="122" name="Text Box 81"/>
          <xdr:cNvSpPr txBox="1">
            <a:spLocks noChangeArrowheads="1" noTextEdit="1"/>
          </xdr:cNvSpPr>
        </xdr:nvSpPr>
        <xdr:spPr bwMode="auto">
          <a:xfrm>
            <a:off x="7515119" y="6299122"/>
            <a:ext cx="1324082" cy="2670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B4694B9-ED98-48D2-A7CB-A08690B442E1}" type="TxLink">
              <a:rPr lang="en-US" sz="800" b="0" i="0" u="none"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144">
        <xdr:nvSpPr>
          <xdr:cNvPr id="123" name="Text Box 81"/>
          <xdr:cNvSpPr txBox="1">
            <a:spLocks noChangeArrowheads="1" noTextEdit="1"/>
          </xdr:cNvSpPr>
        </xdr:nvSpPr>
        <xdr:spPr bwMode="auto">
          <a:xfrm>
            <a:off x="9395307" y="4394936"/>
            <a:ext cx="1227831" cy="23979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BDF53F52-0CCE-44A3-99D9-2A9389442F3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3">
        <xdr:nvSpPr>
          <xdr:cNvPr id="124" name="Text Box 81"/>
          <xdr:cNvSpPr txBox="1">
            <a:spLocks noChangeArrowheads="1" noTextEdit="1"/>
          </xdr:cNvSpPr>
        </xdr:nvSpPr>
        <xdr:spPr bwMode="auto">
          <a:xfrm>
            <a:off x="9704999" y="3693034"/>
            <a:ext cx="1035119" cy="2410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B99A247-E5F8-4C11-9EAF-0B0CACCD479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2">
        <xdr:nvSpPr>
          <xdr:cNvPr id="125" name="Text Box 81"/>
          <xdr:cNvSpPr txBox="1">
            <a:spLocks noChangeArrowheads="1" noTextEdit="1"/>
          </xdr:cNvSpPr>
        </xdr:nvSpPr>
        <xdr:spPr bwMode="auto">
          <a:xfrm>
            <a:off x="10013256" y="2985102"/>
            <a:ext cx="1244220" cy="24317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10467EBD-DB6A-478E-83E7-6AECBD67C1E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$76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5">
        <xdr:nvSpPr>
          <xdr:cNvPr id="126" name="Text Box 81"/>
          <xdr:cNvSpPr txBox="1">
            <a:spLocks noChangeArrowheads="1" noTextEdit="1"/>
          </xdr:cNvSpPr>
        </xdr:nvSpPr>
        <xdr:spPr bwMode="auto">
          <a:xfrm>
            <a:off x="10113009" y="1934196"/>
            <a:ext cx="1355092" cy="2361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E752CE-CF30-47E1-8684-DAF535E0FBB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6">
        <xdr:nvSpPr>
          <xdr:cNvPr id="127" name="Text Box 81"/>
          <xdr:cNvSpPr txBox="1">
            <a:spLocks noChangeArrowheads="1" noTextEdit="1"/>
          </xdr:cNvSpPr>
        </xdr:nvSpPr>
        <xdr:spPr bwMode="auto">
          <a:xfrm>
            <a:off x="9617215" y="4046677"/>
            <a:ext cx="926959" cy="2331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F9924491-F8A6-4F7C-A8ED-F58A932120A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$77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1">
        <xdr:nvSpPr>
          <xdr:cNvPr id="128" name="Text Box 81"/>
          <xdr:cNvSpPr txBox="1">
            <a:spLocks noChangeArrowheads="1" noTextEdit="1"/>
          </xdr:cNvSpPr>
        </xdr:nvSpPr>
        <xdr:spPr bwMode="auto">
          <a:xfrm>
            <a:off x="6929762" y="3361184"/>
            <a:ext cx="1329836" cy="30979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E9CD377F-2581-4BD0-91EE-3755350FA6A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$43</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0">
        <xdr:nvSpPr>
          <xdr:cNvPr id="129" name="Text Box 81"/>
          <xdr:cNvSpPr txBox="1">
            <a:spLocks noChangeArrowheads="1" noTextEdit="1"/>
          </xdr:cNvSpPr>
        </xdr:nvSpPr>
        <xdr:spPr bwMode="auto">
          <a:xfrm>
            <a:off x="3860163" y="1750872"/>
            <a:ext cx="1175426" cy="2447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990C9-C7EB-4691-A667-B780969D70F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8">
        <xdr:nvSpPr>
          <xdr:cNvPr id="130" name="Text Box 81"/>
          <xdr:cNvSpPr txBox="1">
            <a:spLocks noChangeArrowheads="1" noTextEdit="1"/>
          </xdr:cNvSpPr>
        </xdr:nvSpPr>
        <xdr:spPr bwMode="auto">
          <a:xfrm>
            <a:off x="8263666" y="2478078"/>
            <a:ext cx="1036184" cy="2733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747F280-712F-45E9-8E54-6D3DAAFC32C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6">
        <xdr:nvSpPr>
          <xdr:cNvPr id="131" name="Text Box 81"/>
          <xdr:cNvSpPr txBox="1">
            <a:spLocks noChangeArrowheads="1" noTextEdit="1"/>
          </xdr:cNvSpPr>
        </xdr:nvSpPr>
        <xdr:spPr bwMode="auto">
          <a:xfrm>
            <a:off x="9801403" y="3340554"/>
            <a:ext cx="1212219" cy="2509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F8A9C5-151C-4FD3-BFB6-174E10CDDACD}"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4">
        <xdr:nvSpPr>
          <xdr:cNvPr id="132" name="Text Box 81"/>
          <xdr:cNvSpPr txBox="1">
            <a:spLocks noChangeArrowheads="1" noTextEdit="1"/>
          </xdr:cNvSpPr>
        </xdr:nvSpPr>
        <xdr:spPr bwMode="auto">
          <a:xfrm>
            <a:off x="7861219" y="3031976"/>
            <a:ext cx="1130598" cy="2939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E8A64-7D72-41F8-88DC-4F3AC7C87CF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4">
        <xdr:nvSpPr>
          <xdr:cNvPr id="133" name="Text Box 81"/>
          <xdr:cNvSpPr txBox="1">
            <a:spLocks noChangeArrowheads="1" noTextEdit="1"/>
          </xdr:cNvSpPr>
        </xdr:nvSpPr>
        <xdr:spPr bwMode="auto">
          <a:xfrm>
            <a:off x="7412953" y="3732337"/>
            <a:ext cx="1076922" cy="276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5CDD785E-ACA9-40A5-9DEC-D2EC3E2B9DE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$75</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9">
        <xdr:nvSpPr>
          <xdr:cNvPr id="134" name="Text Box 81"/>
          <xdr:cNvSpPr txBox="1">
            <a:spLocks noChangeArrowheads="1" noTextEdit="1"/>
          </xdr:cNvSpPr>
        </xdr:nvSpPr>
        <xdr:spPr bwMode="auto">
          <a:xfrm>
            <a:off x="3861264" y="5564810"/>
            <a:ext cx="1453280" cy="32866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05B952E-0BB8-4E98-BDC5-AD47FDCFFDB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5">
        <xdr:nvSpPr>
          <xdr:cNvPr id="135" name="Text Box 81"/>
          <xdr:cNvSpPr txBox="1">
            <a:spLocks noChangeArrowheads="1" noTextEdit="1"/>
          </xdr:cNvSpPr>
        </xdr:nvSpPr>
        <xdr:spPr bwMode="auto">
          <a:xfrm>
            <a:off x="10194843" y="2642765"/>
            <a:ext cx="1506118" cy="267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AB23C4CF-B7CA-46EE-9510-EACB80E95C9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2">
        <xdr:nvSpPr>
          <xdr:cNvPr id="136" name="Text Box 81"/>
          <xdr:cNvSpPr txBox="1">
            <a:spLocks noChangeArrowheads="1" noTextEdit="1"/>
          </xdr:cNvSpPr>
        </xdr:nvSpPr>
        <xdr:spPr bwMode="auto">
          <a:xfrm>
            <a:off x="8029335" y="3993973"/>
            <a:ext cx="965482" cy="2365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54E3C15-FAF5-42F3-9B02-CE26BD43148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5">
        <xdr:nvSpPr>
          <xdr:cNvPr id="137" name="Text Box 81"/>
          <xdr:cNvSpPr txBox="1">
            <a:spLocks noChangeArrowheads="1" noTextEdit="1"/>
          </xdr:cNvSpPr>
        </xdr:nvSpPr>
        <xdr:spPr bwMode="auto">
          <a:xfrm>
            <a:off x="5680533" y="2335289"/>
            <a:ext cx="1107300" cy="3423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E09769-0D96-4484-B021-3B541DAF0CC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1">
        <xdr:nvSpPr>
          <xdr:cNvPr id="138" name="Text Box 81"/>
          <xdr:cNvSpPr txBox="1">
            <a:spLocks noChangeArrowheads="1" noTextEdit="1"/>
          </xdr:cNvSpPr>
        </xdr:nvSpPr>
        <xdr:spPr bwMode="auto">
          <a:xfrm>
            <a:off x="7683813" y="1770450"/>
            <a:ext cx="1032104" cy="1441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172724C-AC69-4AC0-A64F-6786CFA4934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8">
        <xdr:nvSpPr>
          <xdr:cNvPr id="139" name="Text Box 81"/>
          <xdr:cNvSpPr txBox="1">
            <a:spLocks noChangeArrowheads="1" noTextEdit="1"/>
          </xdr:cNvSpPr>
        </xdr:nvSpPr>
        <xdr:spPr bwMode="auto">
          <a:xfrm>
            <a:off x="6458574" y="2652645"/>
            <a:ext cx="1469380" cy="2825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92617CE-964C-4340-9B7C-1BAA5DB824F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5">
        <xdr:nvSpPr>
          <xdr:cNvPr id="140" name="Text Box 81"/>
          <xdr:cNvSpPr txBox="1">
            <a:spLocks noChangeArrowheads="1" noTextEdit="1"/>
          </xdr:cNvSpPr>
        </xdr:nvSpPr>
        <xdr:spPr bwMode="auto">
          <a:xfrm>
            <a:off x="9119094" y="1706553"/>
            <a:ext cx="1014296" cy="199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ED3FE78-40E4-4E18-9EC0-786A6FFAAF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7">
        <xdr:nvSpPr>
          <xdr:cNvPr id="141" name="Text Box 81"/>
          <xdr:cNvSpPr txBox="1">
            <a:spLocks noChangeArrowheads="1" noTextEdit="1"/>
          </xdr:cNvSpPr>
        </xdr:nvSpPr>
        <xdr:spPr bwMode="auto">
          <a:xfrm>
            <a:off x="10254473" y="2338811"/>
            <a:ext cx="1054424" cy="1964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8962944-4A4E-488D-A5AF-DEE2A2AC763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$70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6">
        <xdr:nvSpPr>
          <xdr:cNvPr id="142" name="Text Box 81"/>
          <xdr:cNvSpPr txBox="1">
            <a:spLocks noChangeArrowheads="1" noTextEdit="1"/>
          </xdr:cNvSpPr>
        </xdr:nvSpPr>
        <xdr:spPr bwMode="auto">
          <a:xfrm>
            <a:off x="2578191" y="2597634"/>
            <a:ext cx="1136242" cy="325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84E6B2-4EDA-4091-9AAF-E0CF9D5801D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37">
        <xdr:nvSpPr>
          <xdr:cNvPr id="143" name="Text Box 81"/>
          <xdr:cNvSpPr txBox="1">
            <a:spLocks noChangeArrowheads="1" noTextEdit="1"/>
          </xdr:cNvSpPr>
        </xdr:nvSpPr>
        <xdr:spPr bwMode="auto">
          <a:xfrm>
            <a:off x="779048" y="6547757"/>
            <a:ext cx="1515068" cy="2313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628100C-571B-441A-B7B6-C41DA3935FE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$160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36">
        <xdr:nvSpPr>
          <xdr:cNvPr id="144" name="Text Box 81"/>
          <xdr:cNvSpPr txBox="1">
            <a:spLocks noChangeArrowheads="1" noTextEdit="1"/>
          </xdr:cNvSpPr>
        </xdr:nvSpPr>
        <xdr:spPr bwMode="auto">
          <a:xfrm>
            <a:off x="6597586" y="5381171"/>
            <a:ext cx="857906" cy="31191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F005560-666E-4D07-82CA-4CF43F4AA7E9}"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1">
        <xdr:nvSpPr>
          <xdr:cNvPr id="145" name="Text Box 81"/>
          <xdr:cNvSpPr txBox="1">
            <a:spLocks noChangeArrowheads="1" noTextEdit="1"/>
          </xdr:cNvSpPr>
        </xdr:nvSpPr>
        <xdr:spPr bwMode="auto">
          <a:xfrm>
            <a:off x="2844761" y="3677973"/>
            <a:ext cx="1067938" cy="3158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22264B5-C262-4401-AAD1-6845C60EB41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0">
        <xdr:nvSpPr>
          <xdr:cNvPr id="146" name="Text Box 81"/>
          <xdr:cNvSpPr txBox="1">
            <a:spLocks noChangeArrowheads="1" noTextEdit="1"/>
          </xdr:cNvSpPr>
        </xdr:nvSpPr>
        <xdr:spPr bwMode="auto">
          <a:xfrm>
            <a:off x="162358" y="3818514"/>
            <a:ext cx="1304294" cy="359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94140C-39EE-481F-B9ED-14AB4675160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39">
        <xdr:nvSpPr>
          <xdr:cNvPr id="147" name="Text Box 81"/>
          <xdr:cNvSpPr txBox="1">
            <a:spLocks noChangeArrowheads="1" noTextEdit="1"/>
          </xdr:cNvSpPr>
        </xdr:nvSpPr>
        <xdr:spPr bwMode="auto">
          <a:xfrm>
            <a:off x="5304406" y="4783059"/>
            <a:ext cx="1181494" cy="2213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DD170A2-A723-42D0-8717-FCA50DD7265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6">
        <xdr:nvSpPr>
          <xdr:cNvPr id="148" name="Text Box 81"/>
          <xdr:cNvSpPr txBox="1">
            <a:spLocks noChangeArrowheads="1" noTextEdit="1"/>
          </xdr:cNvSpPr>
        </xdr:nvSpPr>
        <xdr:spPr bwMode="auto">
          <a:xfrm>
            <a:off x="7242239" y="5241837"/>
            <a:ext cx="1053636" cy="3294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57182FF-E469-4D6D-B028-757C8683CCB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4">
        <xdr:nvSpPr>
          <xdr:cNvPr id="149" name="Text Box 81"/>
          <xdr:cNvSpPr txBox="1">
            <a:spLocks noChangeArrowheads="1" noTextEdit="1"/>
          </xdr:cNvSpPr>
        </xdr:nvSpPr>
        <xdr:spPr bwMode="auto">
          <a:xfrm>
            <a:off x="5541382" y="5901770"/>
            <a:ext cx="860564" cy="37400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360454D-703E-4601-97CB-53987167A80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3">
        <xdr:nvSpPr>
          <xdr:cNvPr id="150" name="Text Box 81"/>
          <xdr:cNvSpPr txBox="1">
            <a:spLocks noChangeArrowheads="1" noTextEdit="1"/>
          </xdr:cNvSpPr>
        </xdr:nvSpPr>
        <xdr:spPr bwMode="auto">
          <a:xfrm>
            <a:off x="6792201" y="4086252"/>
            <a:ext cx="1027858" cy="2700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166F61D-E629-4D37-B14A-EA11498D0B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2">
        <xdr:nvSpPr>
          <xdr:cNvPr id="151" name="Text Box 81"/>
          <xdr:cNvSpPr txBox="1">
            <a:spLocks noChangeArrowheads="1" noTextEdit="1"/>
          </xdr:cNvSpPr>
        </xdr:nvSpPr>
        <xdr:spPr bwMode="auto">
          <a:xfrm>
            <a:off x="4184563" y="3931808"/>
            <a:ext cx="1221678" cy="2870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FCAEFAE-9405-494B-A9F2-E205B1B2A7F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1">
        <xdr:nvSpPr>
          <xdr:cNvPr id="152" name="Text Box 81"/>
          <xdr:cNvSpPr txBox="1">
            <a:spLocks noChangeArrowheads="1" noTextEdit="1"/>
          </xdr:cNvSpPr>
        </xdr:nvSpPr>
        <xdr:spPr bwMode="auto">
          <a:xfrm>
            <a:off x="5057621" y="3080184"/>
            <a:ext cx="1186724" cy="27487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E7016E1-420A-4C72-BC6B-9037D0A2BE6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0">
        <xdr:nvSpPr>
          <xdr:cNvPr id="153" name="Text Box 81"/>
          <xdr:cNvSpPr txBox="1">
            <a:spLocks noChangeArrowheads="1" noTextEdit="1"/>
          </xdr:cNvSpPr>
        </xdr:nvSpPr>
        <xdr:spPr bwMode="auto">
          <a:xfrm>
            <a:off x="6517529" y="3627611"/>
            <a:ext cx="966996" cy="2791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557F2-F55B-453B-B58A-C57E9E11CC8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9">
        <xdr:nvSpPr>
          <xdr:cNvPr id="154" name="Text Box 81"/>
          <xdr:cNvSpPr txBox="1">
            <a:spLocks noChangeArrowheads="1" noTextEdit="1"/>
          </xdr:cNvSpPr>
        </xdr:nvSpPr>
        <xdr:spPr bwMode="auto">
          <a:xfrm>
            <a:off x="6022654" y="3398089"/>
            <a:ext cx="757850" cy="34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AAC6B5C2-450F-402C-B918-1A91D7EF480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$65</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8">
        <xdr:nvSpPr>
          <xdr:cNvPr id="155" name="Text Box 81"/>
          <xdr:cNvSpPr txBox="1">
            <a:spLocks noChangeArrowheads="1" noTextEdit="1"/>
          </xdr:cNvSpPr>
        </xdr:nvSpPr>
        <xdr:spPr bwMode="auto">
          <a:xfrm>
            <a:off x="1520960" y="2337402"/>
            <a:ext cx="1077638" cy="340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99721EC-44D0-4F2C-9706-0C0CA3B7107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4">
        <xdr:nvSpPr>
          <xdr:cNvPr id="156" name="Text Box 81"/>
          <xdr:cNvSpPr txBox="1">
            <a:spLocks noChangeArrowheads="1" noTextEdit="1"/>
          </xdr:cNvSpPr>
        </xdr:nvSpPr>
        <xdr:spPr bwMode="auto">
          <a:xfrm>
            <a:off x="812060" y="3183535"/>
            <a:ext cx="1206500" cy="3521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6EF2C3F-E726-42EA-ACB2-90F1652E4B52}"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2">
        <xdr:nvSpPr>
          <xdr:cNvPr id="157" name="Text Box 81"/>
          <xdr:cNvSpPr txBox="1">
            <a:spLocks noChangeArrowheads="1" noTextEdit="1"/>
          </xdr:cNvSpPr>
        </xdr:nvSpPr>
        <xdr:spPr bwMode="auto">
          <a:xfrm>
            <a:off x="2481420" y="1698821"/>
            <a:ext cx="1037392" cy="31085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3CE2B4E-3DC3-412B-A463-2F77BF5500A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1">
        <xdr:nvSpPr>
          <xdr:cNvPr id="158" name="Text Box 81"/>
          <xdr:cNvSpPr txBox="1">
            <a:spLocks noChangeArrowheads="1" noTextEdit="1"/>
          </xdr:cNvSpPr>
        </xdr:nvSpPr>
        <xdr:spPr bwMode="auto">
          <a:xfrm>
            <a:off x="5309587" y="3922167"/>
            <a:ext cx="973488" cy="2762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2BAD109-BD98-4427-843A-6D745EECBB1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0">
        <xdr:nvSpPr>
          <xdr:cNvPr id="159" name="Text Box 81"/>
          <xdr:cNvSpPr txBox="1">
            <a:spLocks noChangeArrowheads="1" noTextEdit="1"/>
          </xdr:cNvSpPr>
        </xdr:nvSpPr>
        <xdr:spPr bwMode="auto">
          <a:xfrm>
            <a:off x="6001857" y="5133644"/>
            <a:ext cx="922858" cy="2888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6984B03-677E-455E-BDFD-6271BBF6C62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3">
        <xdr:nvSpPr>
          <xdr:cNvPr id="160" name="Text Box 81"/>
          <xdr:cNvSpPr txBox="1">
            <a:spLocks noChangeArrowheads="1" noTextEdit="1"/>
          </xdr:cNvSpPr>
        </xdr:nvSpPr>
        <xdr:spPr bwMode="auto">
          <a:xfrm>
            <a:off x="426584" y="2021217"/>
            <a:ext cx="1212754" cy="39763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84ACAE7-C852-4416-9180-3FA474E82F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2">
        <xdr:nvSpPr>
          <xdr:cNvPr id="161" name="Text Box 81"/>
          <xdr:cNvSpPr txBox="1">
            <a:spLocks noChangeArrowheads="1" noTextEdit="1"/>
          </xdr:cNvSpPr>
        </xdr:nvSpPr>
        <xdr:spPr bwMode="auto">
          <a:xfrm>
            <a:off x="4347275" y="4696851"/>
            <a:ext cx="1210596" cy="2055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8D49010-179C-478A-BE4A-C6ADEB59B08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7">
        <xdr:nvSpPr>
          <xdr:cNvPr id="162" name="Text Box 81"/>
          <xdr:cNvSpPr txBox="1">
            <a:spLocks noChangeArrowheads="1" noTextEdit="1"/>
          </xdr:cNvSpPr>
        </xdr:nvSpPr>
        <xdr:spPr bwMode="auto">
          <a:xfrm>
            <a:off x="3757346" y="2423242"/>
            <a:ext cx="1354778" cy="2879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947442-4328-4DEC-8EFB-E2CBF3645F1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3">
        <xdr:nvSpPr>
          <xdr:cNvPr id="163" name="Text Box 81"/>
          <xdr:cNvSpPr txBox="1">
            <a:spLocks noChangeArrowheads="1" noTextEdit="1"/>
          </xdr:cNvSpPr>
        </xdr:nvSpPr>
        <xdr:spPr bwMode="auto">
          <a:xfrm>
            <a:off x="4015936" y="3144890"/>
            <a:ext cx="1058220" cy="2850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5D6FA76-BFC8-471C-B33F-D59852AA5FC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3">
        <xdr:nvSpPr>
          <xdr:cNvPr id="164" name="Text Box 81"/>
          <xdr:cNvSpPr txBox="1">
            <a:spLocks noChangeArrowheads="1" noTextEdit="1"/>
          </xdr:cNvSpPr>
        </xdr:nvSpPr>
        <xdr:spPr bwMode="auto">
          <a:xfrm>
            <a:off x="609974" y="1279992"/>
            <a:ext cx="1347720" cy="24630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A003331-902F-4754-82D8-11A735D29AC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8">
        <xdr:nvSpPr>
          <xdr:cNvPr id="165" name="Text Box 81"/>
          <xdr:cNvSpPr txBox="1">
            <a:spLocks noChangeArrowheads="1" noTextEdit="1"/>
          </xdr:cNvSpPr>
        </xdr:nvSpPr>
        <xdr:spPr bwMode="auto">
          <a:xfrm>
            <a:off x="6637418" y="4515280"/>
            <a:ext cx="889462" cy="27866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BE3412-B5CF-486E-8E1D-7C684D875AC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7">
        <xdr:nvSpPr>
          <xdr:cNvPr id="166" name="Text Box 81"/>
          <xdr:cNvSpPr txBox="1">
            <a:spLocks noChangeArrowheads="1" noTextEdit="1"/>
          </xdr:cNvSpPr>
        </xdr:nvSpPr>
        <xdr:spPr bwMode="auto">
          <a:xfrm>
            <a:off x="2652467" y="4776587"/>
            <a:ext cx="1100228" cy="34736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3DDD0FE-98EC-462C-A55F-4BE251743FE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0">
        <xdr:nvSpPr>
          <xdr:cNvPr id="167" name="Text Box 81"/>
          <xdr:cNvSpPr txBox="1">
            <a:spLocks noChangeArrowheads="1" noTextEdit="1"/>
          </xdr:cNvSpPr>
        </xdr:nvSpPr>
        <xdr:spPr bwMode="auto">
          <a:xfrm>
            <a:off x="1694053" y="3360709"/>
            <a:ext cx="1226478" cy="3418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01CC185-1719-4E61-AD81-F10FAE382D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$34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6">
        <xdr:nvSpPr>
          <xdr:cNvPr id="168" name="Text Box 81"/>
          <xdr:cNvSpPr txBox="1">
            <a:spLocks noChangeArrowheads="1" noTextEdit="1"/>
          </xdr:cNvSpPr>
        </xdr:nvSpPr>
        <xdr:spPr bwMode="auto">
          <a:xfrm>
            <a:off x="7621182" y="4863991"/>
            <a:ext cx="1221708" cy="25389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891EA-1794-4E8A-ABF3-A925B4B3F98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9">
        <xdr:nvSpPr>
          <xdr:cNvPr id="169" name="Text Box 81"/>
          <xdr:cNvSpPr txBox="1">
            <a:spLocks noChangeArrowheads="1" noTextEdit="1"/>
          </xdr:cNvSpPr>
        </xdr:nvSpPr>
        <xdr:spPr bwMode="auto">
          <a:xfrm>
            <a:off x="4967865" y="1888257"/>
            <a:ext cx="939598" cy="378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ED6196D-DACF-448B-BE7F-4865651D0AB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9">
        <xdr:nvSpPr>
          <xdr:cNvPr id="170" name="Text Box 81"/>
          <xdr:cNvSpPr txBox="1">
            <a:spLocks noChangeArrowheads="1" noTextEdit="1"/>
          </xdr:cNvSpPr>
        </xdr:nvSpPr>
        <xdr:spPr bwMode="auto">
          <a:xfrm>
            <a:off x="7757626" y="4412897"/>
            <a:ext cx="1583148" cy="23673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8DF3301-DD2D-4171-9874-CEAB90C048A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8</xdr:col>
      <xdr:colOff>340074</xdr:colOff>
      <xdr:row>2</xdr:row>
      <xdr:rowOff>199227</xdr:rowOff>
    </xdr:from>
    <xdr:to>
      <xdr:col>18</xdr:col>
      <xdr:colOff>154781</xdr:colOff>
      <xdr:row>4</xdr:row>
      <xdr:rowOff>137309</xdr:rowOff>
    </xdr:to>
    <xdr:sp macro="" textlink="$AD$135">
      <xdr:nvSpPr>
        <xdr:cNvPr id="171" name="TextBox 170"/>
        <xdr:cNvSpPr txBox="1"/>
      </xdr:nvSpPr>
      <xdr:spPr>
        <a:xfrm>
          <a:off x="4757293" y="699290"/>
          <a:ext cx="5910707" cy="30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53A47FC-A26A-4481-8A9D-F7FA6FB35552}"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COSTS: Average salt price mid-winter (Jan. 1) ($/ton)</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260228</xdr:colOff>
      <xdr:row>7</xdr:row>
      <xdr:rowOff>84350</xdr:rowOff>
    </xdr:from>
    <xdr:to>
      <xdr:col>27</xdr:col>
      <xdr:colOff>2698628</xdr:colOff>
      <xdr:row>9</xdr:row>
      <xdr:rowOff>85309</xdr:rowOff>
    </xdr:to>
    <xdr:sp macro="" textlink="">
      <xdr:nvSpPr>
        <xdr:cNvPr id="117" name="TextBox 116"/>
        <xdr:cNvSpPr txBox="1"/>
      </xdr:nvSpPr>
      <xdr:spPr>
        <a:xfrm>
          <a:off x="15023978" y="1548819"/>
          <a:ext cx="3652838" cy="35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Green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a:t>
          </a:r>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9</xdr:row>
          <xdr:rowOff>57150</xdr:rowOff>
        </xdr:from>
        <xdr:to>
          <xdr:col>27</xdr:col>
          <xdr:colOff>2695575</xdr:colOff>
          <xdr:row>24</xdr:row>
          <xdr:rowOff>104775</xdr:rowOff>
        </xdr:to>
        <xdr:sp macro="" textlink="">
          <xdr:nvSpPr>
            <xdr:cNvPr id="3116" name="List Box 44" hidden="1">
              <a:extLst>
                <a:ext uri="{63B3BB69-23CF-44E3-9099-C40C66FF867C}">
                  <a14:compatExt spid="_x0000_s3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14</xdr:col>
      <xdr:colOff>533401</xdr:colOff>
      <xdr:row>27</xdr:row>
      <xdr:rowOff>20483</xdr:rowOff>
    </xdr:from>
    <xdr:to>
      <xdr:col>18</xdr:col>
      <xdr:colOff>561976</xdr:colOff>
      <xdr:row>33</xdr:row>
      <xdr:rowOff>38100</xdr:rowOff>
    </xdr:to>
    <xdr:sp macro="" textlink="">
      <xdr:nvSpPr>
        <xdr:cNvPr id="4" name="TextBox 3"/>
        <xdr:cNvSpPr txBox="1"/>
      </xdr:nvSpPr>
      <xdr:spPr>
        <a:xfrm>
          <a:off x="8620126" y="5249708"/>
          <a:ext cx="2476500" cy="1160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a:latin typeface="Verdana" panose="020B0604030504040204" pitchFamily="34" charset="0"/>
              <a:ea typeface="Verdana" panose="020B0604030504040204" pitchFamily="34" charset="0"/>
              <a:cs typeface="Verdana" panose="020B0604030504040204" pitchFamily="34" charset="0"/>
            </a:rPr>
            <a:t>NOTE</a:t>
          </a:r>
        </a:p>
        <a:p>
          <a:r>
            <a:rPr lang="en-US" sz="900" b="0" i="0">
              <a:latin typeface="Verdana" panose="020B0604030504040204" pitchFamily="34" charset="0"/>
              <a:ea typeface="Verdana" panose="020B0604030504040204" pitchFamily="34" charset="0"/>
              <a:cs typeface="Verdana" panose="020B0604030504040204" pitchFamily="34" charset="0"/>
            </a:rPr>
            <a:t>See comments on </a:t>
          </a:r>
          <a:r>
            <a:rPr lang="en-US" sz="900" b="1" i="0">
              <a:latin typeface="Verdana" panose="020B0604030504040204" pitchFamily="34" charset="0"/>
              <a:ea typeface="Verdana" panose="020B0604030504040204" pitchFamily="34" charset="0"/>
              <a:cs typeface="Verdana" panose="020B0604030504040204" pitchFamily="34" charset="0"/>
            </a:rPr>
            <a:t>Tab 2. All Survey Data</a:t>
          </a:r>
          <a:r>
            <a:rPr lang="en-US" sz="900" b="0" i="0">
              <a:latin typeface="Verdana" panose="020B0604030504040204" pitchFamily="34" charset="0"/>
              <a:ea typeface="Verdana" panose="020B0604030504040204" pitchFamily="34" charset="0"/>
              <a:cs typeface="Verdana" panose="020B0604030504040204" pitchFamily="34" charset="0"/>
            </a:rPr>
            <a:t> for individual state clarifications:</a:t>
          </a:r>
          <a:br>
            <a:rPr lang="en-US" sz="900" b="0" i="0">
              <a:latin typeface="Verdana" panose="020B0604030504040204" pitchFamily="34" charset="0"/>
              <a:ea typeface="Verdana" panose="020B0604030504040204" pitchFamily="34" charset="0"/>
              <a:cs typeface="Verdana" panose="020B0604030504040204" pitchFamily="34" charset="0"/>
            </a:rPr>
          </a:br>
          <a:endParaRPr lang="en-US" sz="900" b="0" i="0">
            <a:latin typeface="Verdana" panose="020B0604030504040204" pitchFamily="34" charset="0"/>
            <a:ea typeface="Verdana" panose="020B0604030504040204" pitchFamily="34" charset="0"/>
            <a:cs typeface="Verdana" panose="020B0604030504040204" pitchFamily="34" charset="0"/>
          </a:endParaRPr>
        </a:p>
        <a:p>
          <a:r>
            <a:rPr lang="en-US" sz="900" b="1" i="0">
              <a:latin typeface="Verdana" panose="020B0604030504040204" pitchFamily="34" charset="0"/>
              <a:ea typeface="Verdana" panose="020B0604030504040204" pitchFamily="34" charset="0"/>
              <a:cs typeface="Verdana" panose="020B0604030504040204" pitchFamily="34" charset="0"/>
            </a:rPr>
            <a:t>Resources - </a:t>
          </a:r>
          <a:r>
            <a:rPr lang="en-US" sz="900" b="0" i="0">
              <a:latin typeface="Verdana" panose="020B0604030504040204" pitchFamily="34" charset="0"/>
              <a:ea typeface="Verdana" panose="020B0604030504040204" pitchFamily="34" charset="0"/>
              <a:cs typeface="Verdana" panose="020B0604030504040204" pitchFamily="34" charset="0"/>
            </a:rPr>
            <a:t>column AH</a:t>
          </a:r>
        </a:p>
        <a:p>
          <a:r>
            <a:rPr lang="en-US" sz="900" b="1" i="0">
              <a:latin typeface="Verdana" panose="020B0604030504040204" pitchFamily="34" charset="0"/>
              <a:ea typeface="Verdana" panose="020B0604030504040204" pitchFamily="34" charset="0"/>
              <a:cs typeface="Verdana" panose="020B0604030504040204" pitchFamily="34" charset="0"/>
            </a:rPr>
            <a:t>Materials</a:t>
          </a:r>
          <a:r>
            <a:rPr lang="en-US" sz="900" b="0" i="0">
              <a:latin typeface="Verdana" panose="020B0604030504040204" pitchFamily="34" charset="0"/>
              <a:ea typeface="Verdana" panose="020B0604030504040204" pitchFamily="34" charset="0"/>
              <a:cs typeface="Verdana" panose="020B0604030504040204" pitchFamily="34" charset="0"/>
            </a:rPr>
            <a:t> - </a:t>
          </a:r>
          <a:r>
            <a:rPr lang="en-US" sz="900" b="0" i="0" baseline="0">
              <a:latin typeface="Verdana" panose="020B0604030504040204" pitchFamily="34" charset="0"/>
              <a:ea typeface="Verdana" panose="020B0604030504040204" pitchFamily="34" charset="0"/>
              <a:cs typeface="Verdana" panose="020B0604030504040204" pitchFamily="34" charset="0"/>
            </a:rPr>
            <a:t>columns AN, AV and BA</a:t>
          </a:r>
        </a:p>
        <a:p>
          <a:r>
            <a:rPr lang="en-US" sz="900" b="1" i="0">
              <a:latin typeface="Verdana" panose="020B0604030504040204" pitchFamily="34" charset="0"/>
              <a:ea typeface="Verdana" panose="020B0604030504040204" pitchFamily="34" charset="0"/>
              <a:cs typeface="Verdana" panose="020B0604030504040204" pitchFamily="34" charset="0"/>
            </a:rPr>
            <a:t>Costs</a:t>
          </a:r>
          <a:r>
            <a:rPr lang="en-US" sz="900" b="0" i="0">
              <a:latin typeface="Verdana" panose="020B0604030504040204" pitchFamily="34" charset="0"/>
              <a:ea typeface="Verdana" panose="020B0604030504040204" pitchFamily="34" charset="0"/>
              <a:cs typeface="Verdana" panose="020B0604030504040204" pitchFamily="34" charset="0"/>
            </a:rPr>
            <a:t> - column BI</a:t>
          </a:r>
        </a:p>
      </xdr:txBody>
    </xdr:sp>
    <xdr:clientData/>
  </xdr:twoCellAnchor>
  <xdr:twoCellAnchor>
    <xdr:from>
      <xdr:col>0</xdr:col>
      <xdr:colOff>47626</xdr:colOff>
      <xdr:row>38</xdr:row>
      <xdr:rowOff>190497</xdr:rowOff>
    </xdr:from>
    <xdr:to>
      <xdr:col>26</xdr:col>
      <xdr:colOff>511969</xdr:colOff>
      <xdr:row>57</xdr:row>
      <xdr:rowOff>11906</xdr:rowOff>
    </xdr:to>
    <xdr:sp macro="" textlink="">
      <xdr:nvSpPr>
        <xdr:cNvPr id="3" name="TextBox 2"/>
        <xdr:cNvSpPr txBox="1"/>
      </xdr:nvSpPr>
      <xdr:spPr>
        <a:xfrm>
          <a:off x="47626" y="7834310"/>
          <a:ext cx="15835312" cy="3024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u="none"/>
            <a:t>OVERVIEW</a:t>
          </a:r>
          <a:r>
            <a:rPr lang="en-US" b="1" u="none" baseline="0"/>
            <a:t> AND SUMMARY OF CONTENTS</a:t>
          </a:r>
        </a:p>
        <a:p>
          <a:r>
            <a:rPr lang="en-US"/>
            <a:t>This spreadsheet is a deliverable of a multiyear project conducted by the Clear Roads Winter Maintenance Pooled fund. The project aims to systematically gather, compile and analyze a range of data from state DOTs related to their winter operations. This spreadsheet represents the first three years of state survey data, covering the winter seasons:</a:t>
          </a:r>
        </a:p>
        <a:p>
          <a:endParaRPr lang="en-US"/>
        </a:p>
        <a:p>
          <a:r>
            <a:rPr lang="en-US" b="1"/>
            <a:t>- July 1, 2014 to June 30, 2015</a:t>
          </a:r>
        </a:p>
        <a:p>
          <a:r>
            <a:rPr lang="en-US" sz="1100" b="1">
              <a:solidFill>
                <a:schemeClr val="dk1"/>
              </a:solidFill>
              <a:effectLst/>
              <a:latin typeface="+mn-lt"/>
              <a:ea typeface="+mn-ea"/>
              <a:cs typeface="+mn-cs"/>
            </a:rPr>
            <a:t>- </a:t>
          </a:r>
          <a:r>
            <a:rPr lang="en-US" b="1"/>
            <a:t>July</a:t>
          </a:r>
          <a:r>
            <a:rPr lang="en-US" b="1" baseline="0"/>
            <a:t> 1, 2015 to June 30, 2016</a:t>
          </a:r>
          <a:endParaRPr lang="en-US" b="1"/>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July</a:t>
          </a:r>
          <a:r>
            <a:rPr lang="en-US" sz="1100" b="1" baseline="0">
              <a:solidFill>
                <a:schemeClr val="dk1"/>
              </a:solidFill>
              <a:effectLst/>
              <a:latin typeface="+mn-lt"/>
              <a:ea typeface="+mn-ea"/>
              <a:cs typeface="+mn-cs"/>
            </a:rPr>
            <a:t> 1, 2016 to June 30, 2017</a:t>
          </a:r>
          <a:endParaRPr lang="en-US">
            <a:effectLst/>
          </a:endParaRPr>
        </a:p>
        <a:p>
          <a:endParaRPr lang="en-US"/>
        </a:p>
        <a:p>
          <a:r>
            <a:rPr lang="en-US"/>
            <a:t>This file may be found online, along with related information about this project, at </a:t>
          </a:r>
          <a:r>
            <a:rPr lang="en-US" u="sng">
              <a:solidFill>
                <a:srgbClr val="0033CC"/>
              </a:solidFill>
            </a:rPr>
            <a:t>clearroads.org/winter-maintenance-survey</a:t>
          </a:r>
          <a:r>
            <a:rPr lang="en-US"/>
            <a:t>. Following is a summary of what can be found on each of the tabs of this spreadsheet.</a:t>
          </a:r>
          <a:r>
            <a:rPr lang="en-US" baseline="0"/>
            <a:t> These tabs </a:t>
          </a:r>
          <a:r>
            <a:rPr lang="en-US"/>
            <a:t>may be selected at the bottom of this window.</a:t>
          </a:r>
        </a:p>
        <a:p>
          <a:endParaRPr lang="en-US"/>
        </a:p>
        <a:p>
          <a:r>
            <a:rPr lang="en-US" b="1"/>
            <a:t>1. Interactive Map </a:t>
          </a:r>
          <a:r>
            <a:rPr lang="en-US"/>
            <a:t>(this tab). On this tab you may graphically display one or two survey metrics on a map of the United States using the </a:t>
          </a:r>
          <a:r>
            <a:rPr lang="en-US" baseline="0"/>
            <a:t>interactive boxes at right. This tab is set up to print the map on a single page.</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b="1"/>
            <a:t>2. Collected Data.</a:t>
          </a:r>
          <a:r>
            <a:rPr lang="en-US"/>
            <a:t> This sheet compiles all data as collected from this year's survey as well as all previous-year surveys. </a:t>
          </a:r>
          <a:br>
            <a:rPr lang="en-US"/>
          </a:br>
          <a:r>
            <a:rPr lang="en-US" b="1"/>
            <a:t>3. </a:t>
          </a:r>
          <a:r>
            <a:rPr lang="en-US" sz="1100" b="1">
              <a:solidFill>
                <a:schemeClr val="dk1"/>
              </a:solidFill>
              <a:effectLst/>
              <a:latin typeface="+mn-lt"/>
              <a:ea typeface="+mn-ea"/>
              <a:cs typeface="+mn-cs"/>
            </a:rPr>
            <a:t>Calculated Statistics</a:t>
          </a:r>
          <a:r>
            <a:rPr lang="en-US"/>
            <a:t>. This sheet includes additional derived statistics from each year's</a:t>
          </a:r>
          <a:r>
            <a:rPr lang="en-US" baseline="0"/>
            <a:t> </a:t>
          </a:r>
          <a:r>
            <a:rPr lang="en-US"/>
            <a:t>data set</a:t>
          </a:r>
          <a:r>
            <a:rPr lang="en-US" baseline="0"/>
            <a:t> (such as the ratio of full-time workers to part-time workers or the total dry chemicals applied per lane mile).</a:t>
          </a:r>
          <a:r>
            <a:rPr lang="en-US"/>
            <a:t/>
          </a:r>
          <a:br>
            <a:rPr lang="en-US"/>
          </a:br>
          <a:r>
            <a:rPr lang="en-US" b="1"/>
            <a:t>4. Average Values.</a:t>
          </a:r>
          <a:r>
            <a:rPr lang="en-US" baseline="0"/>
            <a:t> This sheet presents </a:t>
          </a:r>
          <a:r>
            <a:rPr lang="en-US"/>
            <a:t>running averages across the three years of the survey. It only shows a value where data from at</a:t>
          </a:r>
          <a:r>
            <a:rPr lang="en-US" baseline="0"/>
            <a:t> least two of three </a:t>
          </a:r>
          <a:r>
            <a:rPr lang="en-US"/>
            <a:t>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5. Changes</a:t>
          </a:r>
          <a:r>
            <a:rPr lang="en-US" b="1" baseline="0"/>
            <a:t> in Value.</a:t>
          </a:r>
          <a:r>
            <a:rPr lang="en-US" baseline="0"/>
            <a:t> </a:t>
          </a:r>
          <a:r>
            <a:rPr lang="en-US"/>
            <a:t>This tab presents increases or decreases across the most recent two years of the survey. It only shows a value where data from both 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6. Reference</a:t>
          </a:r>
          <a:r>
            <a:rPr lang="en-US" b="1" baseline="0"/>
            <a:t> - Winter Weather. </a:t>
          </a:r>
          <a:r>
            <a:rPr lang="en-US" sz="1100">
              <a:solidFill>
                <a:schemeClr val="dk1"/>
              </a:solidFill>
              <a:effectLst/>
              <a:latin typeface="+mn-lt"/>
              <a:ea typeface="+mn-ea"/>
              <a:cs typeface="+mn-cs"/>
            </a:rPr>
            <a:t>To provide additional context for the data provided</a:t>
          </a:r>
          <a:r>
            <a:rPr lang="en-US" sz="1100" baseline="0">
              <a:solidFill>
                <a:schemeClr val="dk1"/>
              </a:solidFill>
              <a:effectLst/>
              <a:latin typeface="+mn-lt"/>
              <a:ea typeface="+mn-ea"/>
              <a:cs typeface="+mn-cs"/>
            </a:rPr>
            <a:t> by state DOTs in this survey</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this tab includes maps developed through Clear Roads research  that show average annual winter weather and severity for the decade of 2000 to 2010.</a:t>
          </a:r>
          <a:endParaRPr lang="en-US" b="1"/>
        </a:p>
        <a:p>
          <a:pPr marL="0" marR="0" indent="0" defTabSz="914400" eaLnBrk="1" fontAlgn="auto" latinLnBrk="0" hangingPunct="1">
            <a:lnSpc>
              <a:spcPct val="100000"/>
            </a:lnSpc>
            <a:spcBef>
              <a:spcPts val="0"/>
            </a:spcBef>
            <a:spcAft>
              <a:spcPts val="0"/>
            </a:spcAft>
            <a:buClrTx/>
            <a:buSzTx/>
            <a:buFontTx/>
            <a:buNone/>
            <a:tabLst/>
            <a:defRPr/>
          </a:pPr>
          <a:r>
            <a:rPr lang="en-US" b="1"/>
            <a:t>7. User-Generated</a:t>
          </a:r>
          <a:r>
            <a:rPr lang="en-US" b="1" baseline="0"/>
            <a:t> Map</a:t>
          </a:r>
          <a:r>
            <a:rPr lang="en-US"/>
            <a:t>. This tab allows users to display custom data on a U.S. map by pasting it into a table of states. Data copied from other tabs should be pasted </a:t>
          </a:r>
          <a:r>
            <a:rPr lang="en-US" i="1"/>
            <a:t>as cell values</a:t>
          </a:r>
          <a:r>
            <a:rPr lang="en-US"/>
            <a:t> into this table. </a:t>
          </a:r>
          <a:r>
            <a:rPr lang="en-US" sz="1100" baseline="0">
              <a:solidFill>
                <a:schemeClr val="dk1"/>
              </a:solidFill>
              <a:effectLst/>
              <a:latin typeface="+mn-lt"/>
              <a:ea typeface="+mn-ea"/>
              <a:cs typeface="+mn-cs"/>
            </a:rPr>
            <a:t>This tab is set up to print the map on a single page.</a:t>
          </a:r>
          <a:r>
            <a:rPr lang="en-US" sz="1100">
              <a:solidFill>
                <a:schemeClr val="dk1"/>
              </a:solidFill>
              <a:effectLst/>
              <a:latin typeface="+mn-lt"/>
              <a:ea typeface="+mn-ea"/>
              <a:cs typeface="+mn-cs"/>
            </a:rPr>
            <a:t> </a:t>
          </a:r>
          <a:endParaRPr lang="en-US">
            <a:effectLst/>
          </a:endParaRPr>
        </a:p>
      </xdr:txBody>
    </xdr:sp>
    <xdr:clientData/>
  </xdr:twoCellAnchor>
  <xdr:twoCellAnchor editAs="oneCell">
    <xdr:from>
      <xdr:col>0</xdr:col>
      <xdr:colOff>0</xdr:colOff>
      <xdr:row>0</xdr:row>
      <xdr:rowOff>0</xdr:rowOff>
    </xdr:from>
    <xdr:to>
      <xdr:col>8</xdr:col>
      <xdr:colOff>285083</xdr:colOff>
      <xdr:row>3</xdr:row>
      <xdr:rowOff>27146</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xdr:from>
      <xdr:col>25</xdr:col>
      <xdr:colOff>260228</xdr:colOff>
      <xdr:row>0</xdr:row>
      <xdr:rowOff>107154</xdr:rowOff>
    </xdr:from>
    <xdr:to>
      <xdr:col>27</xdr:col>
      <xdr:colOff>2677196</xdr:colOff>
      <xdr:row>1</xdr:row>
      <xdr:rowOff>204018</xdr:rowOff>
    </xdr:to>
    <xdr:sp macro="" textlink="">
      <xdr:nvSpPr>
        <xdr:cNvPr id="173" name="TextBox 172"/>
        <xdr:cNvSpPr txBox="1"/>
      </xdr:nvSpPr>
      <xdr:spPr>
        <a:xfrm>
          <a:off x="15023978"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Timeframe for </a:t>
          </a:r>
          <a:r>
            <a:rPr lang="en-US" sz="1600" b="1">
              <a:solidFill>
                <a:srgbClr val="008000"/>
              </a:solidFill>
              <a:latin typeface="Verdana" panose="020B0604030504040204" pitchFamily="34" charset="0"/>
              <a:ea typeface="Verdana" panose="020B0604030504040204" pitchFamily="34" charset="0"/>
              <a:cs typeface="Verdana" panose="020B0604030504040204" pitchFamily="34" charset="0"/>
            </a:rPr>
            <a:t>Green</a:t>
          </a:r>
          <a:r>
            <a:rPr lang="en-US" sz="1600" b="1">
              <a:solidFill>
                <a:srgbClr val="0033CC"/>
              </a:solidFill>
              <a:latin typeface="Verdana" panose="020B0604030504040204" pitchFamily="34" charset="0"/>
              <a:ea typeface="Verdana" panose="020B0604030504040204" pitchFamily="34" charset="0"/>
              <a:cs typeface="Verdana" panose="020B0604030504040204" pitchFamily="34" charset="0"/>
            </a:rPr>
            <a:t>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Metric</a:t>
          </a: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xdr:row>
          <xdr:rowOff>190500</xdr:rowOff>
        </xdr:from>
        <xdr:to>
          <xdr:col>27</xdr:col>
          <xdr:colOff>2676525</xdr:colOff>
          <xdr:row>6</xdr:row>
          <xdr:rowOff>104775</xdr:rowOff>
        </xdr:to>
        <xdr:sp macro="" textlink="">
          <xdr:nvSpPr>
            <xdr:cNvPr id="3122" name="List Box 50" hidden="1">
              <a:extLst>
                <a:ext uri="{63B3BB69-23CF-44E3-9099-C40C66FF867C}">
                  <a14:compatExt spid="_x0000_s3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340074</xdr:colOff>
      <xdr:row>2</xdr:row>
      <xdr:rowOff>5556</xdr:rowOff>
    </xdr:from>
    <xdr:to>
      <xdr:col>17</xdr:col>
      <xdr:colOff>227896</xdr:colOff>
      <xdr:row>3</xdr:row>
      <xdr:rowOff>32288</xdr:rowOff>
    </xdr:to>
    <xdr:sp macro="" textlink="$AD$134">
      <xdr:nvSpPr>
        <xdr:cNvPr id="172" name="TextBox 171"/>
        <xdr:cNvSpPr txBox="1"/>
      </xdr:nvSpPr>
      <xdr:spPr>
        <a:xfrm>
          <a:off x="4757293" y="505619"/>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E279BFB-58E4-41F0-B243-A9E3BA103000}"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Winter 2016-17</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321468</xdr:colOff>
      <xdr:row>4</xdr:row>
      <xdr:rowOff>177648</xdr:rowOff>
    </xdr:from>
    <xdr:to>
      <xdr:col>14</xdr:col>
      <xdr:colOff>369092</xdr:colOff>
      <xdr:row>6</xdr:row>
      <xdr:rowOff>154781</xdr:rowOff>
    </xdr:to>
    <xdr:sp macro="" textlink="">
      <xdr:nvSpPr>
        <xdr:cNvPr id="174" name="TextBox 173"/>
        <xdr:cNvSpPr txBox="1"/>
      </xdr:nvSpPr>
      <xdr:spPr>
        <a:xfrm>
          <a:off x="4738687" y="1046804"/>
          <a:ext cx="3702843" cy="381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i="0" u="none">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(Please select metrics at right to populate the graph</a:t>
          </a:r>
          <a:r>
            <a:rPr lang="en-US" sz="900" b="0" i="0" u="none" baseline="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 below)</a:t>
          </a:r>
          <a:endParaRPr lang="en-US" sz="900" b="0" i="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2321052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397002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720852</xdr:colOff>
      <xdr:row>0</xdr:row>
      <xdr:rowOff>786765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4702302" cy="77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720852</xdr:colOff>
      <xdr:row>0</xdr:row>
      <xdr:rowOff>777240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7</xdr:row>
      <xdr:rowOff>38099</xdr:rowOff>
    </xdr:from>
    <xdr:to>
      <xdr:col>16</xdr:col>
      <xdr:colOff>523875</xdr:colOff>
      <xdr:row>17</xdr:row>
      <xdr:rowOff>114300</xdr:rowOff>
    </xdr:to>
    <xdr:sp macro="" textlink="">
      <xdr:nvSpPr>
        <xdr:cNvPr id="2" name="TextBox 1"/>
        <xdr:cNvSpPr txBox="1"/>
      </xdr:nvSpPr>
      <xdr:spPr>
        <a:xfrm>
          <a:off x="47625" y="1381124"/>
          <a:ext cx="10229850" cy="198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t>To provide additional context for the data provided</a:t>
          </a:r>
          <a:r>
            <a:rPr lang="en-US" baseline="0"/>
            <a:t> by state DOTs in this survey</a:t>
          </a:r>
          <a:r>
            <a:rPr lang="en-US"/>
            <a:t>,</a:t>
          </a:r>
          <a:r>
            <a:rPr lang="en-US" baseline="0"/>
            <a:t> the following five maps developed through Clear Roads research show average annual winter weather and severity for the decade of 2000 to 2010:</a:t>
          </a:r>
        </a:p>
        <a:p>
          <a:endParaRPr lang="en-US" baseline="0"/>
        </a:p>
        <a:p>
          <a:pPr marL="0" marR="0" indent="0" defTabSz="914400" eaLnBrk="1" fontAlgn="auto" latinLnBrk="0" hangingPunct="1">
            <a:lnSpc>
              <a:spcPct val="100000"/>
            </a:lnSpc>
            <a:spcBef>
              <a:spcPts val="0"/>
            </a:spcBef>
            <a:spcAft>
              <a:spcPts val="0"/>
            </a:spcAft>
            <a:buClrTx/>
            <a:buSzTx/>
            <a:buFontTx/>
            <a:buNone/>
            <a:tabLst/>
            <a:defRPr/>
          </a:pPr>
          <a:r>
            <a:rPr lang="en-US"/>
            <a:t>•</a:t>
          </a:r>
          <a:r>
            <a:rPr lang="en-US" b="1"/>
            <a:t>  </a:t>
          </a:r>
          <a:r>
            <a:rPr lang="en-US" baseline="0"/>
            <a:t>U.S. Winter Severity Index for Winter Road Maintenance</a:t>
          </a:r>
        </a:p>
        <a:p>
          <a:r>
            <a:rPr lang="en-US"/>
            <a:t>• </a:t>
          </a:r>
          <a:r>
            <a:rPr lang="en-US" sz="1100" b="1">
              <a:solidFill>
                <a:schemeClr val="dk1"/>
              </a:solidFill>
              <a:effectLst/>
              <a:latin typeface="+mn-lt"/>
              <a:ea typeface="+mn-ea"/>
              <a:cs typeface="+mn-cs"/>
            </a:rPr>
            <a:t> </a:t>
          </a:r>
          <a:r>
            <a:rPr lang="en-US" sz="1100" baseline="0">
              <a:solidFill>
                <a:schemeClr val="dk1"/>
              </a:solidFill>
              <a:effectLst/>
              <a:latin typeface="+mn-lt"/>
              <a:ea typeface="+mn-ea"/>
              <a:cs typeface="+mn-cs"/>
            </a:rPr>
            <a:t>U.S. Annual Snowfall (inches)</a:t>
          </a:r>
          <a:endParaRPr lang="en-US">
            <a:effectLst/>
          </a:endParaRPr>
        </a:p>
        <a:p>
          <a:r>
            <a:rPr lang="en-US"/>
            <a:t>•</a:t>
          </a:r>
          <a:r>
            <a:rPr lang="en-US" sz="1100" b="1">
              <a:solidFill>
                <a:schemeClr val="dk1"/>
              </a:solidFill>
              <a:effectLst/>
              <a:latin typeface="+mn-lt"/>
              <a:ea typeface="+mn-ea"/>
              <a:cs typeface="+mn-cs"/>
            </a:rPr>
            <a:t> </a:t>
          </a:r>
          <a:r>
            <a:rPr lang="en-US" baseline="0"/>
            <a:t> U.S. Annual Hours of Snowfall</a:t>
          </a:r>
        </a:p>
        <a:p>
          <a:r>
            <a:rPr lang="en-US"/>
            <a:t>•</a:t>
          </a:r>
          <a:r>
            <a:rPr lang="en-US" sz="1100" b="1">
              <a:solidFill>
                <a:schemeClr val="dk1"/>
              </a:solidFill>
              <a:effectLst/>
              <a:latin typeface="+mn-lt"/>
              <a:ea typeface="+mn-ea"/>
              <a:cs typeface="+mn-cs"/>
            </a:rPr>
            <a:t>  </a:t>
          </a:r>
          <a:r>
            <a:rPr lang="en-US" baseline="0"/>
            <a:t>U.S. Annual Hours of Freezing Rain</a:t>
          </a:r>
        </a:p>
        <a:p>
          <a:r>
            <a:rPr lang="en-US"/>
            <a:t>•</a:t>
          </a:r>
          <a:r>
            <a:rPr lang="en-US" sz="1100" b="1">
              <a:solidFill>
                <a:schemeClr val="dk1"/>
              </a:solidFill>
              <a:effectLst/>
              <a:latin typeface="+mn-lt"/>
              <a:ea typeface="+mn-ea"/>
              <a:cs typeface="+mn-cs"/>
            </a:rPr>
            <a:t> </a:t>
          </a:r>
          <a:r>
            <a:rPr lang="en-US" baseline="0"/>
            <a:t> U.S. Hours of Blowing Snow</a:t>
          </a:r>
        </a:p>
        <a:p>
          <a:r>
            <a:rPr lang="en-US" baseline="0"/>
            <a:t/>
          </a:r>
          <a:br>
            <a:rPr lang="en-US" baseline="0"/>
          </a:br>
          <a:r>
            <a:rPr lang="en-US" baseline="0"/>
            <a:t>For information about the research methodology and for detailed state maps, see </a:t>
          </a:r>
          <a:r>
            <a:rPr lang="en-US" b="1" baseline="0"/>
            <a:t>Clear Roads Project 10-02 Mapping Weather Severity Zones</a:t>
          </a:r>
          <a:r>
            <a:rPr lang="en-US" baseline="0"/>
            <a:t> (</a:t>
          </a:r>
          <a:r>
            <a:rPr lang="en-US" u="sng" baseline="0">
              <a:solidFill>
                <a:srgbClr val="0033CC"/>
              </a:solidFill>
            </a:rPr>
            <a:t>clearroads.org/project/mapping-weather-severity-zones</a:t>
          </a:r>
          <a:r>
            <a:rPr lang="en-US" baseline="0"/>
            <a:t>) and </a:t>
          </a:r>
          <a:r>
            <a:rPr lang="en-US" b="1" baseline="0"/>
            <a:t>Clear Roads Project 14-08: Weather Severity Mapping Enhancement </a:t>
          </a:r>
          <a:r>
            <a:rPr lang="en-US" b="0" baseline="0"/>
            <a:t>(</a:t>
          </a:r>
          <a:r>
            <a:rPr lang="en-US" u="sng" baseline="0">
              <a:solidFill>
                <a:srgbClr val="0033CC"/>
              </a:solidFill>
            </a:rPr>
            <a:t>clearroads.org/project/weather-severity-mapping-enhancement</a:t>
          </a:r>
          <a:r>
            <a:rPr lang="en-US" u="none" baseline="0">
              <a:solidFill>
                <a:sysClr val="windowText" lastClr="000000"/>
              </a:solidFill>
            </a:rPr>
            <a:t>).</a:t>
          </a:r>
        </a:p>
      </xdr:txBody>
    </xdr:sp>
    <xdr:clientData/>
  </xdr:twoCellAnchor>
  <xdr:twoCellAnchor editAs="oneCell">
    <xdr:from>
      <xdr:col>0</xdr:col>
      <xdr:colOff>0</xdr:colOff>
      <xdr:row>0</xdr:row>
      <xdr:rowOff>0</xdr:rowOff>
    </xdr:from>
    <xdr:to>
      <xdr:col>7</xdr:col>
      <xdr:colOff>435102</xdr:colOff>
      <xdr:row>4</xdr:row>
      <xdr:rowOff>15240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editAs="oneCell">
    <xdr:from>
      <xdr:col>0</xdr:col>
      <xdr:colOff>66675</xdr:colOff>
      <xdr:row>19</xdr:row>
      <xdr:rowOff>167320</xdr:rowOff>
    </xdr:from>
    <xdr:to>
      <xdr:col>11</xdr:col>
      <xdr:colOff>189139</xdr:colOff>
      <xdr:row>43</xdr:row>
      <xdr:rowOff>43992</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3800427"/>
          <a:ext cx="6858000" cy="4448672"/>
        </a:xfrm>
        <a:prstGeom prst="rect">
          <a:avLst/>
        </a:prstGeom>
      </xdr:spPr>
    </xdr:pic>
    <xdr:clientData/>
  </xdr:twoCellAnchor>
  <xdr:twoCellAnchor editAs="oneCell">
    <xdr:from>
      <xdr:col>13</xdr:col>
      <xdr:colOff>45027</xdr:colOff>
      <xdr:row>19</xdr:row>
      <xdr:rowOff>167320</xdr:rowOff>
    </xdr:from>
    <xdr:to>
      <xdr:col>24</xdr:col>
      <xdr:colOff>167492</xdr:colOff>
      <xdr:row>43</xdr:row>
      <xdr:rowOff>7054</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5206" y="3800427"/>
          <a:ext cx="6858000" cy="4411734"/>
        </a:xfrm>
        <a:prstGeom prst="rect">
          <a:avLst/>
        </a:prstGeom>
      </xdr:spPr>
    </xdr:pic>
    <xdr:clientData/>
  </xdr:twoCellAnchor>
  <xdr:twoCellAnchor editAs="oneCell">
    <xdr:from>
      <xdr:col>0</xdr:col>
      <xdr:colOff>66675</xdr:colOff>
      <xdr:row>46</xdr:row>
      <xdr:rowOff>170381</xdr:rowOff>
    </xdr:from>
    <xdr:to>
      <xdr:col>11</xdr:col>
      <xdr:colOff>189139</xdr:colOff>
      <xdr:row>69</xdr:row>
      <xdr:rowOff>146890</xdr:rowOff>
    </xdr:to>
    <xdr:pic>
      <xdr:nvPicPr>
        <xdr:cNvPr id="6"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675" y="8946988"/>
          <a:ext cx="6858000" cy="4358009"/>
        </a:xfrm>
        <a:prstGeom prst="rect">
          <a:avLst/>
        </a:prstGeom>
      </xdr:spPr>
    </xdr:pic>
    <xdr:clientData/>
  </xdr:twoCellAnchor>
  <xdr:twoCellAnchor editAs="oneCell">
    <xdr:from>
      <xdr:col>13</xdr:col>
      <xdr:colOff>45027</xdr:colOff>
      <xdr:row>46</xdr:row>
      <xdr:rowOff>170381</xdr:rowOff>
    </xdr:from>
    <xdr:to>
      <xdr:col>24</xdr:col>
      <xdr:colOff>167492</xdr:colOff>
      <xdr:row>70</xdr:row>
      <xdr:rowOff>38763</xdr:rowOff>
    </xdr:to>
    <xdr:pic>
      <xdr:nvPicPr>
        <xdr:cNvPr id="9" name="Picture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05206" y="8946988"/>
          <a:ext cx="6858000" cy="4440382"/>
        </a:xfrm>
        <a:prstGeom prst="rect">
          <a:avLst/>
        </a:prstGeom>
      </xdr:spPr>
    </xdr:pic>
    <xdr:clientData/>
  </xdr:twoCellAnchor>
  <xdr:twoCellAnchor editAs="oneCell">
    <xdr:from>
      <xdr:col>0</xdr:col>
      <xdr:colOff>66675</xdr:colOff>
      <xdr:row>73</xdr:row>
      <xdr:rowOff>2598</xdr:rowOff>
    </xdr:from>
    <xdr:to>
      <xdr:col>11</xdr:col>
      <xdr:colOff>189139</xdr:colOff>
      <xdr:row>96</xdr:row>
      <xdr:rowOff>103043</xdr:rowOff>
    </xdr:to>
    <xdr:pic>
      <xdr:nvPicPr>
        <xdr:cNvPr id="11" name="Pictur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 y="13922705"/>
          <a:ext cx="6858000" cy="4481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40</xdr:row>
      <xdr:rowOff>36817</xdr:rowOff>
    </xdr:to>
    <xdr:pic>
      <xdr:nvPicPr>
        <xdr:cNvPr id="60" name="Picture 59"/>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0</xdr:col>
      <xdr:colOff>0</xdr:colOff>
      <xdr:row>0</xdr:row>
      <xdr:rowOff>195722</xdr:rowOff>
    </xdr:from>
    <xdr:to>
      <xdr:col>18</xdr:col>
      <xdr:colOff>561975</xdr:colOff>
      <xdr:row>1</xdr:row>
      <xdr:rowOff>222454</xdr:rowOff>
    </xdr:to>
    <xdr:sp macro="" textlink="$U$5">
      <xdr:nvSpPr>
        <xdr:cNvPr id="9" name="TextBox 8"/>
        <xdr:cNvSpPr txBox="1"/>
      </xdr:nvSpPr>
      <xdr:spPr>
        <a:xfrm>
          <a:off x="0" y="195722"/>
          <a:ext cx="11096625" cy="27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6AF9EDD-321C-4FEC-99B1-EED8B647219B}"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Custom Map Title 1</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59631</xdr:colOff>
      <xdr:row>15</xdr:row>
      <xdr:rowOff>61155</xdr:rowOff>
    </xdr:from>
    <xdr:to>
      <xdr:col>19</xdr:col>
      <xdr:colOff>0</xdr:colOff>
      <xdr:row>16</xdr:row>
      <xdr:rowOff>113836</xdr:rowOff>
    </xdr:to>
    <xdr:sp macro="" textlink="$U$13">
      <xdr:nvSpPr>
        <xdr:cNvPr id="13" name="Text Box 81"/>
        <xdr:cNvSpPr txBox="1">
          <a:spLocks noChangeArrowheads="1" noTextEdit="1"/>
        </xdr:cNvSpPr>
      </xdr:nvSpPr>
      <xdr:spPr bwMode="auto">
        <a:xfrm>
          <a:off x="9984681" y="2937705"/>
          <a:ext cx="1159569"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168909</xdr:colOff>
      <xdr:row>9</xdr:row>
      <xdr:rowOff>162469</xdr:rowOff>
    </xdr:from>
    <xdr:to>
      <xdr:col>19</xdr:col>
      <xdr:colOff>38100</xdr:colOff>
      <xdr:row>11</xdr:row>
      <xdr:rowOff>17576</xdr:rowOff>
    </xdr:to>
    <xdr:sp macro="" textlink="$U$36">
      <xdr:nvSpPr>
        <xdr:cNvPr id="14" name="Text Box 81"/>
        <xdr:cNvSpPr txBox="1">
          <a:spLocks noChangeArrowheads="1" noTextEdit="1"/>
        </xdr:cNvSpPr>
      </xdr:nvSpPr>
      <xdr:spPr bwMode="auto">
        <a:xfrm>
          <a:off x="10093959" y="1896019"/>
          <a:ext cx="1088391"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476428</xdr:colOff>
      <xdr:row>17</xdr:row>
      <xdr:rowOff>18319</xdr:rowOff>
    </xdr:from>
    <xdr:to>
      <xdr:col>18</xdr:col>
      <xdr:colOff>469447</xdr:colOff>
      <xdr:row>18</xdr:row>
      <xdr:rowOff>78803</xdr:rowOff>
    </xdr:to>
    <xdr:sp macro="" textlink="$U$37">
      <xdr:nvSpPr>
        <xdr:cNvPr id="18" name="Text Box 81"/>
        <xdr:cNvSpPr txBox="1">
          <a:spLocks noChangeArrowheads="1" noTextEdit="1"/>
        </xdr:cNvSpPr>
      </xdr:nvSpPr>
      <xdr:spPr bwMode="auto">
        <a:xfrm>
          <a:off x="9791878" y="327586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13</xdr:row>
      <xdr:rowOff>70629</xdr:rowOff>
    </xdr:from>
    <xdr:to>
      <xdr:col>18</xdr:col>
      <xdr:colOff>590550</xdr:colOff>
      <xdr:row>14</xdr:row>
      <xdr:rowOff>147147</xdr:rowOff>
    </xdr:to>
    <xdr:sp macro="" textlink="$U$46">
      <xdr:nvSpPr>
        <xdr:cNvPr id="22" name="Text Box 81"/>
        <xdr:cNvSpPr txBox="1">
          <a:spLocks noChangeArrowheads="1" noTextEdit="1"/>
        </xdr:cNvSpPr>
      </xdr:nvSpPr>
      <xdr:spPr bwMode="auto">
        <a:xfrm>
          <a:off x="10194843" y="2566179"/>
          <a:ext cx="930357"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40.00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319898</xdr:colOff>
      <xdr:row>11</xdr:row>
      <xdr:rowOff>141134</xdr:rowOff>
    </xdr:from>
    <xdr:to>
      <xdr:col>18</xdr:col>
      <xdr:colOff>514350</xdr:colOff>
      <xdr:row>12</xdr:row>
      <xdr:rowOff>147096</xdr:rowOff>
    </xdr:to>
    <xdr:sp macro="" textlink="$U$28">
      <xdr:nvSpPr>
        <xdr:cNvPr id="28" name="Text Box 81"/>
        <xdr:cNvSpPr txBox="1">
          <a:spLocks noChangeArrowheads="1" noTextEdit="1"/>
        </xdr:cNvSpPr>
      </xdr:nvSpPr>
      <xdr:spPr bwMode="auto">
        <a:xfrm>
          <a:off x="10244948" y="2255684"/>
          <a:ext cx="804052"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0</xdr:colOff>
      <xdr:row>1</xdr:row>
      <xdr:rowOff>222293</xdr:rowOff>
    </xdr:from>
    <xdr:to>
      <xdr:col>18</xdr:col>
      <xdr:colOff>561975</xdr:colOff>
      <xdr:row>3</xdr:row>
      <xdr:rowOff>29948</xdr:rowOff>
    </xdr:to>
    <xdr:sp macro="" textlink="$U$6">
      <xdr:nvSpPr>
        <xdr:cNvPr id="58" name="TextBox 57"/>
        <xdr:cNvSpPr txBox="1"/>
      </xdr:nvSpPr>
      <xdr:spPr>
        <a:xfrm>
          <a:off x="0" y="469943"/>
          <a:ext cx="11096625" cy="3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798AE1-D81B-4BF5-8835-67E195BC1BA4}"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(Title 2)</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217346</xdr:colOff>
      <xdr:row>24</xdr:row>
      <xdr:rowOff>55931</xdr:rowOff>
    </xdr:from>
    <xdr:to>
      <xdr:col>5</xdr:col>
      <xdr:colOff>197920</xdr:colOff>
      <xdr:row>26</xdr:row>
      <xdr:rowOff>42794</xdr:rowOff>
    </xdr:to>
    <xdr:sp macro="" textlink="$U$9">
      <xdr:nvSpPr>
        <xdr:cNvPr id="10" name="Text Box 81"/>
        <xdr:cNvSpPr txBox="1">
          <a:spLocks noChangeArrowheads="1" noTextEdit="1"/>
        </xdr:cNvSpPr>
      </xdr:nvSpPr>
      <xdr:spPr bwMode="auto">
        <a:xfrm>
          <a:off x="1531796" y="4646981"/>
          <a:ext cx="1199774" cy="36786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441357</xdr:colOff>
      <xdr:row>37</xdr:row>
      <xdr:rowOff>8976</xdr:rowOff>
    </xdr:from>
    <xdr:to>
      <xdr:col>8</xdr:col>
      <xdr:colOff>162508</xdr:colOff>
      <xdr:row>38</xdr:row>
      <xdr:rowOff>38099</xdr:rowOff>
    </xdr:to>
    <xdr:sp macro="" textlink="$U$18">
      <xdr:nvSpPr>
        <xdr:cNvPr id="11" name="Text Box 81"/>
        <xdr:cNvSpPr txBox="1">
          <a:spLocks noChangeArrowheads="1" noTextEdit="1"/>
        </xdr:cNvSpPr>
      </xdr:nvSpPr>
      <xdr:spPr bwMode="auto">
        <a:xfrm>
          <a:off x="2365407" y="7047951"/>
          <a:ext cx="2226226" cy="21962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380894</xdr:colOff>
      <xdr:row>32</xdr:row>
      <xdr:rowOff>40482</xdr:rowOff>
    </xdr:from>
    <xdr:to>
      <xdr:col>15</xdr:col>
      <xdr:colOff>238126</xdr:colOff>
      <xdr:row>33</xdr:row>
      <xdr:rowOff>136397</xdr:rowOff>
    </xdr:to>
    <xdr:sp macro="" textlink="$U$16">
      <xdr:nvSpPr>
        <xdr:cNvPr id="12" name="Text Box 81"/>
        <xdr:cNvSpPr txBox="1">
          <a:spLocks noChangeArrowheads="1" noTextEdit="1"/>
        </xdr:cNvSpPr>
      </xdr:nvSpPr>
      <xdr:spPr bwMode="auto">
        <a:xfrm>
          <a:off x="7381769" y="6155532"/>
          <a:ext cx="1552682" cy="2864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10.00</a:t>
          </a:fld>
          <a:endParaRPr lang="en-US" sz="800" b="0" i="0"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376066</xdr:colOff>
      <xdr:row>17</xdr:row>
      <xdr:rowOff>2061</xdr:rowOff>
    </xdr:from>
    <xdr:to>
      <xdr:col>14</xdr:col>
      <xdr:colOff>240044</xdr:colOff>
      <xdr:row>18</xdr:row>
      <xdr:rowOff>143863</xdr:rowOff>
    </xdr:to>
    <xdr:sp macro="" textlink="$U$42">
      <xdr:nvSpPr>
        <xdr:cNvPr id="15" name="Text Box 81"/>
        <xdr:cNvSpPr txBox="1">
          <a:spLocks noChangeArrowheads="1" noTextEdit="1"/>
        </xdr:cNvSpPr>
      </xdr:nvSpPr>
      <xdr:spPr bwMode="auto">
        <a:xfrm>
          <a:off x="6767341" y="3259611"/>
          <a:ext cx="1559428" cy="3323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36.00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5846</xdr:colOff>
      <xdr:row>8</xdr:row>
      <xdr:rowOff>122098</xdr:rowOff>
    </xdr:from>
    <xdr:to>
      <xdr:col>9</xdr:col>
      <xdr:colOff>41181</xdr:colOff>
      <xdr:row>10</xdr:row>
      <xdr:rowOff>3584</xdr:rowOff>
    </xdr:to>
    <xdr:sp macro="" textlink="$U$41">
      <xdr:nvSpPr>
        <xdr:cNvPr id="16" name="Text Box 81"/>
        <xdr:cNvSpPr txBox="1">
          <a:spLocks noChangeArrowheads="1" noTextEdit="1"/>
        </xdr:cNvSpPr>
      </xdr:nvSpPr>
      <xdr:spPr bwMode="auto">
        <a:xfrm>
          <a:off x="3777746" y="1665148"/>
          <a:ext cx="1378360" cy="26248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125593</xdr:colOff>
      <xdr:row>12</xdr:row>
      <xdr:rowOff>48175</xdr:rowOff>
    </xdr:from>
    <xdr:to>
      <xdr:col>16</xdr:col>
      <xdr:colOff>111948</xdr:colOff>
      <xdr:row>13</xdr:row>
      <xdr:rowOff>150902</xdr:rowOff>
    </xdr:to>
    <xdr:sp macro="" textlink="$U$39">
      <xdr:nvSpPr>
        <xdr:cNvPr id="17" name="Text Box 81"/>
        <xdr:cNvSpPr txBox="1">
          <a:spLocks noChangeArrowheads="1" noTextEdit="1"/>
        </xdr:cNvSpPr>
      </xdr:nvSpPr>
      <xdr:spPr bwMode="auto">
        <a:xfrm>
          <a:off x="8212318" y="2353225"/>
          <a:ext cx="1215080" cy="293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210297</xdr:colOff>
      <xdr:row>15</xdr:row>
      <xdr:rowOff>70807</xdr:rowOff>
    </xdr:from>
    <xdr:to>
      <xdr:col>15</xdr:col>
      <xdr:colOff>393089</xdr:colOff>
      <xdr:row>17</xdr:row>
      <xdr:rowOff>5083</xdr:rowOff>
    </xdr:to>
    <xdr:sp macro="" textlink="$U$45">
      <xdr:nvSpPr>
        <xdr:cNvPr id="19" name="Text Box 81"/>
        <xdr:cNvSpPr txBox="1">
          <a:spLocks noChangeArrowheads="1" noTextEdit="1"/>
        </xdr:cNvSpPr>
      </xdr:nvSpPr>
      <xdr:spPr bwMode="auto">
        <a:xfrm>
          <a:off x="7763622" y="2947357"/>
          <a:ext cx="1325792" cy="315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293722</xdr:colOff>
      <xdr:row>19</xdr:row>
      <xdr:rowOff>60041</xdr:rowOff>
    </xdr:from>
    <xdr:to>
      <xdr:col>14</xdr:col>
      <xdr:colOff>502456</xdr:colOff>
      <xdr:row>20</xdr:row>
      <xdr:rowOff>165885</xdr:rowOff>
    </xdr:to>
    <xdr:sp macro="" textlink="$U$55">
      <xdr:nvSpPr>
        <xdr:cNvPr id="20" name="Text Box 81"/>
        <xdr:cNvSpPr txBox="1">
          <a:spLocks noChangeArrowheads="1" noTextEdit="1"/>
        </xdr:cNvSpPr>
      </xdr:nvSpPr>
      <xdr:spPr bwMode="auto">
        <a:xfrm>
          <a:off x="7294597" y="3698591"/>
          <a:ext cx="1294584" cy="2963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49.00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583036</xdr:colOff>
      <xdr:row>29</xdr:row>
      <xdr:rowOff>120618</xdr:rowOff>
    </xdr:from>
    <xdr:to>
      <xdr:col>9</xdr:col>
      <xdr:colOff>325072</xdr:colOff>
      <xdr:row>31</xdr:row>
      <xdr:rowOff>92156</xdr:rowOff>
    </xdr:to>
    <xdr:sp macro="" textlink="$U$50">
      <xdr:nvSpPr>
        <xdr:cNvPr id="21" name="Text Box 81"/>
        <xdr:cNvSpPr txBox="1">
          <a:spLocks noChangeArrowheads="1" noTextEdit="1"/>
        </xdr:cNvSpPr>
      </xdr:nvSpPr>
      <xdr:spPr bwMode="auto">
        <a:xfrm>
          <a:off x="3735811" y="5664168"/>
          <a:ext cx="1704186" cy="3525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295265</xdr:colOff>
      <xdr:row>20</xdr:row>
      <xdr:rowOff>68445</xdr:rowOff>
    </xdr:from>
    <xdr:to>
      <xdr:col>15</xdr:col>
      <xdr:colOff>284435</xdr:colOff>
      <xdr:row>21</xdr:row>
      <xdr:rowOff>127240</xdr:rowOff>
    </xdr:to>
    <xdr:sp macro="" textlink="$U$53">
      <xdr:nvSpPr>
        <xdr:cNvPr id="23" name="Text Box 81"/>
        <xdr:cNvSpPr txBox="1">
          <a:spLocks noChangeArrowheads="1" noTextEdit="1"/>
        </xdr:cNvSpPr>
      </xdr:nvSpPr>
      <xdr:spPr bwMode="auto">
        <a:xfrm>
          <a:off x="7848590" y="3897495"/>
          <a:ext cx="1132170" cy="2492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489072</xdr:colOff>
      <xdr:row>11</xdr:row>
      <xdr:rowOff>136599</xdr:rowOff>
    </xdr:from>
    <xdr:to>
      <xdr:col>11</xdr:col>
      <xdr:colOff>511194</xdr:colOff>
      <xdr:row>13</xdr:row>
      <xdr:rowOff>122805</xdr:rowOff>
    </xdr:to>
    <xdr:sp macro="" textlink="$U$56">
      <xdr:nvSpPr>
        <xdr:cNvPr id="24" name="Text Box 81"/>
        <xdr:cNvSpPr txBox="1">
          <a:spLocks noChangeArrowheads="1" noTextEdit="1"/>
        </xdr:cNvSpPr>
      </xdr:nvSpPr>
      <xdr:spPr bwMode="auto">
        <a:xfrm>
          <a:off x="5603997" y="2251149"/>
          <a:ext cx="1298472" cy="3672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298568</xdr:colOff>
      <xdr:row>8</xdr:row>
      <xdr:rowOff>112448</xdr:rowOff>
    </xdr:from>
    <xdr:to>
      <xdr:col>14</xdr:col>
      <xdr:colOff>423012</xdr:colOff>
      <xdr:row>9</xdr:row>
      <xdr:rowOff>76600</xdr:rowOff>
    </xdr:to>
    <xdr:sp macro="" textlink="$U$52">
      <xdr:nvSpPr>
        <xdr:cNvPr id="25" name="Text Box 81"/>
        <xdr:cNvSpPr txBox="1">
          <a:spLocks noChangeArrowheads="1" noTextEdit="1"/>
        </xdr:cNvSpPr>
      </xdr:nvSpPr>
      <xdr:spPr bwMode="auto">
        <a:xfrm>
          <a:off x="7299443" y="1655498"/>
          <a:ext cx="1210294" cy="1546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r" rtl="0">
            <a:defRPr sz="1000"/>
          </a:pPr>
          <a:fld id="{8158028A-A759-4E7A-AC49-B8CE0E166A7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r" rtl="0">
              <a:defRPr sz="1000"/>
            </a:pPr>
            <a:t>46.00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607206</xdr:colOff>
      <xdr:row>13</xdr:row>
      <xdr:rowOff>75573</xdr:rowOff>
    </xdr:from>
    <xdr:to>
      <xdr:col>13</xdr:col>
      <xdr:colOff>501472</xdr:colOff>
      <xdr:row>14</xdr:row>
      <xdr:rowOff>188143</xdr:rowOff>
    </xdr:to>
    <xdr:sp macro="" textlink="$U$29">
      <xdr:nvSpPr>
        <xdr:cNvPr id="26" name="Text Box 81"/>
        <xdr:cNvSpPr txBox="1">
          <a:spLocks noChangeArrowheads="1" noTextEdit="1"/>
        </xdr:cNvSpPr>
      </xdr:nvSpPr>
      <xdr:spPr bwMode="auto">
        <a:xfrm>
          <a:off x="6331731" y="2571123"/>
          <a:ext cx="1723066" cy="3030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316161</xdr:colOff>
      <xdr:row>8</xdr:row>
      <xdr:rowOff>74560</xdr:rowOff>
    </xdr:from>
    <xdr:to>
      <xdr:col>17</xdr:col>
      <xdr:colOff>276848</xdr:colOff>
      <xdr:row>9</xdr:row>
      <xdr:rowOff>97704</xdr:rowOff>
    </xdr:to>
    <xdr:sp macro="" textlink="U26">
      <xdr:nvSpPr>
        <xdr:cNvPr id="27" name="Text Box 81"/>
        <xdr:cNvSpPr txBox="1">
          <a:spLocks noChangeArrowheads="1" noTextEdit="1"/>
        </xdr:cNvSpPr>
      </xdr:nvSpPr>
      <xdr:spPr bwMode="auto">
        <a:xfrm>
          <a:off x="9012486" y="1617610"/>
          <a:ext cx="1189412" cy="2136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565581</xdr:colOff>
      <xdr:row>13</xdr:row>
      <xdr:rowOff>67649</xdr:rowOff>
    </xdr:from>
    <xdr:to>
      <xdr:col>7</xdr:col>
      <xdr:colOff>50143</xdr:colOff>
      <xdr:row>15</xdr:row>
      <xdr:rowOff>35692</xdr:rowOff>
    </xdr:to>
    <xdr:sp macro="" textlink="$U$57">
      <xdr:nvSpPr>
        <xdr:cNvPr id="29" name="Text Box 81"/>
        <xdr:cNvSpPr txBox="1">
          <a:spLocks noChangeArrowheads="1" noTextEdit="1"/>
        </xdr:cNvSpPr>
      </xdr:nvSpPr>
      <xdr:spPr bwMode="auto">
        <a:xfrm>
          <a:off x="2489631" y="2563199"/>
          <a:ext cx="1332412" cy="34904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533962</xdr:colOff>
      <xdr:row>33</xdr:row>
      <xdr:rowOff>78085</xdr:rowOff>
    </xdr:from>
    <xdr:to>
      <xdr:col>4</xdr:col>
      <xdr:colOff>481802</xdr:colOff>
      <xdr:row>36</xdr:row>
      <xdr:rowOff>70610</xdr:rowOff>
    </xdr:to>
    <xdr:sp macro="" textlink="$U$8">
      <xdr:nvSpPr>
        <xdr:cNvPr id="30" name="Text Box 81"/>
        <xdr:cNvSpPr txBox="1">
          <a:spLocks noChangeArrowheads="1" noTextEdit="1"/>
        </xdr:cNvSpPr>
      </xdr:nvSpPr>
      <xdr:spPr bwMode="auto">
        <a:xfrm>
          <a:off x="629212" y="6383635"/>
          <a:ext cx="1776640" cy="5354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132254</xdr:colOff>
      <xdr:row>27</xdr:row>
      <xdr:rowOff>128794</xdr:rowOff>
    </xdr:from>
    <xdr:to>
      <xdr:col>12</xdr:col>
      <xdr:colOff>528674</xdr:colOff>
      <xdr:row>29</xdr:row>
      <xdr:rowOff>86761</xdr:rowOff>
    </xdr:to>
    <xdr:sp macro="" textlink="$U$7">
      <xdr:nvSpPr>
        <xdr:cNvPr id="31" name="Text Box 81"/>
        <xdr:cNvSpPr txBox="1">
          <a:spLocks noChangeArrowheads="1" noTextEdit="1"/>
        </xdr:cNvSpPr>
      </xdr:nvSpPr>
      <xdr:spPr bwMode="auto">
        <a:xfrm>
          <a:off x="6523529" y="5291344"/>
          <a:ext cx="1006020" cy="33896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218923</xdr:colOff>
      <xdr:row>19</xdr:row>
      <xdr:rowOff>1728</xdr:rowOff>
    </xdr:from>
    <xdr:to>
      <xdr:col>7</xdr:col>
      <xdr:colOff>232987</xdr:colOff>
      <xdr:row>20</xdr:row>
      <xdr:rowOff>150055</xdr:rowOff>
    </xdr:to>
    <xdr:sp macro="" textlink="$U$12">
      <xdr:nvSpPr>
        <xdr:cNvPr id="32" name="Text Box 81"/>
        <xdr:cNvSpPr txBox="1">
          <a:spLocks noChangeArrowheads="1" noTextEdit="1"/>
        </xdr:cNvSpPr>
      </xdr:nvSpPr>
      <xdr:spPr bwMode="auto">
        <a:xfrm>
          <a:off x="2752573" y="3640278"/>
          <a:ext cx="1252314" cy="3388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49766</xdr:colOff>
      <xdr:row>19</xdr:row>
      <xdr:rowOff>152478</xdr:rowOff>
    </xdr:from>
    <xdr:to>
      <xdr:col>3</xdr:col>
      <xdr:colOff>264794</xdr:colOff>
      <xdr:row>21</xdr:row>
      <xdr:rowOff>156850</xdr:rowOff>
    </xdr:to>
    <xdr:sp macro="" textlink="$U$11">
      <xdr:nvSpPr>
        <xdr:cNvPr id="33" name="Text Box 81"/>
        <xdr:cNvSpPr txBox="1">
          <a:spLocks noChangeArrowheads="1" noTextEdit="1"/>
        </xdr:cNvSpPr>
      </xdr:nvSpPr>
      <xdr:spPr bwMode="auto">
        <a:xfrm>
          <a:off x="49766" y="3791028"/>
          <a:ext cx="1529478" cy="38537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87489</xdr:colOff>
      <xdr:row>25</xdr:row>
      <xdr:rowOff>44084</xdr:rowOff>
    </xdr:from>
    <xdr:to>
      <xdr:col>11</xdr:col>
      <xdr:colOff>196617</xdr:colOff>
      <xdr:row>26</xdr:row>
      <xdr:rowOff>91013</xdr:rowOff>
    </xdr:to>
    <xdr:sp macro="" textlink="$U$10">
      <xdr:nvSpPr>
        <xdr:cNvPr id="34" name="Text Box 81"/>
        <xdr:cNvSpPr txBox="1">
          <a:spLocks noChangeArrowheads="1" noTextEdit="1"/>
        </xdr:cNvSpPr>
      </xdr:nvSpPr>
      <xdr:spPr bwMode="auto">
        <a:xfrm>
          <a:off x="5202414" y="4825634"/>
          <a:ext cx="1385478" cy="23742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26585</xdr:colOff>
      <xdr:row>26</xdr:row>
      <xdr:rowOff>166178</xdr:rowOff>
    </xdr:from>
    <xdr:to>
      <xdr:col>14</xdr:col>
      <xdr:colOff>176279</xdr:colOff>
      <xdr:row>28</xdr:row>
      <xdr:rowOff>129766</xdr:rowOff>
    </xdr:to>
    <xdr:sp macro="" textlink="$U$17">
      <xdr:nvSpPr>
        <xdr:cNvPr id="35" name="Text Box 81"/>
        <xdr:cNvSpPr txBox="1">
          <a:spLocks noChangeArrowheads="1" noTextEdit="1"/>
        </xdr:cNvSpPr>
      </xdr:nvSpPr>
      <xdr:spPr bwMode="auto">
        <a:xfrm>
          <a:off x="7027460" y="5138228"/>
          <a:ext cx="1235544" cy="344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352169</xdr:colOff>
      <xdr:row>30</xdr:row>
      <xdr:rowOff>138303</xdr:rowOff>
    </xdr:from>
    <xdr:to>
      <xdr:col>11</xdr:col>
      <xdr:colOff>84959</xdr:colOff>
      <xdr:row>32</xdr:row>
      <xdr:rowOff>158479</xdr:rowOff>
    </xdr:to>
    <xdr:sp macro="" textlink="$U$25">
      <xdr:nvSpPr>
        <xdr:cNvPr id="36" name="Text Box 81"/>
        <xdr:cNvSpPr txBox="1">
          <a:spLocks noChangeArrowheads="1" noTextEdit="1"/>
        </xdr:cNvSpPr>
      </xdr:nvSpPr>
      <xdr:spPr bwMode="auto">
        <a:xfrm>
          <a:off x="5467094" y="5872353"/>
          <a:ext cx="1009140" cy="401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312198</xdr:colOff>
      <xdr:row>20</xdr:row>
      <xdr:rowOff>177646</xdr:rowOff>
    </xdr:from>
    <xdr:to>
      <xdr:col>13</xdr:col>
      <xdr:colOff>355462</xdr:colOff>
      <xdr:row>22</xdr:row>
      <xdr:rowOff>86292</xdr:rowOff>
    </xdr:to>
    <xdr:sp macro="" textlink="$U$24">
      <xdr:nvSpPr>
        <xdr:cNvPr id="37" name="Text Box 81"/>
        <xdr:cNvSpPr txBox="1">
          <a:spLocks noChangeArrowheads="1" noTextEdit="1"/>
        </xdr:cNvSpPr>
      </xdr:nvSpPr>
      <xdr:spPr bwMode="auto">
        <a:xfrm>
          <a:off x="6703473" y="4006696"/>
          <a:ext cx="1205314" cy="2896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307203</xdr:colOff>
      <xdr:row>20</xdr:row>
      <xdr:rowOff>83501</xdr:rowOff>
    </xdr:from>
    <xdr:to>
      <xdr:col>9</xdr:col>
      <xdr:colOff>396776</xdr:colOff>
      <xdr:row>22</xdr:row>
      <xdr:rowOff>10397</xdr:rowOff>
    </xdr:to>
    <xdr:sp macro="" textlink="$U$23">
      <xdr:nvSpPr>
        <xdr:cNvPr id="38" name="Text Box 81"/>
        <xdr:cNvSpPr txBox="1">
          <a:spLocks noChangeArrowheads="1" noTextEdit="1"/>
        </xdr:cNvSpPr>
      </xdr:nvSpPr>
      <xdr:spPr bwMode="auto">
        <a:xfrm>
          <a:off x="4079103" y="3912551"/>
          <a:ext cx="1432598" cy="30789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526053</xdr:colOff>
      <xdr:row>15</xdr:row>
      <xdr:rowOff>122517</xdr:rowOff>
    </xdr:from>
    <xdr:to>
      <xdr:col>10</xdr:col>
      <xdr:colOff>622263</xdr:colOff>
      <xdr:row>17</xdr:row>
      <xdr:rowOff>36358</xdr:rowOff>
    </xdr:to>
    <xdr:sp macro="" textlink="$U$22">
      <xdr:nvSpPr>
        <xdr:cNvPr id="39" name="Text Box 81"/>
        <xdr:cNvSpPr txBox="1">
          <a:spLocks noChangeArrowheads="1" noTextEdit="1"/>
        </xdr:cNvSpPr>
      </xdr:nvSpPr>
      <xdr:spPr bwMode="auto">
        <a:xfrm>
          <a:off x="4955178" y="2999067"/>
          <a:ext cx="1391610" cy="2948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23729</xdr:colOff>
      <xdr:row>18</xdr:row>
      <xdr:rowOff>56473</xdr:rowOff>
    </xdr:from>
    <xdr:to>
      <xdr:col>12</xdr:col>
      <xdr:colOff>548075</xdr:colOff>
      <xdr:row>19</xdr:row>
      <xdr:rowOff>165354</xdr:rowOff>
    </xdr:to>
    <xdr:sp macro="" textlink="$U$21">
      <xdr:nvSpPr>
        <xdr:cNvPr id="40" name="Text Box 81"/>
        <xdr:cNvSpPr txBox="1">
          <a:spLocks noChangeArrowheads="1" noTextEdit="1"/>
        </xdr:cNvSpPr>
      </xdr:nvSpPr>
      <xdr:spPr bwMode="auto">
        <a:xfrm>
          <a:off x="6415004" y="3504523"/>
          <a:ext cx="1133946" cy="2993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232708</xdr:colOff>
      <xdr:row>17</xdr:row>
      <xdr:rowOff>82514</xdr:rowOff>
    </xdr:from>
    <xdr:to>
      <xdr:col>11</xdr:col>
      <xdr:colOff>454650</xdr:colOff>
      <xdr:row>19</xdr:row>
      <xdr:rowOff>66736</xdr:rowOff>
    </xdr:to>
    <xdr:sp macro="" textlink="$U$20">
      <xdr:nvSpPr>
        <xdr:cNvPr id="41" name="Text Box 81"/>
        <xdr:cNvSpPr txBox="1">
          <a:spLocks noChangeArrowheads="1" noTextEdit="1"/>
        </xdr:cNvSpPr>
      </xdr:nvSpPr>
      <xdr:spPr bwMode="auto">
        <a:xfrm>
          <a:off x="5957233" y="3340064"/>
          <a:ext cx="888692" cy="3652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14.00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18234</xdr:colOff>
      <xdr:row>11</xdr:row>
      <xdr:rowOff>87782</xdr:rowOff>
    </xdr:from>
    <xdr:to>
      <xdr:col>5</xdr:col>
      <xdr:colOff>62724</xdr:colOff>
      <xdr:row>13</xdr:row>
      <xdr:rowOff>71722</xdr:rowOff>
    </xdr:to>
    <xdr:sp macro="" textlink="$U$19">
      <xdr:nvSpPr>
        <xdr:cNvPr id="42" name="Text Box 81"/>
        <xdr:cNvSpPr txBox="1">
          <a:spLocks noChangeArrowheads="1" noTextEdit="1"/>
        </xdr:cNvSpPr>
      </xdr:nvSpPr>
      <xdr:spPr bwMode="auto">
        <a:xfrm>
          <a:off x="1332684" y="2202332"/>
          <a:ext cx="1263690" cy="3649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8126</xdr:colOff>
      <xdr:row>16</xdr:row>
      <xdr:rowOff>20904</xdr:rowOff>
    </xdr:from>
    <xdr:to>
      <xdr:col>4</xdr:col>
      <xdr:colOff>203726</xdr:colOff>
      <xdr:row>18</xdr:row>
      <xdr:rowOff>17612</xdr:rowOff>
    </xdr:to>
    <xdr:sp macro="" textlink="$U$35">
      <xdr:nvSpPr>
        <xdr:cNvPr id="43" name="Text Box 81"/>
        <xdr:cNvSpPr txBox="1">
          <a:spLocks noChangeArrowheads="1" noTextEdit="1"/>
        </xdr:cNvSpPr>
      </xdr:nvSpPr>
      <xdr:spPr bwMode="auto">
        <a:xfrm>
          <a:off x="712976" y="3087954"/>
          <a:ext cx="1414800" cy="3777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467818</xdr:colOff>
      <xdr:row>8</xdr:row>
      <xdr:rowOff>76483</xdr:rowOff>
    </xdr:from>
    <xdr:to>
      <xdr:col>6</xdr:col>
      <xdr:colOff>455589</xdr:colOff>
      <xdr:row>10</xdr:row>
      <xdr:rowOff>28919</xdr:rowOff>
    </xdr:to>
    <xdr:sp macro="" textlink="$U$33">
      <xdr:nvSpPr>
        <xdr:cNvPr id="44" name="Text Box 81"/>
        <xdr:cNvSpPr txBox="1">
          <a:spLocks noChangeArrowheads="1" noTextEdit="1"/>
        </xdr:cNvSpPr>
      </xdr:nvSpPr>
      <xdr:spPr bwMode="auto">
        <a:xfrm>
          <a:off x="2391868" y="1619533"/>
          <a:ext cx="1216496" cy="3334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110627</xdr:colOff>
      <xdr:row>20</xdr:row>
      <xdr:rowOff>73158</xdr:rowOff>
    </xdr:from>
    <xdr:to>
      <xdr:col>10</xdr:col>
      <xdr:colOff>642585</xdr:colOff>
      <xdr:row>21</xdr:row>
      <xdr:rowOff>179004</xdr:rowOff>
    </xdr:to>
    <xdr:sp macro="" textlink="$U$32">
      <xdr:nvSpPr>
        <xdr:cNvPr id="45" name="Text Box 81"/>
        <xdr:cNvSpPr txBox="1">
          <a:spLocks noChangeArrowheads="1" noTextEdit="1"/>
        </xdr:cNvSpPr>
      </xdr:nvSpPr>
      <xdr:spPr bwMode="auto">
        <a:xfrm>
          <a:off x="5225552" y="3902208"/>
          <a:ext cx="1141558" cy="2963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197667</xdr:colOff>
      <xdr:row>27</xdr:row>
      <xdr:rowOff>10559</xdr:rowOff>
    </xdr:from>
    <xdr:to>
      <xdr:col>12</xdr:col>
      <xdr:colOff>3505</xdr:colOff>
      <xdr:row>28</xdr:row>
      <xdr:rowOff>129852</xdr:rowOff>
    </xdr:to>
    <xdr:sp macro="" textlink="$U$31">
      <xdr:nvSpPr>
        <xdr:cNvPr id="46" name="Text Box 81"/>
        <xdr:cNvSpPr txBox="1">
          <a:spLocks noChangeArrowheads="1" noTextEdit="1"/>
        </xdr:cNvSpPr>
      </xdr:nvSpPr>
      <xdr:spPr bwMode="auto">
        <a:xfrm>
          <a:off x="5922192" y="5173109"/>
          <a:ext cx="1082188" cy="30979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150445</xdr:colOff>
      <xdr:row>9</xdr:row>
      <xdr:rowOff>160280</xdr:rowOff>
    </xdr:from>
    <xdr:to>
      <xdr:col>3</xdr:col>
      <xdr:colOff>353377</xdr:colOff>
      <xdr:row>12</xdr:row>
      <xdr:rowOff>15302</xdr:rowOff>
    </xdr:to>
    <xdr:sp macro="" textlink="$U$44">
      <xdr:nvSpPr>
        <xdr:cNvPr id="47" name="Text Box 81"/>
        <xdr:cNvSpPr txBox="1">
          <a:spLocks noChangeArrowheads="1" noTextEdit="1"/>
        </xdr:cNvSpPr>
      </xdr:nvSpPr>
      <xdr:spPr bwMode="auto">
        <a:xfrm>
          <a:off x="245695" y="1893830"/>
          <a:ext cx="1422132" cy="4265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470871</xdr:colOff>
      <xdr:row>24</xdr:row>
      <xdr:rowOff>142113</xdr:rowOff>
    </xdr:from>
    <xdr:to>
      <xdr:col>9</xdr:col>
      <xdr:colOff>547450</xdr:colOff>
      <xdr:row>25</xdr:row>
      <xdr:rowOff>172103</xdr:rowOff>
    </xdr:to>
    <xdr:sp macro="" textlink="$U$43">
      <xdr:nvSpPr>
        <xdr:cNvPr id="48" name="Text Box 81"/>
        <xdr:cNvSpPr txBox="1">
          <a:spLocks noChangeArrowheads="1" noTextEdit="1"/>
        </xdr:cNvSpPr>
      </xdr:nvSpPr>
      <xdr:spPr bwMode="auto">
        <a:xfrm>
          <a:off x="4242771" y="4733163"/>
          <a:ext cx="1419604" cy="22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478096</xdr:colOff>
      <xdr:row>12</xdr:row>
      <xdr:rowOff>40440</xdr:rowOff>
    </xdr:from>
    <xdr:to>
      <xdr:col>9</xdr:col>
      <xdr:colOff>104624</xdr:colOff>
      <xdr:row>13</xdr:row>
      <xdr:rowOff>158773</xdr:rowOff>
    </xdr:to>
    <xdr:sp macro="" textlink="$U$48">
      <xdr:nvSpPr>
        <xdr:cNvPr id="49" name="Text Box 81"/>
        <xdr:cNvSpPr txBox="1">
          <a:spLocks noChangeArrowheads="1" noTextEdit="1"/>
        </xdr:cNvSpPr>
      </xdr:nvSpPr>
      <xdr:spPr bwMode="auto">
        <a:xfrm>
          <a:off x="3630871" y="2345490"/>
          <a:ext cx="1588678" cy="3088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152686</xdr:colOff>
      <xdr:row>16</xdr:row>
      <xdr:rowOff>1423</xdr:rowOff>
    </xdr:from>
    <xdr:to>
      <xdr:col>9</xdr:col>
      <xdr:colOff>50581</xdr:colOff>
      <xdr:row>17</xdr:row>
      <xdr:rowOff>116633</xdr:rowOff>
    </xdr:to>
    <xdr:sp macro="" textlink="$U$34">
      <xdr:nvSpPr>
        <xdr:cNvPr id="50" name="Text Box 81"/>
        <xdr:cNvSpPr txBox="1">
          <a:spLocks noChangeArrowheads="1" noTextEdit="1"/>
        </xdr:cNvSpPr>
      </xdr:nvSpPr>
      <xdr:spPr bwMode="auto">
        <a:xfrm>
          <a:off x="3924586" y="3068473"/>
          <a:ext cx="1240920" cy="30571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303133</xdr:colOff>
      <xdr:row>6</xdr:row>
      <xdr:rowOff>51174</xdr:rowOff>
    </xdr:from>
    <xdr:to>
      <xdr:col>4</xdr:col>
      <xdr:colOff>54735</xdr:colOff>
      <xdr:row>7</xdr:row>
      <xdr:rowOff>135080</xdr:rowOff>
    </xdr:to>
    <xdr:sp macro="" textlink="$U$54">
      <xdr:nvSpPr>
        <xdr:cNvPr id="51" name="Text Box 81"/>
        <xdr:cNvSpPr txBox="1">
          <a:spLocks noChangeArrowheads="1" noTextEdit="1"/>
        </xdr:cNvSpPr>
      </xdr:nvSpPr>
      <xdr:spPr bwMode="auto">
        <a:xfrm>
          <a:off x="398383" y="1241799"/>
          <a:ext cx="1580402" cy="274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121736</xdr:colOff>
      <xdr:row>23</xdr:row>
      <xdr:rowOff>56120</xdr:rowOff>
    </xdr:from>
    <xdr:to>
      <xdr:col>13</xdr:col>
      <xdr:colOff>2712</xdr:colOff>
      <xdr:row>24</xdr:row>
      <xdr:rowOff>164521</xdr:rowOff>
    </xdr:to>
    <xdr:sp macro="" textlink="$U$49">
      <xdr:nvSpPr>
        <xdr:cNvPr id="52" name="Text Box 81"/>
        <xdr:cNvSpPr txBox="1">
          <a:spLocks noChangeArrowheads="1" noTextEdit="1"/>
        </xdr:cNvSpPr>
      </xdr:nvSpPr>
      <xdr:spPr bwMode="auto">
        <a:xfrm>
          <a:off x="6513011" y="4456670"/>
          <a:ext cx="1043026" cy="2989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23841</xdr:colOff>
      <xdr:row>25</xdr:row>
      <xdr:rowOff>37142</xdr:rowOff>
    </xdr:from>
    <xdr:to>
      <xdr:col>7</xdr:col>
      <xdr:colOff>75771</xdr:colOff>
      <xdr:row>27</xdr:row>
      <xdr:rowOff>28743</xdr:rowOff>
    </xdr:to>
    <xdr:sp macro="" textlink="$U$38">
      <xdr:nvSpPr>
        <xdr:cNvPr id="53" name="Text Box 81"/>
        <xdr:cNvSpPr txBox="1">
          <a:spLocks noChangeArrowheads="1" noTextEdit="1"/>
        </xdr:cNvSpPr>
      </xdr:nvSpPr>
      <xdr:spPr bwMode="auto">
        <a:xfrm>
          <a:off x="2557491" y="4818692"/>
          <a:ext cx="1290180" cy="3726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207053</xdr:colOff>
      <xdr:row>17</xdr:row>
      <xdr:rowOff>144585</xdr:rowOff>
    </xdr:from>
    <xdr:to>
      <xdr:col>5</xdr:col>
      <xdr:colOff>426081</xdr:colOff>
      <xdr:row>19</xdr:row>
      <xdr:rowOff>130225</xdr:rowOff>
    </xdr:to>
    <xdr:sp macro="" textlink="$U$51">
      <xdr:nvSpPr>
        <xdr:cNvPr id="54" name="Text Box 81"/>
        <xdr:cNvSpPr txBox="1">
          <a:spLocks noChangeArrowheads="1" noTextEdit="1"/>
        </xdr:cNvSpPr>
      </xdr:nvSpPr>
      <xdr:spPr bwMode="auto">
        <a:xfrm>
          <a:off x="1521503" y="3402135"/>
          <a:ext cx="1438228" cy="3666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476744</xdr:colOff>
      <xdr:row>25</xdr:row>
      <xdr:rowOff>59376</xdr:rowOff>
    </xdr:from>
    <xdr:to>
      <xdr:col>15</xdr:col>
      <xdr:colOff>213928</xdr:colOff>
      <xdr:row>26</xdr:row>
      <xdr:rowOff>141209</xdr:rowOff>
    </xdr:to>
    <xdr:sp macro="" textlink="$U$47">
      <xdr:nvSpPr>
        <xdr:cNvPr id="55" name="Text Box 81"/>
        <xdr:cNvSpPr txBox="1">
          <a:spLocks noChangeArrowheads="1" noTextEdit="1"/>
        </xdr:cNvSpPr>
      </xdr:nvSpPr>
      <xdr:spPr bwMode="auto">
        <a:xfrm>
          <a:off x="7477619" y="4840926"/>
          <a:ext cx="1432634" cy="2723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495730</xdr:colOff>
      <xdr:row>9</xdr:row>
      <xdr:rowOff>162235</xdr:rowOff>
    </xdr:from>
    <xdr:to>
      <xdr:col>10</xdr:col>
      <xdr:colOff>302148</xdr:colOff>
      <xdr:row>11</xdr:row>
      <xdr:rowOff>187323</xdr:rowOff>
    </xdr:to>
    <xdr:sp macro="" textlink="$U$30">
      <xdr:nvSpPr>
        <xdr:cNvPr id="56" name="Text Box 81"/>
        <xdr:cNvSpPr txBox="1">
          <a:spLocks noChangeArrowheads="1" noTextEdit="1"/>
        </xdr:cNvSpPr>
      </xdr:nvSpPr>
      <xdr:spPr bwMode="auto">
        <a:xfrm>
          <a:off x="4924855" y="1895785"/>
          <a:ext cx="1101818" cy="4060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477213</xdr:colOff>
      <xdr:row>22</xdr:row>
      <xdr:rowOff>177667</xdr:rowOff>
    </xdr:from>
    <xdr:to>
      <xdr:col>16</xdr:col>
      <xdr:colOff>19112</xdr:colOff>
      <xdr:row>24</xdr:row>
      <xdr:rowOff>50600</xdr:rowOff>
    </xdr:to>
    <xdr:sp macro="" textlink="$U$40">
      <xdr:nvSpPr>
        <xdr:cNvPr id="57" name="Text Box 81"/>
        <xdr:cNvSpPr txBox="1">
          <a:spLocks noChangeArrowheads="1" noTextEdit="1"/>
        </xdr:cNvSpPr>
      </xdr:nvSpPr>
      <xdr:spPr bwMode="auto">
        <a:xfrm>
          <a:off x="7478088" y="4387717"/>
          <a:ext cx="1856474" cy="2539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ysClr val="windowText" lastClr="000000"/>
              </a:solidFill>
              <a:latin typeface="Calibri"/>
              <a:ea typeface="Verdana" panose="020B0604030504040204" pitchFamily="34" charset="0"/>
              <a:cs typeface="Verdana" panose="020B0604030504040204" pitchFamily="34" charset="0"/>
            </a:rPr>
            <a:pPr algn="ctr" rtl="0">
              <a:defRPr sz="1000"/>
            </a:pPr>
            <a:t>34.00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98907</xdr:colOff>
      <xdr:row>22</xdr:row>
      <xdr:rowOff>104739</xdr:rowOff>
    </xdr:from>
    <xdr:to>
      <xdr:col>18</xdr:col>
      <xdr:colOff>107538</xdr:colOff>
      <xdr:row>23</xdr:row>
      <xdr:rowOff>171456</xdr:rowOff>
    </xdr:to>
    <xdr:sp macro="" textlink="$U$15">
      <xdr:nvSpPr>
        <xdr:cNvPr id="62" name="Text Box 81"/>
        <xdr:cNvSpPr txBox="1">
          <a:spLocks noChangeArrowheads="1" noTextEdit="1"/>
        </xdr:cNvSpPr>
      </xdr:nvSpPr>
      <xdr:spPr bwMode="auto">
        <a:xfrm>
          <a:off x="9414357" y="4314789"/>
          <a:ext cx="1227831" cy="2572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399074</xdr:colOff>
      <xdr:row>18</xdr:row>
      <xdr:rowOff>173786</xdr:rowOff>
    </xdr:from>
    <xdr:to>
      <xdr:col>18</xdr:col>
      <xdr:colOff>210147</xdr:colOff>
      <xdr:row>20</xdr:row>
      <xdr:rowOff>36204</xdr:rowOff>
    </xdr:to>
    <xdr:sp macro="" textlink="$U$14">
      <xdr:nvSpPr>
        <xdr:cNvPr id="64" name="Text Box 81"/>
        <xdr:cNvSpPr txBox="1">
          <a:spLocks noChangeArrowheads="1" noTextEdit="1"/>
        </xdr:cNvSpPr>
      </xdr:nvSpPr>
      <xdr:spPr bwMode="auto">
        <a:xfrm>
          <a:off x="9714524" y="3621836"/>
          <a:ext cx="1030273" cy="2434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311290</xdr:colOff>
      <xdr:row>20</xdr:row>
      <xdr:rowOff>150237</xdr:rowOff>
    </xdr:from>
    <xdr:to>
      <xdr:col>18</xdr:col>
      <xdr:colOff>114299</xdr:colOff>
      <xdr:row>22</xdr:row>
      <xdr:rowOff>19284</xdr:rowOff>
    </xdr:to>
    <xdr:sp macro="" textlink="$U$27">
      <xdr:nvSpPr>
        <xdr:cNvPr id="68" name="Text Box 81"/>
        <xdr:cNvSpPr txBox="1">
          <a:spLocks noChangeArrowheads="1" noTextEdit="1"/>
        </xdr:cNvSpPr>
      </xdr:nvSpPr>
      <xdr:spPr bwMode="auto">
        <a:xfrm>
          <a:off x="9626740" y="3979287"/>
          <a:ext cx="1022209" cy="2500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2"/>
    <pageSetUpPr fitToPage="1"/>
  </sheetPr>
  <dimension ref="A1:FE186"/>
  <sheetViews>
    <sheetView showGridLines="0" tabSelected="1" zoomScale="80" zoomScaleNormal="80" workbookViewId="0">
      <selection activeCell="AB26" sqref="AB26"/>
    </sheetView>
  </sheetViews>
  <sheetFormatPr defaultRowHeight="5.65" customHeight="1" x14ac:dyDescent="0.2"/>
  <cols>
    <col min="1" max="1" width="1.42578125" style="8" customWidth="1"/>
    <col min="2" max="5" width="9.140625" style="8" customWidth="1"/>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ustomWidth="1"/>
    <col min="16" max="16" width="9.28515625" style="8" customWidth="1"/>
    <col min="17" max="21" width="9.140625" style="8" customWidth="1"/>
    <col min="22" max="27" width="9.140625" style="7" customWidth="1"/>
    <col min="28" max="28" width="42.85546875" style="7" customWidth="1"/>
    <col min="29" max="29" width="18.42578125" style="228" hidden="1" customWidth="1"/>
    <col min="30" max="30" width="46.28515625" style="245" hidden="1" customWidth="1"/>
    <col min="31" max="31" width="22.140625" style="270" hidden="1" customWidth="1"/>
    <col min="32" max="32" width="22.140625" style="236" hidden="1" customWidth="1"/>
    <col min="33" max="36" width="22.140625" style="231" hidden="1" customWidth="1"/>
    <col min="37" max="37" width="22.140625" style="247" hidden="1" customWidth="1"/>
    <col min="38" max="161" width="22.140625" style="271" hidden="1" customWidth="1"/>
    <col min="162" max="16384" width="9.140625" style="1"/>
  </cols>
  <sheetData>
    <row r="1" spans="1:161" s="19" customFormat="1" ht="19.5" x14ac:dyDescent="0.25">
      <c r="A1" s="18"/>
      <c r="B1" s="18"/>
      <c r="C1" s="18"/>
      <c r="D1" s="18"/>
      <c r="E1" s="18"/>
      <c r="F1" s="18"/>
      <c r="G1" s="18"/>
      <c r="H1" s="18"/>
      <c r="I1" s="18"/>
      <c r="J1" s="20"/>
      <c r="K1" s="18"/>
      <c r="L1" s="18"/>
      <c r="M1" s="18"/>
      <c r="N1" s="18"/>
      <c r="O1" s="18"/>
      <c r="P1" s="18"/>
      <c r="Q1" s="18"/>
      <c r="R1" s="18"/>
      <c r="S1" s="18"/>
      <c r="T1" s="18"/>
      <c r="U1" s="18"/>
      <c r="V1" s="18"/>
      <c r="W1" s="18"/>
      <c r="X1" s="18"/>
      <c r="Y1" s="18"/>
      <c r="Z1" s="18"/>
      <c r="AA1" s="18"/>
      <c r="AB1" s="18"/>
      <c r="AC1" s="220"/>
      <c r="AD1" s="221"/>
      <c r="AE1" s="222"/>
      <c r="AF1" s="223"/>
      <c r="AG1" s="224"/>
      <c r="AH1" s="224"/>
      <c r="AI1" s="224"/>
      <c r="AJ1" s="224"/>
      <c r="AK1" s="225"/>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c r="BS1" s="220"/>
      <c r="BT1" s="220"/>
      <c r="BU1" s="220"/>
      <c r="BV1" s="220"/>
      <c r="BW1" s="220"/>
      <c r="BX1" s="220"/>
      <c r="BY1" s="220"/>
      <c r="BZ1" s="220"/>
      <c r="CA1" s="220"/>
      <c r="CB1" s="220"/>
      <c r="CC1" s="220"/>
      <c r="CD1" s="220"/>
      <c r="CE1" s="220"/>
      <c r="CF1" s="220"/>
      <c r="CG1" s="220"/>
      <c r="CH1" s="220"/>
      <c r="CI1" s="220"/>
      <c r="CJ1" s="220"/>
      <c r="CK1" s="220"/>
      <c r="CL1" s="220"/>
      <c r="CM1" s="220"/>
      <c r="CN1" s="220"/>
      <c r="CO1" s="220"/>
      <c r="CP1" s="220"/>
      <c r="CQ1" s="220"/>
      <c r="CR1" s="220"/>
      <c r="CS1" s="220"/>
      <c r="CT1" s="220"/>
      <c r="CU1" s="220"/>
      <c r="CV1" s="220"/>
      <c r="CW1" s="220"/>
      <c r="CX1" s="220"/>
      <c r="CY1" s="220"/>
      <c r="CZ1" s="220"/>
      <c r="DA1" s="220"/>
      <c r="DB1" s="220"/>
      <c r="DC1" s="220"/>
      <c r="DD1" s="220"/>
      <c r="DE1" s="220"/>
      <c r="DF1" s="220"/>
      <c r="DG1" s="220"/>
      <c r="DH1" s="220"/>
      <c r="DI1" s="220"/>
      <c r="DJ1" s="220"/>
      <c r="DK1" s="220"/>
      <c r="DL1" s="220"/>
      <c r="DM1" s="220"/>
      <c r="DN1" s="220"/>
      <c r="DO1" s="220"/>
      <c r="DP1" s="220"/>
      <c r="DQ1" s="220"/>
      <c r="DR1" s="220"/>
      <c r="DS1" s="220"/>
      <c r="DT1" s="220"/>
      <c r="DU1" s="220"/>
      <c r="DV1" s="220"/>
      <c r="DW1" s="220"/>
      <c r="DX1" s="220"/>
      <c r="DY1" s="220"/>
      <c r="DZ1" s="220"/>
      <c r="EA1" s="220"/>
      <c r="EB1" s="220"/>
      <c r="EC1" s="220"/>
      <c r="ED1" s="220"/>
      <c r="EE1" s="220"/>
      <c r="EF1" s="220"/>
      <c r="EG1" s="220"/>
      <c r="EH1" s="220"/>
      <c r="EI1" s="220"/>
      <c r="EJ1" s="220"/>
      <c r="EK1" s="220"/>
      <c r="EL1" s="220"/>
      <c r="EM1" s="220"/>
      <c r="EN1" s="220"/>
      <c r="EO1" s="220"/>
      <c r="EP1" s="220"/>
      <c r="EQ1" s="220"/>
      <c r="ER1" s="220"/>
      <c r="ES1" s="220"/>
      <c r="ET1" s="220"/>
      <c r="EU1" s="220"/>
      <c r="EV1" s="220"/>
      <c r="EW1" s="220"/>
      <c r="EX1" s="220"/>
      <c r="EY1" s="220"/>
      <c r="EZ1" s="220"/>
      <c r="FA1" s="220"/>
      <c r="FB1" s="220"/>
      <c r="FC1" s="220"/>
      <c r="FD1" s="220"/>
      <c r="FE1" s="220"/>
    </row>
    <row r="2" spans="1:161" s="19" customFormat="1" ht="19.5" x14ac:dyDescent="0.25">
      <c r="A2" s="18"/>
      <c r="B2" s="18"/>
      <c r="C2" s="18"/>
      <c r="D2" s="18"/>
      <c r="E2" s="18"/>
      <c r="F2" s="18"/>
      <c r="G2" s="18"/>
      <c r="H2" s="18"/>
      <c r="I2" s="18"/>
      <c r="J2" s="21"/>
      <c r="K2" s="18"/>
      <c r="L2" s="18"/>
      <c r="M2" s="18"/>
      <c r="N2" s="18"/>
      <c r="P2" s="18"/>
      <c r="Q2" s="18"/>
      <c r="R2" s="18"/>
      <c r="S2" s="18"/>
      <c r="T2" s="18"/>
      <c r="U2" s="18"/>
      <c r="V2" s="18"/>
      <c r="W2" s="18"/>
      <c r="X2" s="18"/>
      <c r="Y2" s="18"/>
      <c r="Z2" s="18"/>
      <c r="AA2" s="18"/>
      <c r="AB2" s="18"/>
      <c r="AC2" s="220"/>
      <c r="AD2" s="221"/>
      <c r="AE2" s="222"/>
      <c r="AF2" s="223"/>
      <c r="AG2" s="224"/>
      <c r="AH2" s="224"/>
      <c r="AI2" s="224"/>
      <c r="AJ2" s="224"/>
      <c r="AK2" s="225"/>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row>
    <row r="3" spans="1:161" s="19" customFormat="1" ht="19.5" x14ac:dyDescent="0.25">
      <c r="A3" s="18"/>
      <c r="B3" s="18"/>
      <c r="C3" s="18"/>
      <c r="D3" s="18"/>
      <c r="E3" s="18"/>
      <c r="F3" s="18"/>
      <c r="G3" s="18"/>
      <c r="H3" s="18"/>
      <c r="I3" s="18"/>
      <c r="J3" s="21"/>
      <c r="K3" s="18"/>
      <c r="L3" s="18"/>
      <c r="M3" s="18"/>
      <c r="N3" s="18"/>
      <c r="O3" s="18"/>
      <c r="P3" s="18"/>
      <c r="Q3" s="18"/>
      <c r="R3" s="18"/>
      <c r="S3" s="18"/>
      <c r="T3" s="18"/>
      <c r="U3" s="18"/>
      <c r="V3" s="18"/>
      <c r="W3" s="18"/>
      <c r="X3" s="18"/>
      <c r="Y3" s="18"/>
      <c r="Z3" s="18"/>
      <c r="AA3" s="18"/>
      <c r="AB3" s="18"/>
      <c r="AC3" s="220"/>
      <c r="AD3" s="221"/>
      <c r="AE3" s="222"/>
      <c r="AF3" s="223"/>
      <c r="AG3" s="224"/>
      <c r="AH3" s="224"/>
      <c r="AI3" s="224"/>
      <c r="AJ3" s="224"/>
      <c r="AK3" s="225"/>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20"/>
      <c r="CY3" s="220"/>
      <c r="CZ3" s="220"/>
      <c r="DA3" s="220"/>
      <c r="DB3" s="220"/>
      <c r="DC3" s="220"/>
      <c r="DD3" s="220"/>
      <c r="DE3" s="220"/>
      <c r="DF3" s="220"/>
      <c r="DG3" s="220"/>
      <c r="DH3" s="220"/>
      <c r="DI3" s="220"/>
      <c r="DJ3" s="220"/>
      <c r="DK3" s="220"/>
      <c r="DL3" s="220"/>
      <c r="DM3" s="220"/>
      <c r="DN3" s="220"/>
      <c r="DO3" s="220"/>
      <c r="DP3" s="220"/>
      <c r="DQ3" s="220"/>
      <c r="DR3" s="220"/>
      <c r="DS3" s="220"/>
      <c r="DT3" s="220"/>
      <c r="DU3" s="220"/>
      <c r="DV3" s="220"/>
      <c r="DW3" s="220"/>
      <c r="DX3" s="220"/>
      <c r="DY3" s="220"/>
      <c r="DZ3" s="220"/>
      <c r="EA3" s="220"/>
      <c r="EB3" s="220"/>
      <c r="EC3" s="220"/>
      <c r="ED3" s="220"/>
      <c r="EE3" s="220"/>
      <c r="EF3" s="220"/>
      <c r="EG3" s="220"/>
      <c r="EH3" s="220"/>
      <c r="EI3" s="220"/>
      <c r="EJ3" s="220"/>
      <c r="EK3" s="220"/>
      <c r="EL3" s="220"/>
      <c r="EM3" s="220"/>
      <c r="EN3" s="220"/>
      <c r="EO3" s="220"/>
      <c r="EP3" s="220"/>
      <c r="EQ3" s="220"/>
      <c r="ER3" s="220"/>
      <c r="ES3" s="220"/>
      <c r="ET3" s="220"/>
      <c r="EU3" s="220"/>
      <c r="EV3" s="220"/>
      <c r="EW3" s="220"/>
      <c r="EX3" s="220"/>
      <c r="EY3" s="220"/>
      <c r="EZ3" s="220"/>
      <c r="FA3" s="220"/>
      <c r="FB3" s="220"/>
      <c r="FC3" s="220"/>
      <c r="FD3" s="220"/>
      <c r="FE3" s="220"/>
    </row>
    <row r="4" spans="1:161" s="152" customFormat="1" ht="9" customHeight="1" x14ac:dyDescent="0.3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226"/>
      <c r="AD4" s="227"/>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226"/>
      <c r="EJ4" s="226"/>
      <c r="EK4" s="226"/>
      <c r="EL4" s="226"/>
      <c r="EM4" s="226"/>
      <c r="EN4" s="226"/>
      <c r="EO4" s="226"/>
      <c r="EP4" s="226"/>
      <c r="EQ4" s="226"/>
      <c r="ER4" s="226"/>
      <c r="ES4" s="226"/>
      <c r="ET4" s="226"/>
      <c r="EU4" s="226"/>
      <c r="EV4" s="226"/>
      <c r="EW4" s="226"/>
      <c r="EX4" s="226"/>
      <c r="EY4" s="226"/>
      <c r="EZ4" s="226"/>
      <c r="FA4" s="226"/>
      <c r="FB4" s="226"/>
      <c r="FC4" s="226"/>
      <c r="FD4" s="226"/>
      <c r="FE4" s="226"/>
    </row>
    <row r="5" spans="1:161" s="3" customFormat="1" ht="18.75" x14ac:dyDescent="0.3">
      <c r="A5" s="8"/>
      <c r="B5" s="8"/>
      <c r="C5" s="8"/>
      <c r="D5" s="8"/>
      <c r="E5" s="8"/>
      <c r="F5" s="8"/>
      <c r="G5" s="8"/>
      <c r="H5" s="8"/>
      <c r="I5" s="8"/>
      <c r="J5" s="8"/>
      <c r="K5" s="8"/>
      <c r="L5" s="8"/>
      <c r="M5" s="8"/>
      <c r="N5" s="8"/>
      <c r="O5" s="8"/>
      <c r="P5" s="8"/>
      <c r="Q5" s="8"/>
      <c r="R5" s="8"/>
      <c r="S5" s="8"/>
      <c r="T5" s="7"/>
      <c r="U5" s="355"/>
      <c r="V5" s="355"/>
      <c r="W5" s="13"/>
      <c r="X5" s="13"/>
      <c r="Y5" s="13"/>
      <c r="Z5" s="13"/>
      <c r="AA5" s="13"/>
      <c r="AB5" s="12"/>
      <c r="AC5" s="228"/>
      <c r="AD5" s="229" t="s">
        <v>1</v>
      </c>
      <c r="AE5" s="230" t="s">
        <v>0</v>
      </c>
      <c r="AF5" s="230" t="s">
        <v>3</v>
      </c>
      <c r="AG5" s="230" t="s">
        <v>4</v>
      </c>
      <c r="AH5" s="230"/>
      <c r="AI5" s="231"/>
      <c r="AJ5" s="231"/>
      <c r="AK5" s="231"/>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row>
    <row r="6" spans="1:161" s="3" customFormat="1" ht="12.75" x14ac:dyDescent="0.2">
      <c r="A6" s="8"/>
      <c r="B6" s="8"/>
      <c r="C6" s="8"/>
      <c r="D6" s="8"/>
      <c r="E6" s="8"/>
      <c r="F6" s="8"/>
      <c r="G6" s="8"/>
      <c r="H6" s="8"/>
      <c r="I6" s="8"/>
      <c r="J6" s="8"/>
      <c r="K6" s="8"/>
      <c r="L6" s="8"/>
      <c r="M6" s="8"/>
      <c r="N6" s="8"/>
      <c r="O6" s="8"/>
      <c r="P6" s="8"/>
      <c r="Q6" s="8"/>
      <c r="R6" s="8"/>
      <c r="S6" s="8"/>
      <c r="T6" s="7"/>
      <c r="U6" s="7"/>
      <c r="V6" s="7"/>
      <c r="W6" s="7"/>
      <c r="X6" s="7"/>
      <c r="Y6" s="7"/>
      <c r="Z6" s="7"/>
      <c r="AA6" s="7"/>
      <c r="AB6" s="12"/>
      <c r="AC6" s="228"/>
      <c r="AD6" s="229">
        <v>1</v>
      </c>
      <c r="AE6" s="230">
        <f>1+(AD6-1)*22</f>
        <v>1</v>
      </c>
      <c r="AF6" s="233">
        <v>11</v>
      </c>
      <c r="AG6" s="233">
        <f>AE6+AF6</f>
        <v>12</v>
      </c>
      <c r="AH6" s="233"/>
      <c r="AI6" s="231"/>
      <c r="AJ6" s="231"/>
      <c r="AK6" s="231"/>
      <c r="AL6" s="232"/>
      <c r="AM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c r="BX6" s="232"/>
      <c r="BY6" s="232"/>
      <c r="BZ6" s="232"/>
      <c r="CA6" s="232"/>
      <c r="CB6" s="232"/>
      <c r="CC6" s="232"/>
      <c r="CD6" s="232"/>
      <c r="CE6" s="232"/>
      <c r="CF6" s="232"/>
      <c r="CG6" s="232"/>
      <c r="CH6" s="232"/>
      <c r="CI6" s="232"/>
      <c r="CJ6" s="232"/>
      <c r="CK6" s="232"/>
      <c r="CL6" s="232"/>
      <c r="CM6" s="232"/>
      <c r="CN6" s="232"/>
      <c r="CO6" s="232"/>
      <c r="CP6" s="232"/>
      <c r="CQ6" s="232"/>
      <c r="CR6" s="232"/>
      <c r="CS6" s="232"/>
      <c r="CT6" s="232"/>
      <c r="CU6" s="232"/>
      <c r="CV6" s="232"/>
      <c r="CW6" s="232"/>
      <c r="CX6" s="232"/>
      <c r="CY6" s="232"/>
      <c r="CZ6" s="232"/>
      <c r="DA6" s="232"/>
      <c r="DB6" s="232"/>
      <c r="DC6" s="232"/>
      <c r="DD6" s="232"/>
      <c r="DE6" s="232"/>
      <c r="DF6" s="232"/>
      <c r="DG6" s="232"/>
      <c r="DH6" s="232"/>
      <c r="DI6" s="232"/>
      <c r="DJ6" s="232"/>
      <c r="DK6" s="232"/>
      <c r="DL6" s="232"/>
      <c r="DM6" s="232"/>
      <c r="DN6" s="232"/>
      <c r="DO6" s="232"/>
      <c r="DP6" s="232"/>
      <c r="DQ6" s="232"/>
      <c r="DR6" s="232"/>
      <c r="DS6" s="232"/>
      <c r="DT6" s="232"/>
      <c r="DU6" s="232"/>
      <c r="DV6" s="232"/>
      <c r="DW6" s="232"/>
      <c r="DX6" s="232"/>
      <c r="DY6" s="232"/>
      <c r="DZ6" s="232"/>
      <c r="EA6" s="232"/>
      <c r="EB6" s="232"/>
      <c r="EC6" s="232"/>
      <c r="ED6" s="232"/>
      <c r="EE6" s="232"/>
      <c r="EF6" s="232"/>
      <c r="EG6" s="232"/>
      <c r="EH6" s="232"/>
      <c r="EI6" s="232"/>
      <c r="EJ6" s="232"/>
      <c r="EK6" s="232"/>
      <c r="EL6" s="232"/>
      <c r="EM6" s="232"/>
      <c r="EN6" s="232"/>
      <c r="EO6" s="232"/>
      <c r="EP6" s="232"/>
      <c r="EQ6" s="232"/>
      <c r="ER6" s="232"/>
      <c r="ES6" s="232"/>
      <c r="ET6" s="232"/>
      <c r="EU6" s="232"/>
      <c r="EV6" s="232"/>
      <c r="EW6" s="232"/>
      <c r="EX6" s="232"/>
      <c r="EY6" s="232"/>
      <c r="EZ6" s="232"/>
      <c r="FA6" s="232"/>
      <c r="FB6" s="232"/>
      <c r="FC6" s="232"/>
      <c r="FD6" s="232"/>
      <c r="FE6" s="232"/>
    </row>
    <row r="7" spans="1:161" s="3" customFormat="1" ht="15" customHeight="1" x14ac:dyDescent="0.2">
      <c r="A7" s="8"/>
      <c r="B7" s="8"/>
      <c r="C7" s="8"/>
      <c r="D7" s="8"/>
      <c r="E7" s="8"/>
      <c r="F7" s="8"/>
      <c r="G7" s="8"/>
      <c r="H7" s="8"/>
      <c r="I7" s="8"/>
      <c r="J7" s="8"/>
      <c r="K7" s="8"/>
      <c r="L7" s="8"/>
      <c r="M7" s="8"/>
      <c r="N7" s="8"/>
      <c r="O7" s="8"/>
      <c r="P7" s="8"/>
      <c r="Q7" s="8"/>
      <c r="R7" s="8"/>
      <c r="S7" s="8"/>
      <c r="T7" s="7"/>
      <c r="U7" s="354"/>
      <c r="V7" s="354"/>
      <c r="W7" s="14"/>
      <c r="X7" s="14"/>
      <c r="Y7" s="14"/>
      <c r="Z7" s="14"/>
      <c r="AA7" s="14"/>
      <c r="AB7" s="12"/>
      <c r="AC7" s="234"/>
      <c r="AD7" s="235"/>
      <c r="AE7" s="232"/>
      <c r="AF7" s="236"/>
      <c r="AG7" s="237"/>
      <c r="AH7" s="237"/>
      <c r="AI7" s="231"/>
      <c r="AJ7" s="231"/>
      <c r="AK7" s="231"/>
      <c r="AL7" s="232"/>
      <c r="AM7" s="232"/>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c r="BX7" s="232"/>
      <c r="BY7" s="232"/>
      <c r="BZ7" s="232"/>
      <c r="CA7" s="232"/>
      <c r="CB7" s="232"/>
      <c r="CC7" s="232"/>
      <c r="CD7" s="232"/>
      <c r="CE7" s="232"/>
      <c r="CF7" s="232"/>
      <c r="CG7" s="232"/>
      <c r="CH7" s="232"/>
      <c r="CI7" s="232"/>
      <c r="CJ7" s="232"/>
      <c r="CK7" s="232"/>
      <c r="CL7" s="232"/>
      <c r="CM7" s="232"/>
      <c r="CN7" s="232"/>
      <c r="CO7" s="232"/>
      <c r="CP7" s="232"/>
      <c r="CQ7" s="232"/>
      <c r="CR7" s="232"/>
      <c r="CS7" s="232"/>
      <c r="CT7" s="232"/>
      <c r="CU7" s="232"/>
      <c r="CV7" s="232"/>
      <c r="CW7" s="232"/>
      <c r="CX7" s="232"/>
      <c r="CY7" s="232"/>
      <c r="CZ7" s="232"/>
      <c r="DA7" s="232"/>
      <c r="DB7" s="232"/>
      <c r="DC7" s="232"/>
      <c r="DD7" s="232"/>
      <c r="DE7" s="232"/>
      <c r="DF7" s="232"/>
      <c r="DG7" s="232"/>
      <c r="DH7" s="232"/>
      <c r="DI7" s="232"/>
      <c r="DJ7" s="232"/>
      <c r="DK7" s="232"/>
      <c r="DL7" s="232"/>
      <c r="DM7" s="232"/>
      <c r="DN7" s="232"/>
      <c r="DO7" s="232"/>
      <c r="DP7" s="232"/>
      <c r="DQ7" s="232"/>
      <c r="DR7" s="232"/>
      <c r="DS7" s="232"/>
      <c r="DT7" s="232"/>
      <c r="DU7" s="232"/>
      <c r="DV7" s="232"/>
      <c r="DW7" s="232"/>
      <c r="DX7" s="232"/>
      <c r="DY7" s="232"/>
      <c r="DZ7" s="232"/>
      <c r="EA7" s="232"/>
      <c r="EB7" s="232"/>
      <c r="EC7" s="232"/>
      <c r="ED7" s="232"/>
      <c r="EE7" s="232"/>
      <c r="EF7" s="232"/>
      <c r="EG7" s="232"/>
      <c r="EH7" s="232"/>
      <c r="EI7" s="232"/>
      <c r="EJ7" s="232"/>
      <c r="EK7" s="232"/>
      <c r="EL7" s="232"/>
      <c r="EM7" s="232"/>
      <c r="EN7" s="232"/>
      <c r="EO7" s="232"/>
      <c r="EP7" s="232"/>
      <c r="EQ7" s="232"/>
      <c r="ER7" s="232"/>
      <c r="ES7" s="232"/>
      <c r="ET7" s="232"/>
      <c r="EU7" s="232"/>
      <c r="EV7" s="232"/>
      <c r="EW7" s="232"/>
      <c r="EX7" s="232"/>
      <c r="EY7" s="232"/>
      <c r="EZ7" s="232"/>
      <c r="FA7" s="232"/>
      <c r="FB7" s="232"/>
      <c r="FC7" s="232"/>
      <c r="FD7" s="232"/>
      <c r="FE7" s="232"/>
    </row>
    <row r="8" spans="1:161" s="3" customFormat="1" ht="12.75" x14ac:dyDescent="0.2">
      <c r="A8" s="8"/>
      <c r="B8" s="8"/>
      <c r="C8" s="8"/>
      <c r="D8" s="8"/>
      <c r="E8" s="8"/>
      <c r="F8" s="8"/>
      <c r="G8" s="8"/>
      <c r="H8" s="8"/>
      <c r="I8" s="8"/>
      <c r="J8" s="8"/>
      <c r="K8" s="8"/>
      <c r="L8" s="8"/>
      <c r="M8" s="8"/>
      <c r="N8" s="8"/>
      <c r="O8" s="8"/>
      <c r="P8" s="8"/>
      <c r="Q8" s="8"/>
      <c r="R8" s="8"/>
      <c r="S8" s="8"/>
      <c r="T8" s="7"/>
      <c r="U8" s="354"/>
      <c r="V8" s="354"/>
      <c r="W8" s="14"/>
      <c r="X8" s="14"/>
      <c r="Y8" s="14"/>
      <c r="Z8" s="14"/>
      <c r="AA8" s="14"/>
      <c r="AB8" s="12"/>
      <c r="AC8" s="234"/>
      <c r="AD8" s="238" t="s">
        <v>2</v>
      </c>
      <c r="AE8" s="239" t="s">
        <v>5</v>
      </c>
      <c r="AF8" s="239"/>
      <c r="AG8" s="239"/>
      <c r="AH8" s="239"/>
      <c r="AI8" s="231"/>
      <c r="AJ8" s="237"/>
      <c r="AK8" s="231"/>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row>
    <row r="9" spans="1:161" s="3" customFormat="1" ht="15" customHeight="1" x14ac:dyDescent="0.2">
      <c r="A9" s="8"/>
      <c r="B9" s="8"/>
      <c r="C9" s="8"/>
      <c r="D9" s="8"/>
      <c r="E9" s="8"/>
      <c r="F9" s="8"/>
      <c r="G9" s="8"/>
      <c r="H9" s="8"/>
      <c r="I9" s="8"/>
      <c r="J9" s="8"/>
      <c r="K9" s="8"/>
      <c r="L9" s="8"/>
      <c r="M9" s="8"/>
      <c r="N9" s="8"/>
      <c r="O9" s="8"/>
      <c r="P9" s="8"/>
      <c r="Q9" s="8"/>
      <c r="R9" s="8"/>
      <c r="S9" s="8"/>
      <c r="T9" s="7"/>
      <c r="U9" s="9"/>
      <c r="V9" s="9"/>
      <c r="W9" s="9"/>
      <c r="X9" s="9"/>
      <c r="Y9" s="9"/>
      <c r="Z9" s="9"/>
      <c r="AA9" s="9"/>
      <c r="AB9" s="12"/>
      <c r="AC9" s="234"/>
      <c r="AD9" s="240" t="s">
        <v>1850</v>
      </c>
      <c r="AE9" s="241" t="str">
        <f>AE35</f>
        <v>SYSTEM: Total lane miles</v>
      </c>
      <c r="AF9" s="242"/>
      <c r="AG9" s="242"/>
      <c r="AH9" s="242"/>
      <c r="AI9" s="237"/>
      <c r="AJ9" s="237"/>
      <c r="AK9" s="237"/>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2"/>
      <c r="EA9" s="232"/>
      <c r="EB9" s="232"/>
      <c r="EC9" s="232"/>
      <c r="ED9" s="232"/>
      <c r="EE9" s="232"/>
      <c r="EF9" s="232"/>
      <c r="EG9" s="232"/>
      <c r="EH9" s="232"/>
      <c r="EI9" s="232"/>
      <c r="EJ9" s="232"/>
      <c r="EK9" s="232"/>
      <c r="EL9" s="232"/>
      <c r="EM9" s="232"/>
      <c r="EN9" s="232"/>
      <c r="EO9" s="232"/>
      <c r="EP9" s="232"/>
      <c r="EQ9" s="232"/>
      <c r="ER9" s="232"/>
      <c r="ES9" s="232"/>
      <c r="ET9" s="232"/>
      <c r="EU9" s="232"/>
      <c r="EV9" s="232"/>
      <c r="EW9" s="232"/>
      <c r="EX9" s="232"/>
      <c r="EY9" s="232"/>
      <c r="EZ9" s="232"/>
      <c r="FA9" s="232"/>
      <c r="FB9" s="232"/>
      <c r="FC9" s="232"/>
      <c r="FD9" s="232"/>
      <c r="FE9" s="232"/>
    </row>
    <row r="10" spans="1:161" s="3" customFormat="1" ht="15" customHeight="1" x14ac:dyDescent="0.2">
      <c r="A10" s="8"/>
      <c r="B10" s="8"/>
      <c r="C10" s="8"/>
      <c r="D10" s="8"/>
      <c r="E10" s="8"/>
      <c r="F10" s="8"/>
      <c r="G10" s="8"/>
      <c r="H10" s="8"/>
      <c r="I10" s="8"/>
      <c r="J10" s="8"/>
      <c r="K10" s="8"/>
      <c r="L10" s="8"/>
      <c r="M10" s="8"/>
      <c r="N10" s="8"/>
      <c r="O10" s="8"/>
      <c r="P10" s="8"/>
      <c r="Q10" s="8"/>
      <c r="R10" s="8"/>
      <c r="S10" s="8"/>
      <c r="T10" s="7"/>
      <c r="U10" s="353"/>
      <c r="V10" s="353"/>
      <c r="W10" s="14"/>
      <c r="X10" s="14"/>
      <c r="Y10" s="14"/>
      <c r="Z10" s="14"/>
      <c r="AA10" s="14"/>
      <c r="AB10" s="12"/>
      <c r="AC10" s="234"/>
      <c r="AD10" s="240" t="s">
        <v>1851</v>
      </c>
      <c r="AE10" s="241" t="str">
        <f>AF35</f>
        <v>HUMAN RESOURCES: State workers (full-time)</v>
      </c>
      <c r="AF10" s="242"/>
      <c r="AG10" s="242"/>
      <c r="AH10" s="242"/>
      <c r="AI10" s="237"/>
      <c r="AJ10" s="237"/>
      <c r="AK10" s="237"/>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c r="CC10" s="232"/>
      <c r="CD10" s="232"/>
      <c r="CE10" s="232"/>
      <c r="CF10" s="232"/>
      <c r="CG10" s="232"/>
      <c r="CH10" s="232"/>
      <c r="CI10" s="232"/>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2"/>
      <c r="EA10" s="232"/>
      <c r="EB10" s="232"/>
      <c r="EC10" s="232"/>
      <c r="ED10" s="232"/>
      <c r="EE10" s="232"/>
      <c r="EF10" s="232"/>
      <c r="EG10" s="232"/>
      <c r="EH10" s="232"/>
      <c r="EI10" s="232"/>
      <c r="EJ10" s="232"/>
      <c r="EK10" s="232"/>
      <c r="EL10" s="232"/>
      <c r="EM10" s="232"/>
      <c r="EN10" s="232"/>
      <c r="EO10" s="232"/>
      <c r="EP10" s="232"/>
      <c r="EQ10" s="232"/>
      <c r="ER10" s="232"/>
      <c r="ES10" s="232"/>
      <c r="ET10" s="232"/>
      <c r="EU10" s="232"/>
      <c r="EV10" s="232"/>
      <c r="EW10" s="232"/>
      <c r="EX10" s="232"/>
      <c r="EY10" s="232"/>
      <c r="EZ10" s="232"/>
      <c r="FA10" s="232"/>
      <c r="FB10" s="232"/>
      <c r="FC10" s="232"/>
      <c r="FD10" s="232"/>
      <c r="FE10" s="232"/>
    </row>
    <row r="11" spans="1:161" s="3" customFormat="1" ht="15" customHeight="1" x14ac:dyDescent="0.2">
      <c r="A11" s="8"/>
      <c r="B11" s="8"/>
      <c r="C11" s="8"/>
      <c r="D11" s="8"/>
      <c r="E11" s="8"/>
      <c r="F11" s="8"/>
      <c r="G11" s="8"/>
      <c r="H11" s="8"/>
      <c r="I11" s="8"/>
      <c r="J11" s="8"/>
      <c r="K11" s="8"/>
      <c r="L11" s="8"/>
      <c r="M11" s="8"/>
      <c r="N11" s="8"/>
      <c r="O11" s="8"/>
      <c r="P11" s="8"/>
      <c r="Q11" s="8"/>
      <c r="R11" s="8"/>
      <c r="S11" s="8"/>
      <c r="T11" s="7"/>
      <c r="U11" s="353"/>
      <c r="V11" s="353"/>
      <c r="W11" s="14"/>
      <c r="X11" s="14"/>
      <c r="Y11" s="14"/>
      <c r="Z11" s="14"/>
      <c r="AA11" s="14"/>
      <c r="AB11" s="12"/>
      <c r="AC11" s="232"/>
      <c r="AD11" s="240" t="s">
        <v>1852</v>
      </c>
      <c r="AE11" s="241" t="str">
        <f>AG35</f>
        <v>HUMAN RESOURCES: State workers (part-time and seasonal)</v>
      </c>
      <c r="AF11" s="242"/>
      <c r="AG11" s="242"/>
      <c r="AH11" s="242"/>
      <c r="AI11" s="237"/>
      <c r="AJ11" s="237"/>
      <c r="AK11" s="237"/>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2"/>
      <c r="DU11" s="232"/>
      <c r="DV11" s="232"/>
      <c r="DW11" s="232"/>
      <c r="DX11" s="232"/>
      <c r="DY11" s="232"/>
      <c r="DZ11" s="232"/>
      <c r="EA11" s="232"/>
      <c r="EB11" s="232"/>
      <c r="EC11" s="232"/>
      <c r="ED11" s="232"/>
      <c r="EE11" s="232"/>
      <c r="EF11" s="232"/>
      <c r="EG11" s="232"/>
      <c r="EH11" s="232"/>
      <c r="EI11" s="232"/>
      <c r="EJ11" s="232"/>
      <c r="EK11" s="232"/>
      <c r="EL11" s="232"/>
      <c r="EM11" s="232"/>
      <c r="EN11" s="232"/>
      <c r="EO11" s="232"/>
      <c r="EP11" s="232"/>
      <c r="EQ11" s="232"/>
      <c r="ER11" s="232"/>
      <c r="ES11" s="232"/>
      <c r="ET11" s="232"/>
      <c r="EU11" s="232"/>
      <c r="EV11" s="232"/>
      <c r="EW11" s="232"/>
      <c r="EX11" s="232"/>
      <c r="EY11" s="232"/>
      <c r="EZ11" s="232"/>
      <c r="FA11" s="232"/>
      <c r="FB11" s="232"/>
      <c r="FC11" s="232"/>
      <c r="FD11" s="232"/>
      <c r="FE11" s="232"/>
    </row>
    <row r="12" spans="1:161" s="3" customFormat="1" ht="15" customHeight="1" x14ac:dyDescent="0.2">
      <c r="A12" s="8"/>
      <c r="B12" s="8"/>
      <c r="C12" s="8"/>
      <c r="D12" s="8"/>
      <c r="E12" s="8"/>
      <c r="F12" s="8"/>
      <c r="G12" s="8"/>
      <c r="H12" s="8"/>
      <c r="I12" s="8"/>
      <c r="J12" s="8"/>
      <c r="K12" s="8"/>
      <c r="L12" s="8"/>
      <c r="M12" s="8"/>
      <c r="N12" s="8"/>
      <c r="O12" s="8"/>
      <c r="P12" s="8"/>
      <c r="Q12" s="8"/>
      <c r="R12" s="8"/>
      <c r="S12" s="8"/>
      <c r="T12" s="7"/>
      <c r="U12" s="10"/>
      <c r="V12" s="10"/>
      <c r="W12" s="10"/>
      <c r="X12" s="10"/>
      <c r="Y12" s="10"/>
      <c r="Z12" s="10"/>
      <c r="AA12" s="10"/>
      <c r="AB12" s="12"/>
      <c r="AC12" s="234"/>
      <c r="AD12" s="240" t="s">
        <v>1848</v>
      </c>
      <c r="AE12" s="241" t="str">
        <f>AH35</f>
        <v>VEHICLE RESOURCES: Plow trucks (owned and contracted units)</v>
      </c>
      <c r="AF12" s="242"/>
      <c r="AG12" s="242"/>
      <c r="AH12" s="242"/>
      <c r="AI12" s="237"/>
      <c r="AJ12" s="237"/>
      <c r="AK12" s="237"/>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c r="BX12" s="232"/>
      <c r="BY12" s="232"/>
      <c r="BZ12" s="232"/>
      <c r="CA12" s="232"/>
      <c r="CB12" s="232"/>
      <c r="CC12" s="232"/>
      <c r="CD12" s="232"/>
      <c r="CE12" s="232"/>
      <c r="CF12" s="232"/>
      <c r="CG12" s="232"/>
      <c r="CH12" s="232"/>
      <c r="CI12" s="232"/>
      <c r="CJ12" s="232"/>
      <c r="CK12" s="232"/>
      <c r="CL12" s="232"/>
      <c r="CM12" s="232"/>
      <c r="CN12" s="232"/>
      <c r="CO12" s="232"/>
      <c r="CP12" s="232"/>
      <c r="CQ12" s="232"/>
      <c r="CR12" s="232"/>
      <c r="CS12" s="232"/>
      <c r="CT12" s="232"/>
      <c r="CU12" s="232"/>
      <c r="CV12" s="232"/>
      <c r="CW12" s="232"/>
      <c r="CX12" s="232"/>
      <c r="CY12" s="232"/>
      <c r="CZ12" s="232"/>
      <c r="DA12" s="232"/>
      <c r="DB12" s="232"/>
      <c r="DC12" s="232"/>
      <c r="DD12" s="232"/>
      <c r="DE12" s="232"/>
      <c r="DF12" s="232"/>
      <c r="DG12" s="232"/>
      <c r="DH12" s="232"/>
      <c r="DI12" s="232"/>
      <c r="DJ12" s="232"/>
      <c r="DK12" s="232"/>
      <c r="DL12" s="232"/>
      <c r="DM12" s="232"/>
      <c r="DN12" s="232"/>
      <c r="DO12" s="232"/>
      <c r="DP12" s="232"/>
      <c r="DQ12" s="232"/>
      <c r="DR12" s="232"/>
      <c r="DS12" s="232"/>
      <c r="DT12" s="232"/>
      <c r="DU12" s="232"/>
      <c r="DV12" s="232"/>
      <c r="DW12" s="232"/>
      <c r="DX12" s="232"/>
      <c r="DY12" s="232"/>
      <c r="DZ12" s="232"/>
      <c r="EA12" s="232"/>
      <c r="EB12" s="232"/>
      <c r="EC12" s="232"/>
      <c r="ED12" s="232"/>
      <c r="EE12" s="232"/>
      <c r="EF12" s="232"/>
      <c r="EG12" s="232"/>
      <c r="EH12" s="232"/>
      <c r="EI12" s="232"/>
      <c r="EJ12" s="232"/>
      <c r="EK12" s="232"/>
      <c r="EL12" s="232"/>
      <c r="EM12" s="232"/>
      <c r="EN12" s="232"/>
      <c r="EO12" s="232"/>
      <c r="EP12" s="232"/>
      <c r="EQ12" s="232"/>
      <c r="ER12" s="232"/>
      <c r="ES12" s="232"/>
      <c r="ET12" s="232"/>
      <c r="EU12" s="232"/>
      <c r="EV12" s="232"/>
      <c r="EW12" s="232"/>
      <c r="EX12" s="232"/>
      <c r="EY12" s="232"/>
      <c r="EZ12" s="232"/>
      <c r="FA12" s="232"/>
      <c r="FB12" s="232"/>
      <c r="FC12" s="232"/>
      <c r="FD12" s="232"/>
      <c r="FE12" s="232"/>
    </row>
    <row r="13" spans="1:161" s="3" customFormat="1" ht="15" customHeight="1" x14ac:dyDescent="0.2">
      <c r="A13" s="8"/>
      <c r="B13" s="8"/>
      <c r="C13" s="8"/>
      <c r="D13" s="8"/>
      <c r="E13" s="8"/>
      <c r="F13" s="8"/>
      <c r="G13" s="8"/>
      <c r="H13" s="8"/>
      <c r="I13" s="8"/>
      <c r="J13" s="8"/>
      <c r="K13" s="8"/>
      <c r="L13" s="8"/>
      <c r="M13" s="8"/>
      <c r="N13" s="8"/>
      <c r="O13" s="8"/>
      <c r="P13" s="8"/>
      <c r="Q13" s="8"/>
      <c r="R13" s="8"/>
      <c r="S13" s="8"/>
      <c r="T13" s="7"/>
      <c r="U13" s="353"/>
      <c r="V13" s="353"/>
      <c r="W13" s="14"/>
      <c r="X13" s="14"/>
      <c r="Y13" s="14"/>
      <c r="Z13" s="14"/>
      <c r="AA13" s="14"/>
      <c r="AB13" s="12"/>
      <c r="AC13" s="234"/>
      <c r="AD13" s="240" t="s">
        <v>1849</v>
      </c>
      <c r="AE13" s="241" t="str">
        <f>AI35</f>
        <v>VEHICLE RESOURCES: Road graders (owned and contracted units)</v>
      </c>
      <c r="AF13" s="242"/>
      <c r="AG13" s="242"/>
      <c r="AH13" s="242"/>
      <c r="AI13" s="237"/>
      <c r="AJ13" s="237"/>
      <c r="AK13" s="237"/>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c r="CQ13" s="232"/>
      <c r="CR13" s="232"/>
      <c r="CS13" s="232"/>
      <c r="CT13" s="232"/>
      <c r="CU13" s="232"/>
      <c r="CV13" s="232"/>
      <c r="CW13" s="232"/>
      <c r="CX13" s="232"/>
      <c r="CY13" s="232"/>
      <c r="CZ13" s="232"/>
      <c r="DA13" s="232"/>
      <c r="DB13" s="232"/>
      <c r="DC13" s="232"/>
      <c r="DD13" s="232"/>
      <c r="DE13" s="232"/>
      <c r="DF13" s="232"/>
      <c r="DG13" s="232"/>
      <c r="DH13" s="232"/>
      <c r="DI13" s="232"/>
      <c r="DJ13" s="232"/>
      <c r="DK13" s="232"/>
      <c r="DL13" s="232"/>
      <c r="DM13" s="232"/>
      <c r="DN13" s="232"/>
      <c r="DO13" s="232"/>
      <c r="DP13" s="232"/>
      <c r="DQ13" s="232"/>
      <c r="DR13" s="232"/>
      <c r="DS13" s="232"/>
      <c r="DT13" s="232"/>
      <c r="DU13" s="232"/>
      <c r="DV13" s="232"/>
      <c r="DW13" s="232"/>
      <c r="DX13" s="232"/>
      <c r="DY13" s="232"/>
      <c r="DZ13" s="232"/>
      <c r="EA13" s="232"/>
      <c r="EB13" s="232"/>
      <c r="EC13" s="232"/>
      <c r="ED13" s="232"/>
      <c r="EE13" s="232"/>
      <c r="EF13" s="232"/>
      <c r="EG13" s="232"/>
      <c r="EH13" s="232"/>
      <c r="EI13" s="232"/>
      <c r="EJ13" s="232"/>
      <c r="EK13" s="232"/>
      <c r="EL13" s="232"/>
      <c r="EM13" s="232"/>
      <c r="EN13" s="232"/>
      <c r="EO13" s="232"/>
      <c r="EP13" s="232"/>
      <c r="EQ13" s="232"/>
      <c r="ER13" s="232"/>
      <c r="ES13" s="232"/>
      <c r="ET13" s="232"/>
      <c r="EU13" s="232"/>
      <c r="EV13" s="232"/>
      <c r="EW13" s="232"/>
      <c r="EX13" s="232"/>
      <c r="EY13" s="232"/>
      <c r="EZ13" s="232"/>
      <c r="FA13" s="232"/>
      <c r="FB13" s="232"/>
      <c r="FC13" s="232"/>
      <c r="FD13" s="232"/>
      <c r="FE13" s="232"/>
    </row>
    <row r="14" spans="1:161" s="3" customFormat="1" ht="15" customHeight="1" x14ac:dyDescent="0.2">
      <c r="A14" s="8"/>
      <c r="B14" s="11"/>
      <c r="C14" s="8"/>
      <c r="D14" s="8"/>
      <c r="E14" s="8"/>
      <c r="F14" s="8"/>
      <c r="G14" s="8"/>
      <c r="H14" s="8"/>
      <c r="I14" s="8"/>
      <c r="J14" s="8"/>
      <c r="K14" s="8"/>
      <c r="L14" s="8"/>
      <c r="M14" s="8"/>
      <c r="N14" s="8"/>
      <c r="O14" s="8"/>
      <c r="P14" s="8"/>
      <c r="Q14" s="8"/>
      <c r="R14" s="8"/>
      <c r="S14" s="8"/>
      <c r="T14" s="7"/>
      <c r="U14" s="353"/>
      <c r="V14" s="353"/>
      <c r="W14" s="14"/>
      <c r="X14" s="14"/>
      <c r="Y14" s="14"/>
      <c r="Z14" s="14"/>
      <c r="AA14" s="14"/>
      <c r="AB14" s="12"/>
      <c r="AC14" s="234"/>
      <c r="AD14" s="240" t="s">
        <v>714</v>
      </c>
      <c r="AE14" s="241" t="str">
        <f>AJ35</f>
        <v>VEHICLE RESOURCES: Blowers (owned and contracted units)</v>
      </c>
      <c r="AF14" s="242"/>
      <c r="AG14" s="242"/>
      <c r="AH14" s="242"/>
      <c r="AI14" s="237"/>
      <c r="AJ14" s="237"/>
      <c r="AK14" s="237"/>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c r="BX14" s="232"/>
      <c r="BY14" s="232"/>
      <c r="BZ14" s="232"/>
      <c r="CA14" s="232"/>
      <c r="CB14" s="232"/>
      <c r="CC14" s="232"/>
      <c r="CD14" s="232"/>
      <c r="CE14" s="232"/>
      <c r="CF14" s="232"/>
      <c r="CG14" s="232"/>
      <c r="CH14" s="232"/>
      <c r="CI14" s="232"/>
      <c r="CJ14" s="232"/>
      <c r="CK14" s="232"/>
      <c r="CL14" s="232"/>
      <c r="CM14" s="232"/>
      <c r="CN14" s="232"/>
      <c r="CO14" s="232"/>
      <c r="CP14" s="232"/>
      <c r="CQ14" s="232"/>
      <c r="CR14" s="232"/>
      <c r="CS14" s="232"/>
      <c r="CT14" s="232"/>
      <c r="CU14" s="232"/>
      <c r="CV14" s="232"/>
      <c r="CW14" s="232"/>
      <c r="CX14" s="232"/>
      <c r="CY14" s="232"/>
      <c r="CZ14" s="232"/>
      <c r="DA14" s="232"/>
      <c r="DB14" s="232"/>
      <c r="DC14" s="232"/>
      <c r="DD14" s="232"/>
      <c r="DE14" s="232"/>
      <c r="DF14" s="232"/>
      <c r="DG14" s="232"/>
      <c r="DH14" s="232"/>
      <c r="DI14" s="232"/>
      <c r="DJ14" s="232"/>
      <c r="DK14" s="232"/>
      <c r="DL14" s="232"/>
      <c r="DM14" s="232"/>
      <c r="DN14" s="232"/>
      <c r="DO14" s="232"/>
      <c r="DP14" s="232"/>
      <c r="DQ14" s="232"/>
      <c r="DR14" s="232"/>
      <c r="DS14" s="232"/>
      <c r="DT14" s="232"/>
      <c r="DU14" s="232"/>
      <c r="DV14" s="232"/>
      <c r="DW14" s="232"/>
      <c r="DX14" s="232"/>
      <c r="DY14" s="232"/>
      <c r="DZ14" s="232"/>
      <c r="EA14" s="232"/>
      <c r="EB14" s="232"/>
      <c r="EC14" s="232"/>
      <c r="ED14" s="232"/>
      <c r="EE14" s="232"/>
      <c r="EF14" s="232"/>
      <c r="EG14" s="232"/>
      <c r="EH14" s="232"/>
      <c r="EI14" s="232"/>
      <c r="EJ14" s="232"/>
      <c r="EK14" s="232"/>
      <c r="EL14" s="232"/>
      <c r="EM14" s="232"/>
      <c r="EN14" s="232"/>
      <c r="EO14" s="232"/>
      <c r="EP14" s="232"/>
      <c r="EQ14" s="232"/>
      <c r="ER14" s="232"/>
      <c r="ES14" s="232"/>
      <c r="ET14" s="232"/>
      <c r="EU14" s="232"/>
      <c r="EV14" s="232"/>
      <c r="EW14" s="232"/>
      <c r="EX14" s="232"/>
      <c r="EY14" s="232"/>
      <c r="EZ14" s="232"/>
      <c r="FA14" s="232"/>
      <c r="FB14" s="232"/>
      <c r="FC14" s="232"/>
      <c r="FD14" s="232"/>
      <c r="FE14" s="232"/>
    </row>
    <row r="15" spans="1:161" s="3" customFormat="1" ht="15" customHeight="1" x14ac:dyDescent="0.2">
      <c r="A15" s="8"/>
      <c r="B15" s="11"/>
      <c r="C15" s="8"/>
      <c r="D15" s="8"/>
      <c r="E15" s="8"/>
      <c r="F15" s="8"/>
      <c r="G15" s="8"/>
      <c r="H15" s="8"/>
      <c r="I15" s="8"/>
      <c r="J15" s="8"/>
      <c r="K15" s="8"/>
      <c r="L15" s="8"/>
      <c r="M15" s="8"/>
      <c r="N15" s="8"/>
      <c r="O15" s="8"/>
      <c r="P15" s="8"/>
      <c r="Q15" s="8"/>
      <c r="R15" s="8"/>
      <c r="S15" s="8"/>
      <c r="T15" s="7"/>
      <c r="U15" s="10"/>
      <c r="V15" s="10"/>
      <c r="W15" s="10"/>
      <c r="X15" s="10"/>
      <c r="Y15" s="10"/>
      <c r="Z15" s="10"/>
      <c r="AA15" s="10"/>
      <c r="AB15" s="12"/>
      <c r="AC15" s="234"/>
      <c r="AD15" s="240"/>
      <c r="AE15" s="241" t="str">
        <f>AK35</f>
        <v>FACILITY RESOURCES: Salt storage facilities (count)</v>
      </c>
      <c r="AF15" s="242"/>
      <c r="AG15" s="242"/>
      <c r="AH15" s="242"/>
      <c r="AI15" s="237"/>
      <c r="AJ15" s="237"/>
      <c r="AK15" s="237"/>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2"/>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32"/>
      <c r="EU15" s="232"/>
      <c r="EV15" s="232"/>
      <c r="EW15" s="232"/>
      <c r="EX15" s="232"/>
      <c r="EY15" s="232"/>
      <c r="EZ15" s="232"/>
      <c r="FA15" s="232"/>
      <c r="FB15" s="232"/>
      <c r="FC15" s="232"/>
      <c r="FD15" s="232"/>
      <c r="FE15" s="232"/>
    </row>
    <row r="16" spans="1:161" s="3" customFormat="1" ht="15" customHeight="1" x14ac:dyDescent="0.2">
      <c r="A16" s="8"/>
      <c r="B16" s="11"/>
      <c r="C16" s="8"/>
      <c r="D16" s="8"/>
      <c r="E16" s="8"/>
      <c r="F16" s="8"/>
      <c r="G16" s="8"/>
      <c r="H16" s="8"/>
      <c r="I16" s="8"/>
      <c r="J16" s="8"/>
      <c r="K16" s="8"/>
      <c r="L16" s="8"/>
      <c r="M16" s="8"/>
      <c r="N16" s="8"/>
      <c r="O16" s="8"/>
      <c r="P16" s="8"/>
      <c r="Q16" s="8"/>
      <c r="R16" s="8"/>
      <c r="S16" s="8"/>
      <c r="T16" s="7"/>
      <c r="U16" s="353"/>
      <c r="V16" s="353"/>
      <c r="W16" s="14"/>
      <c r="X16" s="14"/>
      <c r="Y16" s="14"/>
      <c r="Z16" s="14"/>
      <c r="AA16" s="14"/>
      <c r="AB16" s="12"/>
      <c r="AC16" s="234"/>
      <c r="AD16" s="240"/>
      <c r="AE16" s="241" t="str">
        <f>AL35</f>
        <v>FACILITY RESOURCES: Salt storage capacity (tons)</v>
      </c>
      <c r="AF16" s="242"/>
      <c r="AG16" s="242"/>
      <c r="AH16" s="242"/>
      <c r="AI16" s="237"/>
      <c r="AJ16" s="237"/>
      <c r="AK16" s="237"/>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EV16" s="232"/>
      <c r="EW16" s="232"/>
      <c r="EX16" s="232"/>
      <c r="EY16" s="232"/>
      <c r="EZ16" s="232"/>
      <c r="FA16" s="232"/>
      <c r="FB16" s="232"/>
      <c r="FC16" s="232"/>
      <c r="FD16" s="232"/>
      <c r="FE16" s="232"/>
    </row>
    <row r="17" spans="1:161" s="3" customFormat="1" ht="15" customHeight="1" x14ac:dyDescent="0.2">
      <c r="A17" s="8"/>
      <c r="B17" s="11"/>
      <c r="C17" s="8"/>
      <c r="D17" s="8"/>
      <c r="E17" s="8"/>
      <c r="F17" s="8"/>
      <c r="G17" s="8"/>
      <c r="H17" s="8"/>
      <c r="I17" s="8"/>
      <c r="J17" s="8"/>
      <c r="K17" s="8"/>
      <c r="L17" s="8"/>
      <c r="M17" s="8"/>
      <c r="N17" s="8"/>
      <c r="O17" s="8"/>
      <c r="P17" s="8"/>
      <c r="Q17" s="8"/>
      <c r="R17" s="8"/>
      <c r="S17" s="8"/>
      <c r="T17" s="7"/>
      <c r="U17" s="353"/>
      <c r="V17" s="353"/>
      <c r="W17" s="14"/>
      <c r="X17" s="14"/>
      <c r="Y17" s="14"/>
      <c r="Z17" s="14"/>
      <c r="AA17" s="14"/>
      <c r="AB17" s="12"/>
      <c r="AC17" s="234"/>
      <c r="AD17" s="240"/>
      <c r="AE17" s="241" t="str">
        <f>AM35</f>
        <v>FACILITY RESOURCES: Liquid storage facilities (count)</v>
      </c>
      <c r="AF17" s="242"/>
      <c r="AG17" s="242"/>
      <c r="AH17" s="242"/>
      <c r="AI17" s="237"/>
      <c r="AJ17" s="237"/>
      <c r="AK17" s="237"/>
      <c r="AL17" s="232"/>
      <c r="AM17" s="232"/>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232"/>
      <c r="CH17" s="232"/>
      <c r="CI17" s="232"/>
      <c r="CJ17" s="232"/>
      <c r="CK17" s="232"/>
      <c r="CL17" s="232"/>
      <c r="CM17" s="232"/>
      <c r="CN17" s="232"/>
      <c r="CO17" s="232"/>
      <c r="CP17" s="232"/>
      <c r="CQ17" s="232"/>
      <c r="CR17" s="232"/>
      <c r="CS17" s="232"/>
      <c r="CT17" s="232"/>
      <c r="CU17" s="232"/>
      <c r="CV17" s="232"/>
      <c r="CW17" s="232"/>
      <c r="CX17" s="232"/>
      <c r="CY17" s="232"/>
      <c r="CZ17" s="232"/>
      <c r="DA17" s="232"/>
      <c r="DB17" s="232"/>
      <c r="DC17" s="232"/>
      <c r="DD17" s="232"/>
      <c r="DE17" s="232"/>
      <c r="DF17" s="232"/>
      <c r="DG17" s="232"/>
      <c r="DH17" s="232"/>
      <c r="DI17" s="232"/>
      <c r="DJ17" s="232"/>
      <c r="DK17" s="232"/>
      <c r="DL17" s="232"/>
      <c r="DM17" s="232"/>
      <c r="DN17" s="232"/>
      <c r="DO17" s="232"/>
      <c r="DP17" s="232"/>
      <c r="DQ17" s="232"/>
      <c r="DR17" s="232"/>
      <c r="DS17" s="232"/>
      <c r="DT17" s="232"/>
      <c r="DU17" s="232"/>
      <c r="DV17" s="232"/>
      <c r="DW17" s="232"/>
      <c r="DX17" s="232"/>
      <c r="DY17" s="232"/>
      <c r="DZ17" s="232"/>
      <c r="EA17" s="232"/>
      <c r="EB17" s="232"/>
      <c r="EC17" s="232"/>
      <c r="ED17" s="232"/>
      <c r="EE17" s="232"/>
      <c r="EF17" s="232"/>
      <c r="EG17" s="232"/>
      <c r="EH17" s="232"/>
      <c r="EI17" s="232"/>
      <c r="EJ17" s="232"/>
      <c r="EK17" s="232"/>
      <c r="EL17" s="232"/>
      <c r="EM17" s="232"/>
      <c r="EN17" s="232"/>
      <c r="EO17" s="232"/>
      <c r="EP17" s="232"/>
      <c r="EQ17" s="232"/>
      <c r="ER17" s="232"/>
      <c r="ES17" s="232"/>
      <c r="ET17" s="232"/>
      <c r="EU17" s="232"/>
      <c r="EV17" s="232"/>
      <c r="EW17" s="232"/>
      <c r="EX17" s="232"/>
      <c r="EY17" s="232"/>
      <c r="EZ17" s="232"/>
      <c r="FA17" s="232"/>
      <c r="FB17" s="232"/>
      <c r="FC17" s="232"/>
      <c r="FD17" s="232"/>
      <c r="FE17" s="232"/>
    </row>
    <row r="18" spans="1:161" s="3" customFormat="1" ht="15" customHeight="1" x14ac:dyDescent="0.2">
      <c r="A18" s="8"/>
      <c r="B18" s="11"/>
      <c r="C18" s="8"/>
      <c r="D18" s="8"/>
      <c r="E18" s="8"/>
      <c r="F18" s="8"/>
      <c r="G18" s="8"/>
      <c r="H18" s="8"/>
      <c r="I18" s="8"/>
      <c r="J18" s="8"/>
      <c r="K18" s="8"/>
      <c r="L18" s="8"/>
      <c r="M18" s="8"/>
      <c r="N18" s="8"/>
      <c r="O18" s="8"/>
      <c r="P18" s="8"/>
      <c r="Q18" s="8"/>
      <c r="R18" s="8"/>
      <c r="S18" s="8"/>
      <c r="T18" s="7"/>
      <c r="U18" s="10"/>
      <c r="V18" s="15"/>
      <c r="W18" s="10"/>
      <c r="X18" s="10"/>
      <c r="Y18" s="10"/>
      <c r="Z18" s="10"/>
      <c r="AA18" s="10"/>
      <c r="AB18" s="12"/>
      <c r="AC18" s="234"/>
      <c r="AD18" s="240"/>
      <c r="AE18" s="241" t="str">
        <f>AN35</f>
        <v>FACILITY RESOURCES: Liquid storage capacity (gallons)</v>
      </c>
      <c r="AF18" s="242"/>
      <c r="AG18" s="242"/>
      <c r="AH18" s="242"/>
      <c r="AI18" s="237"/>
      <c r="AJ18" s="237"/>
      <c r="AK18" s="237"/>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c r="DK18" s="232"/>
      <c r="DL18" s="232"/>
      <c r="DM18" s="232"/>
      <c r="DN18" s="232"/>
      <c r="DO18" s="232"/>
      <c r="DP18" s="232"/>
      <c r="DQ18" s="232"/>
      <c r="DR18" s="232"/>
      <c r="DS18" s="232"/>
      <c r="DT18" s="232"/>
      <c r="DU18" s="232"/>
      <c r="DV18" s="232"/>
      <c r="DW18" s="232"/>
      <c r="DX18" s="232"/>
      <c r="DY18" s="232"/>
      <c r="DZ18" s="232"/>
      <c r="EA18" s="232"/>
      <c r="EB18" s="232"/>
      <c r="EC18" s="232"/>
      <c r="ED18" s="232"/>
      <c r="EE18" s="232"/>
      <c r="EF18" s="232"/>
      <c r="EG18" s="232"/>
      <c r="EH18" s="232"/>
      <c r="EI18" s="232"/>
      <c r="EJ18" s="232"/>
      <c r="EK18" s="232"/>
      <c r="EL18" s="232"/>
      <c r="EM18" s="232"/>
      <c r="EN18" s="232"/>
      <c r="EO18" s="232"/>
      <c r="EP18" s="232"/>
      <c r="EQ18" s="232"/>
      <c r="ER18" s="232"/>
      <c r="ES18" s="232"/>
      <c r="ET18" s="232"/>
      <c r="EU18" s="232"/>
      <c r="EV18" s="232"/>
      <c r="EW18" s="232"/>
      <c r="EX18" s="232"/>
      <c r="EY18" s="232"/>
      <c r="EZ18" s="232"/>
      <c r="FA18" s="232"/>
      <c r="FB18" s="232"/>
      <c r="FC18" s="232"/>
      <c r="FD18" s="232"/>
      <c r="FE18" s="232"/>
    </row>
    <row r="19" spans="1:161" s="3" customFormat="1" ht="15" customHeight="1" x14ac:dyDescent="0.2">
      <c r="A19" s="8"/>
      <c r="B19" s="11"/>
      <c r="C19" s="8"/>
      <c r="D19" s="8"/>
      <c r="E19" s="8"/>
      <c r="F19" s="8"/>
      <c r="G19" s="8"/>
      <c r="H19" s="8"/>
      <c r="I19" s="8"/>
      <c r="J19" s="8"/>
      <c r="K19" s="8"/>
      <c r="L19" s="8"/>
      <c r="M19" s="8"/>
      <c r="N19" s="8"/>
      <c r="O19" s="8"/>
      <c r="P19" s="8"/>
      <c r="Q19" s="8"/>
      <c r="R19" s="8"/>
      <c r="S19" s="8"/>
      <c r="T19" s="7"/>
      <c r="U19" s="353"/>
      <c r="V19" s="353"/>
      <c r="W19" s="14"/>
      <c r="X19" s="14"/>
      <c r="Y19" s="14"/>
      <c r="Z19" s="14"/>
      <c r="AA19" s="14"/>
      <c r="AB19" s="12"/>
      <c r="AC19" s="234"/>
      <c r="AD19" s="240"/>
      <c r="AE19" s="241" t="str">
        <f>AO35</f>
        <v>DRY MATERIALS: Salt applied (tons)</v>
      </c>
      <c r="AF19" s="242"/>
      <c r="AG19" s="242"/>
      <c r="AH19" s="242"/>
      <c r="AI19" s="237"/>
      <c r="AJ19" s="237"/>
      <c r="AK19" s="237"/>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c r="CC19" s="232"/>
      <c r="CD19" s="232"/>
      <c r="CE19" s="232"/>
      <c r="CF19" s="232"/>
      <c r="CG19" s="232"/>
      <c r="CH19" s="232"/>
      <c r="CI19" s="232"/>
      <c r="CJ19" s="232"/>
      <c r="CK19" s="232"/>
      <c r="CL19" s="232"/>
      <c r="CM19" s="232"/>
      <c r="CN19" s="232"/>
      <c r="CO19" s="232"/>
      <c r="CP19" s="232"/>
      <c r="CQ19" s="232"/>
      <c r="CR19" s="232"/>
      <c r="CS19" s="232"/>
      <c r="CT19" s="232"/>
      <c r="CU19" s="232"/>
      <c r="CV19" s="232"/>
      <c r="CW19" s="232"/>
      <c r="CX19" s="232"/>
      <c r="CY19" s="232"/>
      <c r="CZ19" s="232"/>
      <c r="DA19" s="232"/>
      <c r="DB19" s="232"/>
      <c r="DC19" s="232"/>
      <c r="DD19" s="232"/>
      <c r="DE19" s="232"/>
      <c r="DF19" s="232"/>
      <c r="DG19" s="232"/>
      <c r="DH19" s="232"/>
      <c r="DI19" s="232"/>
      <c r="DJ19" s="232"/>
      <c r="DK19" s="232"/>
      <c r="DL19" s="232"/>
      <c r="DM19" s="232"/>
      <c r="DN19" s="232"/>
      <c r="DO19" s="232"/>
      <c r="DP19" s="232"/>
      <c r="DQ19" s="232"/>
      <c r="DR19" s="232"/>
      <c r="DS19" s="232"/>
      <c r="DT19" s="232"/>
      <c r="DU19" s="232"/>
      <c r="DV19" s="232"/>
      <c r="DW19" s="232"/>
      <c r="DX19" s="232"/>
      <c r="DY19" s="232"/>
      <c r="DZ19" s="232"/>
      <c r="EA19" s="232"/>
      <c r="EB19" s="232"/>
      <c r="EC19" s="232"/>
      <c r="ED19" s="232"/>
      <c r="EE19" s="232"/>
      <c r="EF19" s="232"/>
      <c r="EG19" s="232"/>
      <c r="EH19" s="232"/>
      <c r="EI19" s="232"/>
      <c r="EJ19" s="232"/>
      <c r="EK19" s="232"/>
      <c r="EL19" s="232"/>
      <c r="EM19" s="232"/>
      <c r="EN19" s="232"/>
      <c r="EO19" s="232"/>
      <c r="EP19" s="232"/>
      <c r="EQ19" s="232"/>
      <c r="ER19" s="232"/>
      <c r="ES19" s="232"/>
      <c r="ET19" s="232"/>
      <c r="EU19" s="232"/>
      <c r="EV19" s="232"/>
      <c r="EW19" s="232"/>
      <c r="EX19" s="232"/>
      <c r="EY19" s="232"/>
      <c r="EZ19" s="232"/>
      <c r="FA19" s="232"/>
      <c r="FB19" s="232"/>
      <c r="FC19" s="232"/>
      <c r="FD19" s="232"/>
      <c r="FE19" s="232"/>
    </row>
    <row r="20" spans="1:161" s="3" customFormat="1" ht="15" customHeight="1" x14ac:dyDescent="0.2">
      <c r="A20" s="8"/>
      <c r="B20" s="8"/>
      <c r="C20" s="8"/>
      <c r="D20" s="8"/>
      <c r="E20" s="8"/>
      <c r="F20" s="8"/>
      <c r="G20" s="8"/>
      <c r="H20" s="8"/>
      <c r="I20" s="8"/>
      <c r="J20" s="8"/>
      <c r="K20" s="8"/>
      <c r="L20" s="8"/>
      <c r="M20" s="8"/>
      <c r="N20" s="8"/>
      <c r="O20" s="8"/>
      <c r="P20" s="8"/>
      <c r="Q20" s="8"/>
      <c r="R20" s="8"/>
      <c r="S20" s="8"/>
      <c r="T20" s="7"/>
      <c r="U20" s="353"/>
      <c r="V20" s="353"/>
      <c r="W20" s="14"/>
      <c r="X20" s="14"/>
      <c r="Y20" s="14"/>
      <c r="Z20" s="14"/>
      <c r="AA20" s="14"/>
      <c r="AB20" s="12"/>
      <c r="AC20" s="234"/>
      <c r="AD20" s="240"/>
      <c r="AE20" s="241" t="str">
        <f>AP35</f>
        <v>DRY MATERIALS: Total chemicals applied (tons)</v>
      </c>
      <c r="AF20" s="242"/>
      <c r="AG20" s="242"/>
      <c r="AH20" s="242"/>
      <c r="AI20" s="237"/>
      <c r="AJ20" s="237"/>
      <c r="AK20" s="237"/>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c r="CC20" s="232"/>
      <c r="CD20" s="232"/>
      <c r="CE20" s="232"/>
      <c r="CF20" s="232"/>
      <c r="CG20" s="232"/>
      <c r="CH20" s="232"/>
      <c r="CI20" s="232"/>
      <c r="CJ20" s="232"/>
      <c r="CK20" s="232"/>
      <c r="CL20" s="232"/>
      <c r="CM20" s="232"/>
      <c r="CN20" s="232"/>
      <c r="CO20" s="232"/>
      <c r="CP20" s="232"/>
      <c r="CQ20" s="232"/>
      <c r="CR20" s="232"/>
      <c r="CS20" s="232"/>
      <c r="CT20" s="232"/>
      <c r="CU20" s="232"/>
      <c r="CV20" s="232"/>
      <c r="CW20" s="232"/>
      <c r="CX20" s="232"/>
      <c r="CY20" s="232"/>
      <c r="CZ20" s="232"/>
      <c r="DA20" s="232"/>
      <c r="DB20" s="232"/>
      <c r="DC20" s="232"/>
      <c r="DD20" s="232"/>
      <c r="DE20" s="232"/>
      <c r="DF20" s="232"/>
      <c r="DG20" s="232"/>
      <c r="DH20" s="232"/>
      <c r="DI20" s="232"/>
      <c r="DJ20" s="232"/>
      <c r="DK20" s="232"/>
      <c r="DL20" s="232"/>
      <c r="DM20" s="232"/>
      <c r="DN20" s="232"/>
      <c r="DO20" s="232"/>
      <c r="DP20" s="232"/>
      <c r="DQ20" s="232"/>
      <c r="DR20" s="232"/>
      <c r="DS20" s="232"/>
      <c r="DT20" s="232"/>
      <c r="DU20" s="232"/>
      <c r="DV20" s="232"/>
      <c r="DW20" s="232"/>
      <c r="DX20" s="232"/>
      <c r="DY20" s="232"/>
      <c r="DZ20" s="232"/>
      <c r="EA20" s="232"/>
      <c r="EB20" s="232"/>
      <c r="EC20" s="232"/>
      <c r="ED20" s="232"/>
      <c r="EE20" s="232"/>
      <c r="EF20" s="232"/>
      <c r="EG20" s="232"/>
      <c r="EH20" s="232"/>
      <c r="EI20" s="232"/>
      <c r="EJ20" s="232"/>
      <c r="EK20" s="232"/>
      <c r="EL20" s="232"/>
      <c r="EM20" s="232"/>
      <c r="EN20" s="232"/>
      <c r="EO20" s="232"/>
      <c r="EP20" s="232"/>
      <c r="EQ20" s="232"/>
      <c r="ER20" s="232"/>
      <c r="ES20" s="232"/>
      <c r="ET20" s="232"/>
      <c r="EU20" s="232"/>
      <c r="EV20" s="232"/>
      <c r="EW20" s="232"/>
      <c r="EX20" s="232"/>
      <c r="EY20" s="232"/>
      <c r="EZ20" s="232"/>
      <c r="FA20" s="232"/>
      <c r="FB20" s="232"/>
      <c r="FC20" s="232"/>
      <c r="FD20" s="232"/>
      <c r="FE20" s="232"/>
    </row>
    <row r="21" spans="1:161" s="3" customFormat="1" ht="15" customHeight="1" x14ac:dyDescent="0.2">
      <c r="A21" s="8"/>
      <c r="B21" s="8"/>
      <c r="C21" s="8"/>
      <c r="D21" s="8"/>
      <c r="E21" s="8"/>
      <c r="F21" s="8"/>
      <c r="G21" s="8"/>
      <c r="H21" s="8"/>
      <c r="I21" s="8"/>
      <c r="J21" s="8"/>
      <c r="K21" s="8"/>
      <c r="L21" s="8"/>
      <c r="M21" s="8"/>
      <c r="N21" s="8"/>
      <c r="O21" s="8"/>
      <c r="P21" s="8"/>
      <c r="Q21" s="8"/>
      <c r="R21" s="8"/>
      <c r="S21" s="8"/>
      <c r="T21" s="7"/>
      <c r="U21" s="10"/>
      <c r="V21" s="10"/>
      <c r="W21" s="10"/>
      <c r="X21" s="10"/>
      <c r="Y21" s="10"/>
      <c r="Z21" s="10"/>
      <c r="AA21" s="10"/>
      <c r="AB21" s="12"/>
      <c r="AC21" s="234"/>
      <c r="AD21" s="240"/>
      <c r="AE21" s="241" t="str">
        <f>AQ35</f>
        <v>DRY MATERIALS: Abrasives (non-chemical) applied (tons)</v>
      </c>
      <c r="AF21" s="242"/>
      <c r="AG21" s="242"/>
      <c r="AH21" s="242"/>
      <c r="AI21" s="237"/>
      <c r="AJ21" s="237"/>
      <c r="AK21" s="237"/>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c r="CC21" s="232"/>
      <c r="CD21" s="232"/>
      <c r="CE21" s="232"/>
      <c r="CF21" s="232"/>
      <c r="CG21" s="232"/>
      <c r="CH21" s="232"/>
      <c r="CI21" s="232"/>
      <c r="CJ21" s="232"/>
      <c r="CK21" s="232"/>
      <c r="CL21" s="232"/>
      <c r="CM21" s="232"/>
      <c r="CN21" s="232"/>
      <c r="CO21" s="232"/>
      <c r="CP21" s="232"/>
      <c r="CQ21" s="232"/>
      <c r="CR21" s="232"/>
      <c r="CS21" s="232"/>
      <c r="CT21" s="232"/>
      <c r="CU21" s="232"/>
      <c r="CV21" s="232"/>
      <c r="CW21" s="232"/>
      <c r="CX21" s="232"/>
      <c r="CY21" s="232"/>
      <c r="CZ21" s="232"/>
      <c r="DA21" s="232"/>
      <c r="DB21" s="232"/>
      <c r="DC21" s="232"/>
      <c r="DD21" s="232"/>
      <c r="DE21" s="232"/>
      <c r="DF21" s="232"/>
      <c r="DG21" s="232"/>
      <c r="DH21" s="232"/>
      <c r="DI21" s="232"/>
      <c r="DJ21" s="232"/>
      <c r="DK21" s="232"/>
      <c r="DL21" s="232"/>
      <c r="DM21" s="232"/>
      <c r="DN21" s="232"/>
      <c r="DO21" s="232"/>
      <c r="DP21" s="232"/>
      <c r="DQ21" s="232"/>
      <c r="DR21" s="232"/>
      <c r="DS21" s="232"/>
      <c r="DT21" s="232"/>
      <c r="DU21" s="232"/>
      <c r="DV21" s="232"/>
      <c r="DW21" s="232"/>
      <c r="DX21" s="232"/>
      <c r="DY21" s="232"/>
      <c r="DZ21" s="232"/>
      <c r="EA21" s="232"/>
      <c r="EB21" s="232"/>
      <c r="EC21" s="232"/>
      <c r="ED21" s="232"/>
      <c r="EE21" s="232"/>
      <c r="EF21" s="232"/>
      <c r="EG21" s="232"/>
      <c r="EH21" s="232"/>
      <c r="EI21" s="232"/>
      <c r="EJ21" s="232"/>
      <c r="EK21" s="232"/>
      <c r="EL21" s="232"/>
      <c r="EM21" s="232"/>
      <c r="EN21" s="232"/>
      <c r="EO21" s="232"/>
      <c r="EP21" s="232"/>
      <c r="EQ21" s="232"/>
      <c r="ER21" s="232"/>
      <c r="ES21" s="232"/>
      <c r="ET21" s="232"/>
      <c r="EU21" s="232"/>
      <c r="EV21" s="232"/>
      <c r="EW21" s="232"/>
      <c r="EX21" s="232"/>
      <c r="EY21" s="232"/>
      <c r="EZ21" s="232"/>
      <c r="FA21" s="232"/>
      <c r="FB21" s="232"/>
      <c r="FC21" s="232"/>
      <c r="FD21" s="232"/>
      <c r="FE21" s="232"/>
    </row>
    <row r="22" spans="1:161" s="3" customFormat="1" ht="15" customHeight="1" x14ac:dyDescent="0.2">
      <c r="A22" s="8"/>
      <c r="B22" s="8"/>
      <c r="C22" s="8"/>
      <c r="D22" s="8"/>
      <c r="E22" s="8"/>
      <c r="F22" s="8"/>
      <c r="G22" s="8"/>
      <c r="H22" s="8"/>
      <c r="I22" s="8"/>
      <c r="J22" s="8"/>
      <c r="K22" s="8"/>
      <c r="L22" s="8"/>
      <c r="M22" s="8"/>
      <c r="N22" s="8"/>
      <c r="O22" s="8"/>
      <c r="P22" s="8"/>
      <c r="Q22" s="8"/>
      <c r="R22" s="8"/>
      <c r="S22" s="8"/>
      <c r="T22" s="7"/>
      <c r="U22" s="353"/>
      <c r="V22" s="353"/>
      <c r="W22" s="14"/>
      <c r="X22" s="14"/>
      <c r="Y22" s="14"/>
      <c r="Z22" s="14"/>
      <c r="AA22" s="14"/>
      <c r="AB22" s="12"/>
      <c r="AC22" s="234"/>
      <c r="AD22" s="240"/>
      <c r="AE22" s="241" t="str">
        <f>AR35</f>
        <v>LIQUID MATERIALS: Salt brine applied (gallons)</v>
      </c>
      <c r="AF22" s="242"/>
      <c r="AG22" s="242"/>
      <c r="AH22" s="242"/>
      <c r="AI22" s="237"/>
      <c r="AJ22" s="237"/>
      <c r="AK22" s="237"/>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2"/>
      <c r="DI22" s="232"/>
      <c r="DJ22" s="232"/>
      <c r="DK22" s="232"/>
      <c r="DL22" s="232"/>
      <c r="DM22" s="232"/>
      <c r="DN22" s="232"/>
      <c r="DO22" s="232"/>
      <c r="DP22" s="232"/>
      <c r="DQ22" s="232"/>
      <c r="DR22" s="232"/>
      <c r="DS22" s="232"/>
      <c r="DT22" s="232"/>
      <c r="DU22" s="232"/>
      <c r="DV22" s="232"/>
      <c r="DW22" s="232"/>
      <c r="DX22" s="232"/>
      <c r="DY22" s="232"/>
      <c r="DZ22" s="232"/>
      <c r="EA22" s="232"/>
      <c r="EB22" s="232"/>
      <c r="EC22" s="232"/>
      <c r="ED22" s="232"/>
      <c r="EE22" s="232"/>
      <c r="EF22" s="232"/>
      <c r="EG22" s="232"/>
      <c r="EH22" s="232"/>
      <c r="EI22" s="232"/>
      <c r="EJ22" s="232"/>
      <c r="EK22" s="232"/>
      <c r="EL22" s="232"/>
      <c r="EM22" s="232"/>
      <c r="EN22" s="232"/>
      <c r="EO22" s="232"/>
      <c r="EP22" s="232"/>
      <c r="EQ22" s="232"/>
      <c r="ER22" s="232"/>
      <c r="ES22" s="232"/>
      <c r="ET22" s="232"/>
      <c r="EU22" s="232"/>
      <c r="EV22" s="232"/>
      <c r="EW22" s="232"/>
      <c r="EX22" s="232"/>
      <c r="EY22" s="232"/>
      <c r="EZ22" s="232"/>
      <c r="FA22" s="232"/>
      <c r="FB22" s="232"/>
      <c r="FC22" s="232"/>
      <c r="FD22" s="232"/>
      <c r="FE22" s="232"/>
    </row>
    <row r="23" spans="1:161" s="3" customFormat="1" ht="15" customHeight="1" x14ac:dyDescent="0.2">
      <c r="A23" s="8"/>
      <c r="B23" s="8"/>
      <c r="C23" s="8"/>
      <c r="D23" s="8"/>
      <c r="E23" s="8"/>
      <c r="F23" s="8"/>
      <c r="G23" s="8"/>
      <c r="H23" s="8"/>
      <c r="I23" s="8"/>
      <c r="J23" s="8"/>
      <c r="K23" s="8"/>
      <c r="L23" s="8"/>
      <c r="M23" s="8"/>
      <c r="N23" s="8"/>
      <c r="O23" s="8"/>
      <c r="P23" s="8"/>
      <c r="Q23" s="8"/>
      <c r="R23" s="8"/>
      <c r="S23" s="8"/>
      <c r="T23" s="7"/>
      <c r="U23" s="353"/>
      <c r="V23" s="353"/>
      <c r="W23" s="14"/>
      <c r="X23" s="14"/>
      <c r="Y23" s="14"/>
      <c r="Z23" s="14"/>
      <c r="AA23" s="14"/>
      <c r="AB23" s="12"/>
      <c r="AC23" s="234"/>
      <c r="AD23" s="240"/>
      <c r="AE23" s="241" t="str">
        <f>AS35</f>
        <v>LIQUID MATERIALS: Total liquid applied (gallons)</v>
      </c>
      <c r="AF23" s="242"/>
      <c r="AG23" s="242"/>
      <c r="AH23" s="242"/>
      <c r="AI23" s="237"/>
      <c r="AJ23" s="237"/>
      <c r="AK23" s="237"/>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c r="CC23" s="232"/>
      <c r="CD23" s="232"/>
      <c r="CE23" s="232"/>
      <c r="CF23" s="232"/>
      <c r="CG23" s="232"/>
      <c r="CH23" s="232"/>
      <c r="CI23" s="232"/>
      <c r="CJ23" s="232"/>
      <c r="CK23" s="232"/>
      <c r="CL23" s="232"/>
      <c r="CM23" s="232"/>
      <c r="CN23" s="232"/>
      <c r="CO23" s="232"/>
      <c r="CP23" s="232"/>
      <c r="CQ23" s="232"/>
      <c r="CR23" s="232"/>
      <c r="CS23" s="232"/>
      <c r="CT23" s="232"/>
      <c r="CU23" s="232"/>
      <c r="CV23" s="232"/>
      <c r="CW23" s="232"/>
      <c r="CX23" s="232"/>
      <c r="CY23" s="232"/>
      <c r="CZ23" s="232"/>
      <c r="DA23" s="232"/>
      <c r="DB23" s="232"/>
      <c r="DC23" s="232"/>
      <c r="DD23" s="232"/>
      <c r="DE23" s="232"/>
      <c r="DF23" s="232"/>
      <c r="DG23" s="232"/>
      <c r="DH23" s="232"/>
      <c r="DI23" s="232"/>
      <c r="DJ23" s="232"/>
      <c r="DK23" s="232"/>
      <c r="DL23" s="232"/>
      <c r="DM23" s="232"/>
      <c r="DN23" s="232"/>
      <c r="DO23" s="232"/>
      <c r="DP23" s="232"/>
      <c r="DQ23" s="232"/>
      <c r="DR23" s="232"/>
      <c r="DS23" s="232"/>
      <c r="DT23" s="232"/>
      <c r="DU23" s="232"/>
      <c r="DV23" s="232"/>
      <c r="DW23" s="232"/>
      <c r="DX23" s="232"/>
      <c r="DY23" s="232"/>
      <c r="DZ23" s="232"/>
      <c r="EA23" s="232"/>
      <c r="EB23" s="232"/>
      <c r="EC23" s="232"/>
      <c r="ED23" s="232"/>
      <c r="EE23" s="232"/>
      <c r="EF23" s="232"/>
      <c r="EG23" s="232"/>
      <c r="EH23" s="232"/>
      <c r="EI23" s="232"/>
      <c r="EJ23" s="232"/>
      <c r="EK23" s="232"/>
      <c r="EL23" s="232"/>
      <c r="EM23" s="232"/>
      <c r="EN23" s="232"/>
      <c r="EO23" s="232"/>
      <c r="EP23" s="232"/>
      <c r="EQ23" s="232"/>
      <c r="ER23" s="232"/>
      <c r="ES23" s="232"/>
      <c r="ET23" s="232"/>
      <c r="EU23" s="232"/>
      <c r="EV23" s="232"/>
      <c r="EW23" s="232"/>
      <c r="EX23" s="232"/>
      <c r="EY23" s="232"/>
      <c r="EZ23" s="232"/>
      <c r="FA23" s="232"/>
      <c r="FB23" s="232"/>
      <c r="FC23" s="232"/>
      <c r="FD23" s="232"/>
      <c r="FE23" s="232"/>
    </row>
    <row r="24" spans="1:161" s="3" customFormat="1" ht="15" customHeight="1" x14ac:dyDescent="0.2">
      <c r="A24" s="8"/>
      <c r="B24" s="8"/>
      <c r="C24" s="8"/>
      <c r="D24" s="8"/>
      <c r="E24" s="8"/>
      <c r="F24" s="8"/>
      <c r="G24" s="8"/>
      <c r="H24" s="8"/>
      <c r="I24" s="8"/>
      <c r="J24" s="8"/>
      <c r="K24" s="8"/>
      <c r="L24" s="8"/>
      <c r="M24" s="8"/>
      <c r="N24" s="8"/>
      <c r="O24" s="8"/>
      <c r="P24" s="8"/>
      <c r="Q24" s="8"/>
      <c r="R24" s="8"/>
      <c r="S24" s="8"/>
      <c r="T24" s="7"/>
      <c r="U24" s="10"/>
      <c r="V24" s="10"/>
      <c r="W24" s="10"/>
      <c r="X24" s="10"/>
      <c r="Y24" s="10"/>
      <c r="Z24" s="10"/>
      <c r="AA24" s="10"/>
      <c r="AB24" s="12"/>
      <c r="AC24" s="234"/>
      <c r="AD24" s="240"/>
      <c r="AE24" s="243" t="str">
        <f>AT35</f>
        <v>COST: Total labor cost ($)</v>
      </c>
      <c r="AF24" s="242"/>
      <c r="AG24" s="242"/>
      <c r="AH24" s="242"/>
      <c r="AI24" s="237"/>
      <c r="AJ24" s="237"/>
      <c r="AK24" s="237"/>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c r="DP24" s="232"/>
      <c r="DQ24" s="232"/>
      <c r="DR24" s="232"/>
      <c r="DS24" s="232"/>
      <c r="DT24" s="232"/>
      <c r="DU24" s="232"/>
      <c r="DV24" s="232"/>
      <c r="DW24" s="232"/>
      <c r="DX24" s="232"/>
      <c r="DY24" s="232"/>
      <c r="DZ24" s="232"/>
      <c r="EA24" s="232"/>
      <c r="EB24" s="232"/>
      <c r="EC24" s="232"/>
      <c r="ED24" s="232"/>
      <c r="EE24" s="232"/>
      <c r="EF24" s="232"/>
      <c r="EG24" s="232"/>
      <c r="EH24" s="232"/>
      <c r="EI24" s="232"/>
      <c r="EJ24" s="232"/>
      <c r="EK24" s="232"/>
      <c r="EL24" s="232"/>
      <c r="EM24" s="232"/>
      <c r="EN24" s="232"/>
      <c r="EO24" s="232"/>
      <c r="EP24" s="232"/>
      <c r="EQ24" s="232"/>
      <c r="ER24" s="232"/>
      <c r="ES24" s="232"/>
      <c r="ET24" s="232"/>
      <c r="EU24" s="232"/>
      <c r="EV24" s="232"/>
      <c r="EW24" s="232"/>
      <c r="EX24" s="232"/>
      <c r="EY24" s="232"/>
      <c r="EZ24" s="232"/>
      <c r="FA24" s="232"/>
      <c r="FB24" s="232"/>
      <c r="FC24" s="232"/>
      <c r="FD24" s="232"/>
      <c r="FE24" s="232"/>
    </row>
    <row r="25" spans="1:161" s="3" customFormat="1" ht="15" customHeight="1" x14ac:dyDescent="0.2">
      <c r="A25" s="8"/>
      <c r="B25" s="8"/>
      <c r="C25" s="8"/>
      <c r="D25" s="8"/>
      <c r="E25" s="8"/>
      <c r="F25" s="8"/>
      <c r="G25" s="8"/>
      <c r="H25" s="8"/>
      <c r="I25" s="8"/>
      <c r="J25" s="8"/>
      <c r="K25" s="8"/>
      <c r="L25" s="8"/>
      <c r="M25" s="8"/>
      <c r="N25" s="8"/>
      <c r="O25" s="8"/>
      <c r="P25" s="8"/>
      <c r="Q25" s="8"/>
      <c r="R25" s="8"/>
      <c r="S25" s="8"/>
      <c r="T25" s="7"/>
      <c r="U25" s="8"/>
      <c r="V25" s="7"/>
      <c r="W25" s="7"/>
      <c r="X25" s="7"/>
      <c r="Y25" s="7"/>
      <c r="Z25" s="7"/>
      <c r="AA25" s="7"/>
      <c r="AB25" s="12"/>
      <c r="AC25" s="234"/>
      <c r="AD25" s="240"/>
      <c r="AE25" s="243" t="str">
        <f>AU35</f>
        <v>COST: Total equipment cost ($)</v>
      </c>
      <c r="AF25" s="242"/>
      <c r="AG25" s="242"/>
      <c r="AH25" s="242"/>
      <c r="AI25" s="237"/>
      <c r="AJ25" s="237"/>
      <c r="AK25" s="237"/>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2"/>
      <c r="CL25" s="232"/>
      <c r="CM25" s="232"/>
      <c r="CN25" s="232"/>
      <c r="CO25" s="232"/>
      <c r="CP25" s="232"/>
      <c r="CQ25" s="232"/>
      <c r="CR25" s="232"/>
      <c r="CS25" s="232"/>
      <c r="CT25" s="232"/>
      <c r="CU25" s="232"/>
      <c r="CV25" s="232"/>
      <c r="CW25" s="232"/>
      <c r="CX25" s="232"/>
      <c r="CY25" s="232"/>
      <c r="CZ25" s="232"/>
      <c r="DA25" s="232"/>
      <c r="DB25" s="232"/>
      <c r="DC25" s="232"/>
      <c r="DD25" s="232"/>
      <c r="DE25" s="232"/>
      <c r="DF25" s="232"/>
      <c r="DG25" s="232"/>
      <c r="DH25" s="232"/>
      <c r="DI25" s="232"/>
      <c r="DJ25" s="232"/>
      <c r="DK25" s="232"/>
      <c r="DL25" s="232"/>
      <c r="DM25" s="232"/>
      <c r="DN25" s="232"/>
      <c r="DO25" s="232"/>
      <c r="DP25" s="232"/>
      <c r="DQ25" s="232"/>
      <c r="DR25" s="232"/>
      <c r="DS25" s="232"/>
      <c r="DT25" s="232"/>
      <c r="DU25" s="232"/>
      <c r="DV25" s="232"/>
      <c r="DW25" s="232"/>
      <c r="DX25" s="232"/>
      <c r="DY25" s="232"/>
      <c r="DZ25" s="232"/>
      <c r="EA25" s="232"/>
      <c r="EB25" s="232"/>
      <c r="EC25" s="232"/>
      <c r="ED25" s="232"/>
      <c r="EE25" s="232"/>
      <c r="EF25" s="232"/>
      <c r="EG25" s="232"/>
      <c r="EH25" s="232"/>
      <c r="EI25" s="232"/>
      <c r="EJ25" s="232"/>
      <c r="EK25" s="232"/>
      <c r="EL25" s="232"/>
      <c r="EM25" s="232"/>
      <c r="EN25" s="232"/>
      <c r="EO25" s="232"/>
      <c r="EP25" s="232"/>
      <c r="EQ25" s="232"/>
      <c r="ER25" s="232"/>
      <c r="ES25" s="232"/>
      <c r="ET25" s="232"/>
      <c r="EU25" s="232"/>
      <c r="EV25" s="232"/>
      <c r="EW25" s="232"/>
      <c r="EX25" s="232"/>
      <c r="EY25" s="232"/>
      <c r="EZ25" s="232"/>
      <c r="FA25" s="232"/>
      <c r="FB25" s="232"/>
      <c r="FC25" s="232"/>
      <c r="FD25" s="232"/>
      <c r="FE25" s="232"/>
    </row>
    <row r="26" spans="1:161" s="3" customFormat="1" ht="15" customHeight="1" x14ac:dyDescent="0.2">
      <c r="A26" s="8"/>
      <c r="B26" s="8"/>
      <c r="C26" s="8"/>
      <c r="D26" s="8"/>
      <c r="E26" s="8"/>
      <c r="F26" s="8"/>
      <c r="G26" s="8"/>
      <c r="H26" s="8"/>
      <c r="I26" s="8"/>
      <c r="J26" s="8"/>
      <c r="K26" s="8"/>
      <c r="L26" s="8"/>
      <c r="M26" s="8"/>
      <c r="N26" s="8"/>
      <c r="O26" s="8"/>
      <c r="P26" s="8"/>
      <c r="Q26" s="8"/>
      <c r="R26" s="8"/>
      <c r="S26" s="8"/>
      <c r="T26" s="7"/>
      <c r="U26" s="8"/>
      <c r="V26" s="7"/>
      <c r="W26" s="7"/>
      <c r="X26" s="7"/>
      <c r="Y26" s="7"/>
      <c r="Z26" s="7"/>
      <c r="AA26" s="7"/>
      <c r="AB26" s="12"/>
      <c r="AC26" s="234"/>
      <c r="AD26" s="240"/>
      <c r="AE26" s="243" t="str">
        <f>AV35</f>
        <v>COST: Total materials cost ($)</v>
      </c>
      <c r="AF26" s="242"/>
      <c r="AG26" s="242"/>
      <c r="AH26" s="242"/>
      <c r="AI26" s="237"/>
      <c r="AJ26" s="237"/>
      <c r="AK26" s="237"/>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2"/>
      <c r="DK26" s="232"/>
      <c r="DL26" s="232"/>
      <c r="DM26" s="232"/>
      <c r="DN26" s="232"/>
      <c r="DO26" s="232"/>
      <c r="DP26" s="232"/>
      <c r="DQ26" s="232"/>
      <c r="DR26" s="232"/>
      <c r="DS26" s="232"/>
      <c r="DT26" s="232"/>
      <c r="DU26" s="232"/>
      <c r="DV26" s="232"/>
      <c r="DW26" s="232"/>
      <c r="DX26" s="232"/>
      <c r="DY26" s="232"/>
      <c r="DZ26" s="232"/>
      <c r="EA26" s="232"/>
      <c r="EB26" s="232"/>
      <c r="EC26" s="232"/>
      <c r="ED26" s="232"/>
      <c r="EE26" s="232"/>
      <c r="EF26" s="232"/>
      <c r="EG26" s="232"/>
      <c r="EH26" s="232"/>
      <c r="EI26" s="232"/>
      <c r="EJ26" s="232"/>
      <c r="EK26" s="232"/>
      <c r="EL26" s="232"/>
      <c r="EM26" s="232"/>
      <c r="EN26" s="232"/>
      <c r="EO26" s="232"/>
      <c r="EP26" s="232"/>
      <c r="EQ26" s="232"/>
      <c r="ER26" s="232"/>
      <c r="ES26" s="232"/>
      <c r="ET26" s="232"/>
      <c r="EU26" s="232"/>
      <c r="EV26" s="232"/>
      <c r="EW26" s="232"/>
      <c r="EX26" s="232"/>
      <c r="EY26" s="232"/>
      <c r="EZ26" s="232"/>
      <c r="FA26" s="232"/>
      <c r="FB26" s="232"/>
      <c r="FC26" s="232"/>
      <c r="FD26" s="232"/>
      <c r="FE26" s="232"/>
    </row>
    <row r="27" spans="1:161" s="3" customFormat="1" ht="15" customHeight="1" x14ac:dyDescent="0.2">
      <c r="A27" s="8"/>
      <c r="B27" s="8"/>
      <c r="C27" s="8"/>
      <c r="D27" s="8"/>
      <c r="E27" s="8"/>
      <c r="F27" s="8"/>
      <c r="G27" s="8"/>
      <c r="H27" s="8"/>
      <c r="I27" s="8"/>
      <c r="J27" s="8"/>
      <c r="K27" s="8"/>
      <c r="L27" s="8"/>
      <c r="M27" s="8"/>
      <c r="N27" s="8"/>
      <c r="O27" s="8"/>
      <c r="P27" s="8"/>
      <c r="Q27" s="8"/>
      <c r="R27" s="8"/>
      <c r="S27" s="8"/>
      <c r="T27" s="7"/>
      <c r="U27" s="356"/>
      <c r="V27" s="356"/>
      <c r="W27" s="14"/>
      <c r="X27" s="14"/>
      <c r="Y27" s="14"/>
      <c r="Z27" s="14"/>
      <c r="AA27" s="14"/>
      <c r="AB27" s="12"/>
      <c r="AC27" s="234"/>
      <c r="AD27" s="240"/>
      <c r="AE27" s="243" t="str">
        <f>AW35</f>
        <v>COSTS: Snow and ice total expenditure ($)</v>
      </c>
      <c r="AF27" s="242"/>
      <c r="AG27" s="242"/>
      <c r="AH27" s="242"/>
      <c r="AI27" s="237"/>
      <c r="AJ27" s="237"/>
      <c r="AK27" s="237"/>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232"/>
      <c r="DB27" s="232"/>
      <c r="DC27" s="232"/>
      <c r="DD27" s="232"/>
      <c r="DE27" s="232"/>
      <c r="DF27" s="232"/>
      <c r="DG27" s="232"/>
      <c r="DH27" s="232"/>
      <c r="DI27" s="232"/>
      <c r="DJ27" s="232"/>
      <c r="DK27" s="232"/>
      <c r="DL27" s="232"/>
      <c r="DM27" s="232"/>
      <c r="DN27" s="232"/>
      <c r="DO27" s="232"/>
      <c r="DP27" s="232"/>
      <c r="DQ27" s="232"/>
      <c r="DR27" s="232"/>
      <c r="DS27" s="232"/>
      <c r="DT27" s="232"/>
      <c r="DU27" s="232"/>
      <c r="DV27" s="232"/>
      <c r="DW27" s="232"/>
      <c r="DX27" s="232"/>
      <c r="DY27" s="232"/>
      <c r="DZ27" s="232"/>
      <c r="EA27" s="232"/>
      <c r="EB27" s="232"/>
      <c r="EC27" s="232"/>
      <c r="ED27" s="232"/>
      <c r="EE27" s="232"/>
      <c r="EF27" s="232"/>
      <c r="EG27" s="232"/>
      <c r="EH27" s="232"/>
      <c r="EI27" s="232"/>
      <c r="EJ27" s="232"/>
      <c r="EK27" s="232"/>
      <c r="EL27" s="232"/>
      <c r="EM27" s="232"/>
      <c r="EN27" s="232"/>
      <c r="EO27" s="232"/>
      <c r="EP27" s="232"/>
      <c r="EQ27" s="232"/>
      <c r="ER27" s="232"/>
      <c r="ES27" s="232"/>
      <c r="ET27" s="232"/>
      <c r="EU27" s="232"/>
      <c r="EV27" s="232"/>
      <c r="EW27" s="232"/>
      <c r="EX27" s="232"/>
      <c r="EY27" s="232"/>
      <c r="EZ27" s="232"/>
      <c r="FA27" s="232"/>
      <c r="FB27" s="232"/>
      <c r="FC27" s="232"/>
      <c r="FD27" s="232"/>
      <c r="FE27" s="232"/>
    </row>
    <row r="28" spans="1:161" s="3" customFormat="1" ht="15" customHeight="1" x14ac:dyDescent="0.2">
      <c r="A28" s="8"/>
      <c r="B28" s="8"/>
      <c r="C28" s="8"/>
      <c r="D28" s="8"/>
      <c r="E28" s="8"/>
      <c r="F28" s="8"/>
      <c r="G28" s="8"/>
      <c r="H28" s="8"/>
      <c r="I28" s="8"/>
      <c r="J28" s="8"/>
      <c r="K28" s="8"/>
      <c r="L28" s="8"/>
      <c r="M28" s="8"/>
      <c r="N28" s="8"/>
      <c r="O28" s="8"/>
      <c r="P28" s="8"/>
      <c r="Q28" s="8"/>
      <c r="R28" s="8"/>
      <c r="S28" s="8"/>
      <c r="T28" s="8"/>
      <c r="U28" s="356"/>
      <c r="V28" s="356"/>
      <c r="W28" s="14"/>
      <c r="X28" s="14"/>
      <c r="Y28" s="14"/>
      <c r="Z28" s="14"/>
      <c r="AA28" s="14"/>
      <c r="AB28" s="12"/>
      <c r="AC28" s="234"/>
      <c r="AD28" s="240"/>
      <c r="AE28" s="243" t="str">
        <f>AX35</f>
        <v>COSTS: Average salt price mid-winter (Jan. 1) ($/ton)</v>
      </c>
      <c r="AF28" s="242"/>
      <c r="AG28" s="242"/>
      <c r="AH28" s="242"/>
      <c r="AI28" s="237"/>
      <c r="AJ28" s="237"/>
      <c r="AK28" s="237"/>
      <c r="AL28" s="232"/>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232"/>
      <c r="CN28" s="232"/>
      <c r="CO28" s="232"/>
      <c r="CP28" s="232"/>
      <c r="CQ28" s="232"/>
      <c r="CR28" s="232"/>
      <c r="CS28" s="232"/>
      <c r="CT28" s="232"/>
      <c r="CU28" s="232"/>
      <c r="CV28" s="232"/>
      <c r="CW28" s="232"/>
      <c r="CX28" s="232"/>
      <c r="CY28" s="232"/>
      <c r="CZ28" s="232"/>
      <c r="DA28" s="232"/>
      <c r="DB28" s="232"/>
      <c r="DC28" s="232"/>
      <c r="DD28" s="232"/>
      <c r="DE28" s="232"/>
      <c r="DF28" s="232"/>
      <c r="DG28" s="232"/>
      <c r="DH28" s="232"/>
      <c r="DI28" s="232"/>
      <c r="DJ28" s="232"/>
      <c r="DK28" s="232"/>
      <c r="DL28" s="232"/>
      <c r="DM28" s="232"/>
      <c r="DN28" s="232"/>
      <c r="DO28" s="232"/>
      <c r="DP28" s="232"/>
      <c r="DQ28" s="232"/>
      <c r="DR28" s="232"/>
      <c r="DS28" s="232"/>
      <c r="DT28" s="232"/>
      <c r="DU28" s="232"/>
      <c r="DV28" s="232"/>
      <c r="DW28" s="232"/>
      <c r="DX28" s="232"/>
      <c r="DY28" s="232"/>
      <c r="DZ28" s="232"/>
      <c r="EA28" s="232"/>
      <c r="EB28" s="232"/>
      <c r="EC28" s="232"/>
      <c r="ED28" s="232"/>
      <c r="EE28" s="232"/>
      <c r="EF28" s="232"/>
      <c r="EG28" s="232"/>
      <c r="EH28" s="232"/>
      <c r="EI28" s="232"/>
      <c r="EJ28" s="232"/>
      <c r="EK28" s="232"/>
      <c r="EL28" s="232"/>
      <c r="EM28" s="232"/>
      <c r="EN28" s="232"/>
      <c r="EO28" s="232"/>
      <c r="EP28" s="232"/>
      <c r="EQ28" s="232"/>
      <c r="ER28" s="232"/>
      <c r="ES28" s="232"/>
      <c r="ET28" s="232"/>
      <c r="EU28" s="232"/>
      <c r="EV28" s="232"/>
      <c r="EW28" s="232"/>
      <c r="EX28" s="232"/>
      <c r="EY28" s="232"/>
      <c r="EZ28" s="232"/>
      <c r="FA28" s="232"/>
      <c r="FB28" s="232"/>
      <c r="FC28" s="232"/>
      <c r="FD28" s="232"/>
      <c r="FE28" s="232"/>
    </row>
    <row r="29" spans="1:161" s="3" customFormat="1" ht="15" customHeight="1" x14ac:dyDescent="0.2">
      <c r="A29" s="8"/>
      <c r="B29" s="8"/>
      <c r="C29" s="8"/>
      <c r="D29" s="8"/>
      <c r="E29" s="8"/>
      <c r="F29" s="8"/>
      <c r="G29" s="8"/>
      <c r="H29" s="8"/>
      <c r="I29" s="8"/>
      <c r="J29" s="8"/>
      <c r="K29" s="8"/>
      <c r="L29" s="8"/>
      <c r="M29" s="8"/>
      <c r="N29" s="8"/>
      <c r="O29" s="8"/>
      <c r="P29" s="8"/>
      <c r="Q29" s="8"/>
      <c r="R29" s="8"/>
      <c r="S29" s="8"/>
      <c r="T29" s="8"/>
      <c r="U29" s="8"/>
      <c r="V29" s="7"/>
      <c r="W29" s="7"/>
      <c r="X29" s="7"/>
      <c r="Y29" s="7"/>
      <c r="Z29" s="7"/>
      <c r="AA29" s="7"/>
      <c r="AB29" s="12"/>
      <c r="AC29" s="234"/>
      <c r="AD29" s="240"/>
      <c r="AE29" s="243"/>
      <c r="AF29" s="242"/>
      <c r="AG29" s="242"/>
      <c r="AH29" s="242"/>
      <c r="AI29" s="237"/>
      <c r="AJ29" s="237"/>
      <c r="AK29" s="237"/>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row>
    <row r="30" spans="1:161" s="3" customFormat="1" ht="15" customHeight="1" x14ac:dyDescent="0.2">
      <c r="A30" s="8"/>
      <c r="B30" s="8"/>
      <c r="C30" s="8"/>
      <c r="D30" s="8"/>
      <c r="E30" s="8"/>
      <c r="F30" s="8"/>
      <c r="G30" s="8"/>
      <c r="H30" s="8"/>
      <c r="I30" s="8"/>
      <c r="J30" s="8"/>
      <c r="K30" s="8"/>
      <c r="L30" s="8"/>
      <c r="M30" s="8"/>
      <c r="N30" s="8"/>
      <c r="O30" s="8"/>
      <c r="P30" s="8"/>
      <c r="Q30" s="8"/>
      <c r="R30" s="8"/>
      <c r="S30" s="8"/>
      <c r="T30" s="8"/>
      <c r="U30" s="352"/>
      <c r="V30" s="352"/>
      <c r="W30" s="14"/>
      <c r="X30" s="14"/>
      <c r="Y30" s="14"/>
      <c r="Z30" s="14"/>
      <c r="AA30" s="14"/>
      <c r="AB30" s="12"/>
      <c r="AC30" s="234"/>
      <c r="AD30" s="240"/>
      <c r="AE30" s="244">
        <f>AZ35</f>
        <v>0</v>
      </c>
      <c r="AF30" s="242"/>
      <c r="AG30" s="242"/>
      <c r="AH30" s="242"/>
      <c r="AI30" s="237"/>
      <c r="AJ30" s="237"/>
      <c r="AK30" s="237"/>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L30" s="232"/>
      <c r="CM30" s="232"/>
      <c r="CN30" s="232"/>
      <c r="CO30" s="232"/>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2"/>
      <c r="ET30" s="232"/>
      <c r="EU30" s="232"/>
      <c r="EV30" s="232"/>
      <c r="EW30" s="232"/>
      <c r="EX30" s="232"/>
      <c r="EY30" s="232"/>
      <c r="EZ30" s="232"/>
      <c r="FA30" s="232"/>
      <c r="FB30" s="232"/>
      <c r="FC30" s="232"/>
      <c r="FD30" s="232"/>
      <c r="FE30" s="232"/>
    </row>
    <row r="31" spans="1:161" s="3" customFormat="1" ht="15" customHeight="1" x14ac:dyDescent="0.2">
      <c r="A31" s="8"/>
      <c r="B31" s="8"/>
      <c r="C31" s="8"/>
      <c r="D31" s="8"/>
      <c r="E31" s="8"/>
      <c r="F31" s="8"/>
      <c r="G31" s="8"/>
      <c r="H31" s="8"/>
      <c r="I31" s="8"/>
      <c r="J31" s="8"/>
      <c r="K31" s="8"/>
      <c r="L31" s="8"/>
      <c r="M31" s="8"/>
      <c r="N31" s="8"/>
      <c r="O31" s="8"/>
      <c r="P31" s="8"/>
      <c r="Q31" s="8"/>
      <c r="R31" s="8"/>
      <c r="S31" s="8"/>
      <c r="T31" s="8"/>
      <c r="U31" s="8"/>
      <c r="V31" s="7"/>
      <c r="W31" s="7"/>
      <c r="X31" s="7"/>
      <c r="Y31" s="7"/>
      <c r="Z31" s="7"/>
      <c r="AA31" s="7"/>
      <c r="AB31" s="12"/>
      <c r="AC31" s="234"/>
      <c r="AD31" s="240"/>
      <c r="AE31" s="244"/>
      <c r="AF31" s="242"/>
      <c r="AG31" s="242"/>
      <c r="AH31" s="242"/>
      <c r="AI31" s="237"/>
      <c r="AJ31" s="237"/>
      <c r="AK31" s="237"/>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row>
    <row r="32" spans="1:161" s="3" customFormat="1" ht="15" customHeight="1" x14ac:dyDescent="0.2">
      <c r="A32" s="8"/>
      <c r="B32" s="8"/>
      <c r="C32" s="8"/>
      <c r="D32" s="8"/>
      <c r="E32" s="8"/>
      <c r="F32" s="8"/>
      <c r="G32" s="8"/>
      <c r="H32" s="8"/>
      <c r="I32" s="8"/>
      <c r="J32" s="8"/>
      <c r="K32" s="8"/>
      <c r="L32" s="8"/>
      <c r="M32" s="8"/>
      <c r="N32" s="8"/>
      <c r="O32" s="8"/>
      <c r="P32" s="8"/>
      <c r="Q32" s="8"/>
      <c r="R32" s="8"/>
      <c r="S32" s="8"/>
      <c r="T32" s="8"/>
      <c r="U32" s="8"/>
      <c r="V32" s="7"/>
      <c r="W32" s="7"/>
      <c r="X32" s="7"/>
      <c r="Y32" s="7"/>
      <c r="Z32" s="7"/>
      <c r="AA32" s="7"/>
      <c r="AB32" s="12"/>
      <c r="AC32" s="234"/>
      <c r="AD32" s="245"/>
      <c r="AE32" s="246"/>
      <c r="AF32" s="236"/>
      <c r="AG32" s="231"/>
      <c r="AH32" s="231"/>
      <c r="AI32" s="231"/>
      <c r="AJ32" s="231"/>
      <c r="AK32" s="247"/>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row>
    <row r="33" spans="1:161" s="3" customFormat="1" ht="15" customHeight="1" x14ac:dyDescent="0.2">
      <c r="A33" s="8"/>
      <c r="B33" s="8"/>
      <c r="C33" s="8"/>
      <c r="D33" s="8"/>
      <c r="E33" s="8"/>
      <c r="F33" s="8"/>
      <c r="G33" s="8"/>
      <c r="H33" s="8"/>
      <c r="I33" s="8"/>
      <c r="J33" s="8"/>
      <c r="K33" s="8"/>
      <c r="L33" s="8"/>
      <c r="M33" s="8"/>
      <c r="N33" s="8"/>
      <c r="O33" s="8"/>
      <c r="P33" s="8"/>
      <c r="Q33" s="8"/>
      <c r="R33" s="8"/>
      <c r="S33" s="8"/>
      <c r="T33" s="8"/>
      <c r="U33" s="8"/>
      <c r="V33" s="7"/>
      <c r="W33" s="7"/>
      <c r="X33" s="7"/>
      <c r="Y33" s="7"/>
      <c r="Z33" s="7"/>
      <c r="AA33" s="7"/>
      <c r="AB33" s="12"/>
      <c r="AC33" s="248"/>
      <c r="AD33" s="249" t="str">
        <f ca="1">IF(ISBLANK(OFFSET(AC33,0,$AG$6)),"",OFFSET(AC33,0,$AG$6))</f>
        <v/>
      </c>
      <c r="AE33" s="250"/>
      <c r="AF33" s="251"/>
      <c r="AG33" s="251"/>
      <c r="AH33" s="251"/>
      <c r="AI33" s="251"/>
      <c r="AJ33" s="251"/>
      <c r="AK33" s="251"/>
      <c r="AL33" s="251"/>
      <c r="AM33" s="251"/>
      <c r="AN33" s="251"/>
      <c r="AO33" s="251"/>
      <c r="AP33" s="251"/>
      <c r="AQ33" s="251"/>
      <c r="AR33" s="251"/>
      <c r="AS33" s="251"/>
      <c r="AT33" s="251"/>
      <c r="AU33" s="251"/>
      <c r="AV33" s="251"/>
      <c r="AW33" s="251"/>
      <c r="AX33" s="251"/>
      <c r="AY33" s="251"/>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row>
    <row r="34" spans="1:161" s="3" customFormat="1" ht="15" customHeight="1" x14ac:dyDescent="0.2">
      <c r="A34" s="8"/>
      <c r="B34" s="8"/>
      <c r="C34" s="8"/>
      <c r="D34" s="8"/>
      <c r="E34" s="8"/>
      <c r="F34" s="8"/>
      <c r="G34" s="8"/>
      <c r="H34" s="8"/>
      <c r="I34" s="8"/>
      <c r="J34" s="8"/>
      <c r="K34" s="8"/>
      <c r="L34" s="8"/>
      <c r="M34" s="8"/>
      <c r="N34" s="8"/>
      <c r="O34" s="8"/>
      <c r="P34" s="8"/>
      <c r="Q34" s="8"/>
      <c r="R34" s="8"/>
      <c r="S34" s="8"/>
      <c r="T34" s="8"/>
      <c r="U34" s="8"/>
      <c r="V34" s="7"/>
      <c r="W34" s="7"/>
      <c r="X34" s="7"/>
      <c r="Y34" s="7"/>
      <c r="Z34" s="7"/>
      <c r="AA34" s="7"/>
      <c r="AB34" s="12"/>
      <c r="AC34" s="248"/>
      <c r="AD34" s="252" t="str">
        <f ca="1">OFFSET(AC34,0,$AG$6)</f>
        <v>Winter 2016-17</v>
      </c>
      <c r="AE34" s="239" t="str">
        <f>AD9</f>
        <v>Winter 2016-17</v>
      </c>
      <c r="AF34" s="239" t="str">
        <f>AE34</f>
        <v>Winter 2016-17</v>
      </c>
      <c r="AG34" s="239" t="str">
        <f t="shared" ref="AG34:AX34" si="0">AF34</f>
        <v>Winter 2016-17</v>
      </c>
      <c r="AH34" s="239" t="str">
        <f t="shared" si="0"/>
        <v>Winter 2016-17</v>
      </c>
      <c r="AI34" s="239" t="str">
        <f t="shared" si="0"/>
        <v>Winter 2016-17</v>
      </c>
      <c r="AJ34" s="239" t="str">
        <f t="shared" si="0"/>
        <v>Winter 2016-17</v>
      </c>
      <c r="AK34" s="239" t="str">
        <f t="shared" si="0"/>
        <v>Winter 2016-17</v>
      </c>
      <c r="AL34" s="239" t="str">
        <f t="shared" si="0"/>
        <v>Winter 2016-17</v>
      </c>
      <c r="AM34" s="239" t="str">
        <f t="shared" si="0"/>
        <v>Winter 2016-17</v>
      </c>
      <c r="AN34" s="239" t="str">
        <f t="shared" si="0"/>
        <v>Winter 2016-17</v>
      </c>
      <c r="AO34" s="239" t="str">
        <f t="shared" si="0"/>
        <v>Winter 2016-17</v>
      </c>
      <c r="AP34" s="239" t="str">
        <f t="shared" si="0"/>
        <v>Winter 2016-17</v>
      </c>
      <c r="AQ34" s="239" t="str">
        <f t="shared" si="0"/>
        <v>Winter 2016-17</v>
      </c>
      <c r="AR34" s="239" t="str">
        <f t="shared" si="0"/>
        <v>Winter 2016-17</v>
      </c>
      <c r="AS34" s="239" t="str">
        <f t="shared" si="0"/>
        <v>Winter 2016-17</v>
      </c>
      <c r="AT34" s="239" t="str">
        <f t="shared" si="0"/>
        <v>Winter 2016-17</v>
      </c>
      <c r="AU34" s="239" t="str">
        <f t="shared" si="0"/>
        <v>Winter 2016-17</v>
      </c>
      <c r="AV34" s="239" t="str">
        <f t="shared" si="0"/>
        <v>Winter 2016-17</v>
      </c>
      <c r="AW34" s="239" t="str">
        <f t="shared" si="0"/>
        <v>Winter 2016-17</v>
      </c>
      <c r="AX34" s="239" t="str">
        <f t="shared" si="0"/>
        <v>Winter 2016-17</v>
      </c>
      <c r="AY34" s="343"/>
      <c r="AZ34" s="344"/>
      <c r="BA34" s="239" t="str">
        <f>AD10</f>
        <v>Winter 2015-16</v>
      </c>
      <c r="BB34" s="239" t="str">
        <f>BA34</f>
        <v>Winter 2015-16</v>
      </c>
      <c r="BC34" s="239" t="str">
        <f t="shared" ref="BC34:BT34" si="1">BB34</f>
        <v>Winter 2015-16</v>
      </c>
      <c r="BD34" s="239" t="str">
        <f t="shared" si="1"/>
        <v>Winter 2015-16</v>
      </c>
      <c r="BE34" s="239" t="str">
        <f t="shared" si="1"/>
        <v>Winter 2015-16</v>
      </c>
      <c r="BF34" s="239" t="str">
        <f t="shared" si="1"/>
        <v>Winter 2015-16</v>
      </c>
      <c r="BG34" s="239" t="str">
        <f t="shared" si="1"/>
        <v>Winter 2015-16</v>
      </c>
      <c r="BH34" s="239" t="str">
        <f t="shared" si="1"/>
        <v>Winter 2015-16</v>
      </c>
      <c r="BI34" s="239" t="str">
        <f t="shared" si="1"/>
        <v>Winter 2015-16</v>
      </c>
      <c r="BJ34" s="239" t="str">
        <f t="shared" si="1"/>
        <v>Winter 2015-16</v>
      </c>
      <c r="BK34" s="239" t="str">
        <f t="shared" si="1"/>
        <v>Winter 2015-16</v>
      </c>
      <c r="BL34" s="239" t="str">
        <f t="shared" si="1"/>
        <v>Winter 2015-16</v>
      </c>
      <c r="BM34" s="239" t="str">
        <f t="shared" si="1"/>
        <v>Winter 2015-16</v>
      </c>
      <c r="BN34" s="239" t="str">
        <f t="shared" si="1"/>
        <v>Winter 2015-16</v>
      </c>
      <c r="BO34" s="239" t="str">
        <f t="shared" si="1"/>
        <v>Winter 2015-16</v>
      </c>
      <c r="BP34" s="239" t="str">
        <f t="shared" si="1"/>
        <v>Winter 2015-16</v>
      </c>
      <c r="BQ34" s="239" t="str">
        <f t="shared" si="1"/>
        <v>Winter 2015-16</v>
      </c>
      <c r="BR34" s="239" t="str">
        <f t="shared" si="1"/>
        <v>Winter 2015-16</v>
      </c>
      <c r="BS34" s="239" t="str">
        <f t="shared" si="1"/>
        <v>Winter 2015-16</v>
      </c>
      <c r="BT34" s="239" t="str">
        <f t="shared" si="1"/>
        <v>Winter 2015-16</v>
      </c>
      <c r="BU34" s="343"/>
      <c r="BV34" s="344"/>
      <c r="BW34" s="239" t="str">
        <f>AD11</f>
        <v>Winter 2014-15</v>
      </c>
      <c r="BX34" s="239" t="str">
        <f>BW34</f>
        <v>Winter 2014-15</v>
      </c>
      <c r="BY34" s="239" t="str">
        <f t="shared" ref="BY34:CP34" si="2">BX34</f>
        <v>Winter 2014-15</v>
      </c>
      <c r="BZ34" s="239" t="str">
        <f t="shared" si="2"/>
        <v>Winter 2014-15</v>
      </c>
      <c r="CA34" s="239" t="str">
        <f t="shared" si="2"/>
        <v>Winter 2014-15</v>
      </c>
      <c r="CB34" s="239" t="str">
        <f t="shared" si="2"/>
        <v>Winter 2014-15</v>
      </c>
      <c r="CC34" s="239" t="str">
        <f t="shared" si="2"/>
        <v>Winter 2014-15</v>
      </c>
      <c r="CD34" s="239" t="str">
        <f t="shared" si="2"/>
        <v>Winter 2014-15</v>
      </c>
      <c r="CE34" s="239" t="str">
        <f t="shared" si="2"/>
        <v>Winter 2014-15</v>
      </c>
      <c r="CF34" s="239" t="str">
        <f t="shared" si="2"/>
        <v>Winter 2014-15</v>
      </c>
      <c r="CG34" s="239" t="str">
        <f t="shared" si="2"/>
        <v>Winter 2014-15</v>
      </c>
      <c r="CH34" s="239" t="str">
        <f t="shared" si="2"/>
        <v>Winter 2014-15</v>
      </c>
      <c r="CI34" s="239" t="str">
        <f t="shared" si="2"/>
        <v>Winter 2014-15</v>
      </c>
      <c r="CJ34" s="239" t="str">
        <f t="shared" si="2"/>
        <v>Winter 2014-15</v>
      </c>
      <c r="CK34" s="239" t="str">
        <f t="shared" si="2"/>
        <v>Winter 2014-15</v>
      </c>
      <c r="CL34" s="239" t="str">
        <f t="shared" si="2"/>
        <v>Winter 2014-15</v>
      </c>
      <c r="CM34" s="239" t="str">
        <f t="shared" si="2"/>
        <v>Winter 2014-15</v>
      </c>
      <c r="CN34" s="239" t="str">
        <f t="shared" si="2"/>
        <v>Winter 2014-15</v>
      </c>
      <c r="CO34" s="239" t="str">
        <f t="shared" si="2"/>
        <v>Winter 2014-15</v>
      </c>
      <c r="CP34" s="239" t="str">
        <f t="shared" si="2"/>
        <v>Winter 2014-15</v>
      </c>
      <c r="CQ34" s="343"/>
      <c r="CR34" s="344"/>
      <c r="CS34" s="239" t="str">
        <f>AD12</f>
        <v>Average across 2014-15, 2015-16 and 2016-17</v>
      </c>
      <c r="CT34" s="239" t="str">
        <f>CS34</f>
        <v>Average across 2014-15, 2015-16 and 2016-17</v>
      </c>
      <c r="CU34" s="239" t="str">
        <f t="shared" ref="CU34:DL34" si="3">CT34</f>
        <v>Average across 2014-15, 2015-16 and 2016-17</v>
      </c>
      <c r="CV34" s="239" t="str">
        <f t="shared" si="3"/>
        <v>Average across 2014-15, 2015-16 and 2016-17</v>
      </c>
      <c r="CW34" s="239" t="str">
        <f t="shared" si="3"/>
        <v>Average across 2014-15, 2015-16 and 2016-17</v>
      </c>
      <c r="CX34" s="239" t="str">
        <f t="shared" si="3"/>
        <v>Average across 2014-15, 2015-16 and 2016-17</v>
      </c>
      <c r="CY34" s="239" t="str">
        <f t="shared" si="3"/>
        <v>Average across 2014-15, 2015-16 and 2016-17</v>
      </c>
      <c r="CZ34" s="239" t="str">
        <f t="shared" si="3"/>
        <v>Average across 2014-15, 2015-16 and 2016-17</v>
      </c>
      <c r="DA34" s="239" t="str">
        <f t="shared" si="3"/>
        <v>Average across 2014-15, 2015-16 and 2016-17</v>
      </c>
      <c r="DB34" s="239" t="str">
        <f t="shared" si="3"/>
        <v>Average across 2014-15, 2015-16 and 2016-17</v>
      </c>
      <c r="DC34" s="239" t="str">
        <f t="shared" si="3"/>
        <v>Average across 2014-15, 2015-16 and 2016-17</v>
      </c>
      <c r="DD34" s="239" t="str">
        <f t="shared" si="3"/>
        <v>Average across 2014-15, 2015-16 and 2016-17</v>
      </c>
      <c r="DE34" s="239" t="str">
        <f t="shared" si="3"/>
        <v>Average across 2014-15, 2015-16 and 2016-17</v>
      </c>
      <c r="DF34" s="239" t="str">
        <f t="shared" si="3"/>
        <v>Average across 2014-15, 2015-16 and 2016-17</v>
      </c>
      <c r="DG34" s="239" t="str">
        <f t="shared" si="3"/>
        <v>Average across 2014-15, 2015-16 and 2016-17</v>
      </c>
      <c r="DH34" s="239" t="str">
        <f t="shared" si="3"/>
        <v>Average across 2014-15, 2015-16 and 2016-17</v>
      </c>
      <c r="DI34" s="239" t="str">
        <f t="shared" si="3"/>
        <v>Average across 2014-15, 2015-16 and 2016-17</v>
      </c>
      <c r="DJ34" s="239" t="str">
        <f t="shared" si="3"/>
        <v>Average across 2014-15, 2015-16 and 2016-17</v>
      </c>
      <c r="DK34" s="239" t="str">
        <f t="shared" si="3"/>
        <v>Average across 2014-15, 2015-16 and 2016-17</v>
      </c>
      <c r="DL34" s="239" t="str">
        <f t="shared" si="3"/>
        <v>Average across 2014-15, 2015-16 and 2016-17</v>
      </c>
      <c r="DM34" s="343"/>
      <c r="DN34" s="344"/>
      <c r="DO34" s="239" t="str">
        <f>AD13</f>
        <v>Change 2015-16 to 2016-17</v>
      </c>
      <c r="DP34" s="239" t="str">
        <f>DO34</f>
        <v>Change 2015-16 to 2016-17</v>
      </c>
      <c r="DQ34" s="239" t="str">
        <f t="shared" ref="DQ34" si="4">DP34</f>
        <v>Change 2015-16 to 2016-17</v>
      </c>
      <c r="DR34" s="239" t="str">
        <f t="shared" ref="DR34" si="5">DQ34</f>
        <v>Change 2015-16 to 2016-17</v>
      </c>
      <c r="DS34" s="239" t="str">
        <f t="shared" ref="DS34" si="6">DR34</f>
        <v>Change 2015-16 to 2016-17</v>
      </c>
      <c r="DT34" s="239" t="str">
        <f t="shared" ref="DT34" si="7">DS34</f>
        <v>Change 2015-16 to 2016-17</v>
      </c>
      <c r="DU34" s="239" t="str">
        <f t="shared" ref="DU34" si="8">DT34</f>
        <v>Change 2015-16 to 2016-17</v>
      </c>
      <c r="DV34" s="239" t="str">
        <f t="shared" ref="DV34" si="9">DU34</f>
        <v>Change 2015-16 to 2016-17</v>
      </c>
      <c r="DW34" s="239" t="str">
        <f t="shared" ref="DW34" si="10">DV34</f>
        <v>Change 2015-16 to 2016-17</v>
      </c>
      <c r="DX34" s="239" t="str">
        <f t="shared" ref="DX34" si="11">DW34</f>
        <v>Change 2015-16 to 2016-17</v>
      </c>
      <c r="DY34" s="239" t="str">
        <f t="shared" ref="DY34" si="12">DX34</f>
        <v>Change 2015-16 to 2016-17</v>
      </c>
      <c r="DZ34" s="239" t="str">
        <f t="shared" ref="DZ34" si="13">DY34</f>
        <v>Change 2015-16 to 2016-17</v>
      </c>
      <c r="EA34" s="239" t="str">
        <f t="shared" ref="EA34" si="14">DZ34</f>
        <v>Change 2015-16 to 2016-17</v>
      </c>
      <c r="EB34" s="239" t="str">
        <f t="shared" ref="EB34" si="15">EA34</f>
        <v>Change 2015-16 to 2016-17</v>
      </c>
      <c r="EC34" s="239" t="str">
        <f t="shared" ref="EC34" si="16">EB34</f>
        <v>Change 2015-16 to 2016-17</v>
      </c>
      <c r="ED34" s="239" t="str">
        <f t="shared" ref="ED34" si="17">EC34</f>
        <v>Change 2015-16 to 2016-17</v>
      </c>
      <c r="EE34" s="239" t="str">
        <f t="shared" ref="EE34" si="18">ED34</f>
        <v>Change 2015-16 to 2016-17</v>
      </c>
      <c r="EF34" s="239" t="str">
        <f t="shared" ref="EF34" si="19">EE34</f>
        <v>Change 2015-16 to 2016-17</v>
      </c>
      <c r="EG34" s="239" t="str">
        <f t="shared" ref="EG34" si="20">EF34</f>
        <v>Change 2015-16 to 2016-17</v>
      </c>
      <c r="EH34" s="239" t="str">
        <f t="shared" ref="EH34" si="21">EG34</f>
        <v>Change 2015-16 to 2016-17</v>
      </c>
      <c r="EI34" s="239"/>
      <c r="EJ34" s="343"/>
      <c r="EK34" s="239" t="str">
        <f>AD14</f>
        <v>Change 2014-15 to 2015-16</v>
      </c>
      <c r="EL34" s="239" t="str">
        <f>EK34</f>
        <v>Change 2014-15 to 2015-16</v>
      </c>
      <c r="EM34" s="239" t="str">
        <f t="shared" ref="EM34" si="22">EL34</f>
        <v>Change 2014-15 to 2015-16</v>
      </c>
      <c r="EN34" s="239" t="str">
        <f t="shared" ref="EN34" si="23">EM34</f>
        <v>Change 2014-15 to 2015-16</v>
      </c>
      <c r="EO34" s="239" t="str">
        <f t="shared" ref="EO34" si="24">EN34</f>
        <v>Change 2014-15 to 2015-16</v>
      </c>
      <c r="EP34" s="239" t="str">
        <f t="shared" ref="EP34" si="25">EO34</f>
        <v>Change 2014-15 to 2015-16</v>
      </c>
      <c r="EQ34" s="239" t="str">
        <f t="shared" ref="EQ34" si="26">EP34</f>
        <v>Change 2014-15 to 2015-16</v>
      </c>
      <c r="ER34" s="239" t="str">
        <f t="shared" ref="ER34" si="27">EQ34</f>
        <v>Change 2014-15 to 2015-16</v>
      </c>
      <c r="ES34" s="239" t="str">
        <f t="shared" ref="ES34" si="28">ER34</f>
        <v>Change 2014-15 to 2015-16</v>
      </c>
      <c r="ET34" s="239" t="str">
        <f t="shared" ref="ET34" si="29">ES34</f>
        <v>Change 2014-15 to 2015-16</v>
      </c>
      <c r="EU34" s="239" t="str">
        <f t="shared" ref="EU34" si="30">ET34</f>
        <v>Change 2014-15 to 2015-16</v>
      </c>
      <c r="EV34" s="239" t="str">
        <f t="shared" ref="EV34" si="31">EU34</f>
        <v>Change 2014-15 to 2015-16</v>
      </c>
      <c r="EW34" s="239" t="str">
        <f t="shared" ref="EW34" si="32">EV34</f>
        <v>Change 2014-15 to 2015-16</v>
      </c>
      <c r="EX34" s="239" t="str">
        <f t="shared" ref="EX34" si="33">EW34</f>
        <v>Change 2014-15 to 2015-16</v>
      </c>
      <c r="EY34" s="239" t="str">
        <f t="shared" ref="EY34" si="34">EX34</f>
        <v>Change 2014-15 to 2015-16</v>
      </c>
      <c r="EZ34" s="239" t="str">
        <f t="shared" ref="EZ34" si="35">EY34</f>
        <v>Change 2014-15 to 2015-16</v>
      </c>
      <c r="FA34" s="239" t="str">
        <f t="shared" ref="FA34" si="36">EZ34</f>
        <v>Change 2014-15 to 2015-16</v>
      </c>
      <c r="FB34" s="239" t="str">
        <f t="shared" ref="FB34" si="37">FA34</f>
        <v>Change 2014-15 to 2015-16</v>
      </c>
      <c r="FC34" s="239" t="str">
        <f t="shared" ref="FC34" si="38">FB34</f>
        <v>Change 2014-15 to 2015-16</v>
      </c>
      <c r="FD34" s="239" t="str">
        <f t="shared" ref="FD34" si="39">FC34</f>
        <v>Change 2014-15 to 2015-16</v>
      </c>
      <c r="FE34" s="239"/>
    </row>
    <row r="35" spans="1:161" s="3" customFormat="1" ht="38.25" x14ac:dyDescent="0.2">
      <c r="A35" s="8"/>
      <c r="B35" s="8"/>
      <c r="C35" s="8"/>
      <c r="D35" s="8"/>
      <c r="E35" s="8"/>
      <c r="F35" s="8"/>
      <c r="G35" s="8"/>
      <c r="H35" s="8"/>
      <c r="I35" s="8"/>
      <c r="J35" s="8"/>
      <c r="K35" s="8"/>
      <c r="L35" s="8"/>
      <c r="M35" s="8"/>
      <c r="N35" s="8"/>
      <c r="O35" s="8"/>
      <c r="P35" s="8"/>
      <c r="Q35" s="8"/>
      <c r="R35" s="8"/>
      <c r="S35" s="8"/>
      <c r="T35" s="8"/>
      <c r="U35" s="8"/>
      <c r="V35" s="7"/>
      <c r="W35" s="7"/>
      <c r="X35" s="7"/>
      <c r="Y35" s="7"/>
      <c r="Z35" s="7"/>
      <c r="AA35" s="7"/>
      <c r="AB35" s="12"/>
      <c r="AC35" s="248"/>
      <c r="AD35" s="249" t="str">
        <f t="shared" ref="AD35" ca="1" si="40">IF(ISBLANK(OFFSET(AC35,0,$AG$6)),"",OFFSET(AC35,0,$AG$6))</f>
        <v>DRY MATERIALS: Salt applied (tons)</v>
      </c>
      <c r="AE35" s="253" t="s">
        <v>123</v>
      </c>
      <c r="AF35" s="254" t="s">
        <v>432</v>
      </c>
      <c r="AG35" s="254" t="s">
        <v>433</v>
      </c>
      <c r="AH35" s="255" t="s">
        <v>434</v>
      </c>
      <c r="AI35" s="255" t="s">
        <v>435</v>
      </c>
      <c r="AJ35" s="255" t="s">
        <v>629</v>
      </c>
      <c r="AK35" s="255" t="s">
        <v>437</v>
      </c>
      <c r="AL35" s="255" t="s">
        <v>436</v>
      </c>
      <c r="AM35" s="255" t="s">
        <v>438</v>
      </c>
      <c r="AN35" s="255" t="s">
        <v>439</v>
      </c>
      <c r="AO35" s="255" t="s">
        <v>427</v>
      </c>
      <c r="AP35" s="255" t="s">
        <v>428</v>
      </c>
      <c r="AQ35" s="255" t="s">
        <v>429</v>
      </c>
      <c r="AR35" s="255" t="s">
        <v>431</v>
      </c>
      <c r="AS35" s="255" t="s">
        <v>430</v>
      </c>
      <c r="AT35" s="255" t="s">
        <v>753</v>
      </c>
      <c r="AU35" s="255" t="s">
        <v>754</v>
      </c>
      <c r="AV35" s="255" t="s">
        <v>755</v>
      </c>
      <c r="AW35" s="255" t="s">
        <v>756</v>
      </c>
      <c r="AX35" s="255" t="s">
        <v>124</v>
      </c>
      <c r="AY35" s="255"/>
      <c r="AZ35" s="232"/>
      <c r="BA35" s="253" t="s">
        <v>123</v>
      </c>
      <c r="BB35" s="254" t="s">
        <v>432</v>
      </c>
      <c r="BC35" s="254" t="s">
        <v>433</v>
      </c>
      <c r="BD35" s="255" t="s">
        <v>434</v>
      </c>
      <c r="BE35" s="255" t="s">
        <v>435</v>
      </c>
      <c r="BF35" s="255" t="s">
        <v>629</v>
      </c>
      <c r="BG35" s="255" t="s">
        <v>437</v>
      </c>
      <c r="BH35" s="255" t="s">
        <v>436</v>
      </c>
      <c r="BI35" s="255" t="s">
        <v>438</v>
      </c>
      <c r="BJ35" s="255" t="s">
        <v>439</v>
      </c>
      <c r="BK35" s="255" t="s">
        <v>427</v>
      </c>
      <c r="BL35" s="255" t="s">
        <v>428</v>
      </c>
      <c r="BM35" s="255" t="s">
        <v>429</v>
      </c>
      <c r="BN35" s="255" t="s">
        <v>431</v>
      </c>
      <c r="BO35" s="255" t="s">
        <v>430</v>
      </c>
      <c r="BP35" s="255" t="s">
        <v>753</v>
      </c>
      <c r="BQ35" s="255" t="s">
        <v>754</v>
      </c>
      <c r="BR35" s="255" t="s">
        <v>755</v>
      </c>
      <c r="BS35" s="255" t="s">
        <v>756</v>
      </c>
      <c r="BT35" s="255" t="s">
        <v>124</v>
      </c>
      <c r="BU35" s="255"/>
      <c r="BV35" s="232"/>
      <c r="BW35" s="253" t="s">
        <v>123</v>
      </c>
      <c r="BX35" s="254" t="s">
        <v>432</v>
      </c>
      <c r="BY35" s="254" t="s">
        <v>433</v>
      </c>
      <c r="BZ35" s="255" t="s">
        <v>434</v>
      </c>
      <c r="CA35" s="255" t="s">
        <v>435</v>
      </c>
      <c r="CB35" s="255" t="s">
        <v>629</v>
      </c>
      <c r="CC35" s="255" t="s">
        <v>437</v>
      </c>
      <c r="CD35" s="255" t="s">
        <v>436</v>
      </c>
      <c r="CE35" s="255" t="s">
        <v>438</v>
      </c>
      <c r="CF35" s="255" t="s">
        <v>439</v>
      </c>
      <c r="CG35" s="255" t="s">
        <v>427</v>
      </c>
      <c r="CH35" s="255" t="s">
        <v>428</v>
      </c>
      <c r="CI35" s="255" t="s">
        <v>429</v>
      </c>
      <c r="CJ35" s="255" t="s">
        <v>431</v>
      </c>
      <c r="CK35" s="255" t="s">
        <v>430</v>
      </c>
      <c r="CL35" s="255" t="s">
        <v>753</v>
      </c>
      <c r="CM35" s="255" t="s">
        <v>754</v>
      </c>
      <c r="CN35" s="255" t="s">
        <v>755</v>
      </c>
      <c r="CO35" s="255" t="s">
        <v>756</v>
      </c>
      <c r="CP35" s="255" t="s">
        <v>124</v>
      </c>
      <c r="CQ35" s="255"/>
      <c r="CR35" s="232"/>
      <c r="CS35" s="253" t="s">
        <v>123</v>
      </c>
      <c r="CT35" s="254" t="s">
        <v>432</v>
      </c>
      <c r="CU35" s="254" t="s">
        <v>433</v>
      </c>
      <c r="CV35" s="255" t="s">
        <v>434</v>
      </c>
      <c r="CW35" s="255" t="s">
        <v>435</v>
      </c>
      <c r="CX35" s="255" t="s">
        <v>629</v>
      </c>
      <c r="CY35" s="255" t="s">
        <v>437</v>
      </c>
      <c r="CZ35" s="255" t="s">
        <v>436</v>
      </c>
      <c r="DA35" s="255" t="s">
        <v>438</v>
      </c>
      <c r="DB35" s="255" t="s">
        <v>439</v>
      </c>
      <c r="DC35" s="255" t="s">
        <v>427</v>
      </c>
      <c r="DD35" s="255" t="s">
        <v>428</v>
      </c>
      <c r="DE35" s="255" t="s">
        <v>429</v>
      </c>
      <c r="DF35" s="255" t="s">
        <v>431</v>
      </c>
      <c r="DG35" s="255" t="s">
        <v>430</v>
      </c>
      <c r="DH35" s="255" t="s">
        <v>753</v>
      </c>
      <c r="DI35" s="255" t="s">
        <v>754</v>
      </c>
      <c r="DJ35" s="255" t="s">
        <v>755</v>
      </c>
      <c r="DK35" s="255" t="s">
        <v>756</v>
      </c>
      <c r="DL35" s="255" t="s">
        <v>124</v>
      </c>
      <c r="DM35" s="255"/>
      <c r="DN35" s="232"/>
      <c r="DO35" s="253" t="s">
        <v>123</v>
      </c>
      <c r="DP35" s="254" t="s">
        <v>432</v>
      </c>
      <c r="DQ35" s="254" t="s">
        <v>433</v>
      </c>
      <c r="DR35" s="255" t="s">
        <v>434</v>
      </c>
      <c r="DS35" s="255" t="s">
        <v>435</v>
      </c>
      <c r="DT35" s="255" t="s">
        <v>629</v>
      </c>
      <c r="DU35" s="255" t="s">
        <v>437</v>
      </c>
      <c r="DV35" s="255" t="s">
        <v>436</v>
      </c>
      <c r="DW35" s="255" t="s">
        <v>438</v>
      </c>
      <c r="DX35" s="255" t="s">
        <v>439</v>
      </c>
      <c r="DY35" s="255" t="s">
        <v>427</v>
      </c>
      <c r="DZ35" s="255" t="s">
        <v>428</v>
      </c>
      <c r="EA35" s="255" t="s">
        <v>429</v>
      </c>
      <c r="EB35" s="255" t="s">
        <v>431</v>
      </c>
      <c r="EC35" s="255" t="s">
        <v>430</v>
      </c>
      <c r="ED35" s="255" t="s">
        <v>753</v>
      </c>
      <c r="EE35" s="255" t="s">
        <v>754</v>
      </c>
      <c r="EF35" s="255" t="s">
        <v>755</v>
      </c>
      <c r="EG35" s="255" t="s">
        <v>756</v>
      </c>
      <c r="EH35" s="255" t="s">
        <v>124</v>
      </c>
      <c r="EI35" s="255"/>
      <c r="EJ35" s="255"/>
      <c r="EK35" s="253" t="s">
        <v>123</v>
      </c>
      <c r="EL35" s="254" t="s">
        <v>432</v>
      </c>
      <c r="EM35" s="254" t="s">
        <v>433</v>
      </c>
      <c r="EN35" s="255" t="s">
        <v>434</v>
      </c>
      <c r="EO35" s="255" t="s">
        <v>435</v>
      </c>
      <c r="EP35" s="255" t="s">
        <v>629</v>
      </c>
      <c r="EQ35" s="255" t="s">
        <v>437</v>
      </c>
      <c r="ER35" s="255" t="s">
        <v>436</v>
      </c>
      <c r="ES35" s="255" t="s">
        <v>438</v>
      </c>
      <c r="ET35" s="255" t="s">
        <v>439</v>
      </c>
      <c r="EU35" s="255" t="s">
        <v>427</v>
      </c>
      <c r="EV35" s="255" t="s">
        <v>428</v>
      </c>
      <c r="EW35" s="255" t="s">
        <v>429</v>
      </c>
      <c r="EX35" s="255" t="s">
        <v>431</v>
      </c>
      <c r="EY35" s="255" t="s">
        <v>430</v>
      </c>
      <c r="EZ35" s="255" t="s">
        <v>753</v>
      </c>
      <c r="FA35" s="255" t="s">
        <v>754</v>
      </c>
      <c r="FB35" s="255" t="s">
        <v>755</v>
      </c>
      <c r="FC35" s="255" t="s">
        <v>756</v>
      </c>
      <c r="FD35" s="255" t="s">
        <v>124</v>
      </c>
      <c r="FE35" s="255"/>
    </row>
    <row r="36" spans="1:161" s="3" customFormat="1" ht="15" customHeight="1" x14ac:dyDescent="0.25">
      <c r="A36" s="8"/>
      <c r="B36" s="8"/>
      <c r="C36" s="8"/>
      <c r="D36" s="8"/>
      <c r="E36" s="8"/>
      <c r="F36" s="8"/>
      <c r="G36" s="8"/>
      <c r="H36" s="8"/>
      <c r="I36" s="8"/>
      <c r="J36" s="8"/>
      <c r="K36" s="8"/>
      <c r="L36" s="8"/>
      <c r="M36" s="8"/>
      <c r="N36" s="8"/>
      <c r="O36" s="8"/>
      <c r="P36" s="8"/>
      <c r="Q36" s="8"/>
      <c r="R36" s="8"/>
      <c r="S36" s="8"/>
      <c r="T36" s="8"/>
      <c r="U36"/>
      <c r="V36" s="7"/>
      <c r="W36" s="7"/>
      <c r="X36" s="7"/>
      <c r="Y36" s="7"/>
      <c r="Z36" s="7"/>
      <c r="AA36" s="7"/>
      <c r="AB36" s="12"/>
      <c r="AC36" s="248" t="s">
        <v>346</v>
      </c>
      <c r="AD36" s="257" t="str">
        <f t="shared" ref="AD36:AD86" ca="1" si="41">OFFSET(AC36,0,$AG$6)</f>
        <v>7,720</v>
      </c>
      <c r="AE36" s="345" t="s">
        <v>758</v>
      </c>
      <c r="AF36" s="345" t="s">
        <v>1853</v>
      </c>
      <c r="AG36" s="345" t="s">
        <v>364</v>
      </c>
      <c r="AH36" s="345" t="s">
        <v>1950</v>
      </c>
      <c r="AI36" s="345" t="s">
        <v>1870</v>
      </c>
      <c r="AJ36" s="345" t="s">
        <v>364</v>
      </c>
      <c r="AK36" s="345" t="s">
        <v>411</v>
      </c>
      <c r="AL36" s="345" t="s">
        <v>1854</v>
      </c>
      <c r="AM36" s="345" t="s">
        <v>379</v>
      </c>
      <c r="AN36" s="345" t="s">
        <v>1855</v>
      </c>
      <c r="AO36" s="345" t="s">
        <v>1856</v>
      </c>
      <c r="AP36" s="345" t="s">
        <v>1857</v>
      </c>
      <c r="AQ36" s="345" t="s">
        <v>1858</v>
      </c>
      <c r="AR36" s="345" t="s">
        <v>1859</v>
      </c>
      <c r="AS36" s="345" t="s">
        <v>2899</v>
      </c>
      <c r="AT36" s="345" t="s">
        <v>1860</v>
      </c>
      <c r="AU36" s="345" t="s">
        <v>1861</v>
      </c>
      <c r="AV36" s="345" t="s">
        <v>1862</v>
      </c>
      <c r="AW36" s="345" t="s">
        <v>1863</v>
      </c>
      <c r="AX36" s="345" t="s">
        <v>1864</v>
      </c>
      <c r="AY36" s="258"/>
      <c r="AZ36" s="232"/>
      <c r="BA36" s="258" t="s">
        <v>758</v>
      </c>
      <c r="BB36" s="258" t="s">
        <v>759</v>
      </c>
      <c r="BC36" s="258"/>
      <c r="BD36" s="258" t="s">
        <v>760</v>
      </c>
      <c r="BE36" s="258" t="s">
        <v>391</v>
      </c>
      <c r="BF36" s="258"/>
      <c r="BG36" s="258"/>
      <c r="BH36" s="258"/>
      <c r="BI36" s="258" t="s">
        <v>365</v>
      </c>
      <c r="BJ36" s="258" t="s">
        <v>761</v>
      </c>
      <c r="BK36" s="258"/>
      <c r="BL36" s="258"/>
      <c r="BM36" s="258" t="s">
        <v>762</v>
      </c>
      <c r="BN36" s="258"/>
      <c r="BO36" s="258" t="s">
        <v>763</v>
      </c>
      <c r="BP36" s="275" t="s">
        <v>562</v>
      </c>
      <c r="BQ36" s="275" t="s">
        <v>562</v>
      </c>
      <c r="BR36" s="275" t="s">
        <v>562</v>
      </c>
      <c r="BS36" s="275" t="s">
        <v>562</v>
      </c>
      <c r="BT36" s="275" t="s">
        <v>764</v>
      </c>
      <c r="BU36" s="258"/>
      <c r="BV36" s="232"/>
      <c r="BW36" s="258" t="s">
        <v>562</v>
      </c>
      <c r="BX36" s="258" t="s">
        <v>562</v>
      </c>
      <c r="BY36" s="258" t="s">
        <v>562</v>
      </c>
      <c r="BZ36" s="258" t="s">
        <v>562</v>
      </c>
      <c r="CA36" s="258" t="s">
        <v>562</v>
      </c>
      <c r="CB36" s="258" t="s">
        <v>562</v>
      </c>
      <c r="CC36" s="258" t="s">
        <v>562</v>
      </c>
      <c r="CD36" s="258" t="s">
        <v>562</v>
      </c>
      <c r="CE36" s="258" t="s">
        <v>562</v>
      </c>
      <c r="CF36" s="258" t="s">
        <v>562</v>
      </c>
      <c r="CG36" s="258" t="s">
        <v>562</v>
      </c>
      <c r="CH36" s="258" t="s">
        <v>562</v>
      </c>
      <c r="CI36" s="258" t="s">
        <v>562</v>
      </c>
      <c r="CJ36" s="258" t="s">
        <v>562</v>
      </c>
      <c r="CK36" s="258" t="s">
        <v>562</v>
      </c>
      <c r="CL36" s="275" t="s">
        <v>562</v>
      </c>
      <c r="CM36" s="275" t="s">
        <v>562</v>
      </c>
      <c r="CN36" s="275" t="s">
        <v>562</v>
      </c>
      <c r="CO36" s="275" t="s">
        <v>562</v>
      </c>
      <c r="CP36" s="275" t="s">
        <v>562</v>
      </c>
      <c r="CQ36" s="258"/>
      <c r="CR36" s="232"/>
      <c r="CS36" s="345" t="s">
        <v>758</v>
      </c>
      <c r="CT36" s="345" t="s">
        <v>2218</v>
      </c>
      <c r="CU36" s="345" t="s">
        <v>364</v>
      </c>
      <c r="CV36" s="345" t="s">
        <v>2219</v>
      </c>
      <c r="CW36" s="345" t="s">
        <v>400</v>
      </c>
      <c r="CX36" s="345" t="s">
        <v>364</v>
      </c>
      <c r="CY36" s="345" t="s">
        <v>409</v>
      </c>
      <c r="CZ36" s="345" t="s">
        <v>2220</v>
      </c>
      <c r="DA36" s="345" t="s">
        <v>454</v>
      </c>
      <c r="DB36" s="345" t="s">
        <v>2221</v>
      </c>
      <c r="DC36" s="345" t="s">
        <v>2222</v>
      </c>
      <c r="DD36" s="345" t="s">
        <v>562</v>
      </c>
      <c r="DE36" s="345" t="s">
        <v>2223</v>
      </c>
      <c r="DF36" s="345" t="s">
        <v>2224</v>
      </c>
      <c r="DG36" s="345" t="s">
        <v>2225</v>
      </c>
      <c r="DH36" s="345" t="s">
        <v>562</v>
      </c>
      <c r="DI36" s="345" t="s">
        <v>562</v>
      </c>
      <c r="DJ36" s="345" t="s">
        <v>562</v>
      </c>
      <c r="DK36" s="345" t="s">
        <v>562</v>
      </c>
      <c r="DL36" s="345" t="s">
        <v>2226</v>
      </c>
      <c r="DM36" s="258"/>
      <c r="DN36" s="232"/>
      <c r="DO36" s="345" t="s">
        <v>364</v>
      </c>
      <c r="DP36" s="345" t="s">
        <v>2610</v>
      </c>
      <c r="DQ36" s="345" t="s">
        <v>364</v>
      </c>
      <c r="DR36" s="345" t="s">
        <v>1670</v>
      </c>
      <c r="DS36" s="345" t="s">
        <v>382</v>
      </c>
      <c r="DT36" s="345" t="s">
        <v>364</v>
      </c>
      <c r="DU36" s="345" t="s">
        <v>411</v>
      </c>
      <c r="DV36" s="345" t="s">
        <v>1854</v>
      </c>
      <c r="DW36" s="345" t="s">
        <v>998</v>
      </c>
      <c r="DX36" s="345" t="s">
        <v>2611</v>
      </c>
      <c r="DY36" s="345" t="s">
        <v>1856</v>
      </c>
      <c r="DZ36" s="345" t="s">
        <v>562</v>
      </c>
      <c r="EA36" s="345" t="s">
        <v>2612</v>
      </c>
      <c r="EB36" s="345" t="s">
        <v>1859</v>
      </c>
      <c r="EC36" s="345" t="s">
        <v>2613</v>
      </c>
      <c r="ED36" s="345" t="s">
        <v>562</v>
      </c>
      <c r="EE36" s="345" t="s">
        <v>562</v>
      </c>
      <c r="EF36" s="345" t="s">
        <v>562</v>
      </c>
      <c r="EG36" s="345" t="s">
        <v>562</v>
      </c>
      <c r="EH36" s="345" t="s">
        <v>2614</v>
      </c>
      <c r="EI36" s="258"/>
      <c r="EJ36" s="258"/>
      <c r="EK36" s="258" t="s">
        <v>562</v>
      </c>
      <c r="EL36" s="258" t="s">
        <v>562</v>
      </c>
      <c r="EM36" s="258" t="s">
        <v>562</v>
      </c>
      <c r="EN36" s="258" t="s">
        <v>562</v>
      </c>
      <c r="EO36" s="258" t="s">
        <v>562</v>
      </c>
      <c r="EP36" s="258" t="s">
        <v>562</v>
      </c>
      <c r="EQ36" s="258" t="s">
        <v>562</v>
      </c>
      <c r="ER36" s="258" t="s">
        <v>562</v>
      </c>
      <c r="ES36" s="258" t="s">
        <v>562</v>
      </c>
      <c r="ET36" s="258" t="s">
        <v>562</v>
      </c>
      <c r="EU36" s="258" t="s">
        <v>562</v>
      </c>
      <c r="EV36" s="258" t="s">
        <v>562</v>
      </c>
      <c r="EW36" s="258" t="s">
        <v>562</v>
      </c>
      <c r="EX36" s="258" t="s">
        <v>562</v>
      </c>
      <c r="EY36" s="258" t="s">
        <v>562</v>
      </c>
      <c r="EZ36" s="275" t="s">
        <v>562</v>
      </c>
      <c r="FA36" s="275" t="s">
        <v>562</v>
      </c>
      <c r="FB36" s="275" t="s">
        <v>562</v>
      </c>
      <c r="FC36" s="275" t="s">
        <v>562</v>
      </c>
      <c r="FD36" s="275" t="s">
        <v>562</v>
      </c>
      <c r="FE36" s="258"/>
    </row>
    <row r="37" spans="1:161" s="3" customFormat="1" ht="15" customHeight="1" x14ac:dyDescent="0.25">
      <c r="A37" s="8"/>
      <c r="B37" s="8"/>
      <c r="C37" s="8"/>
      <c r="D37" s="8"/>
      <c r="E37" s="8"/>
      <c r="F37" s="8"/>
      <c r="G37" s="8"/>
      <c r="H37" s="8"/>
      <c r="I37" s="8"/>
      <c r="J37" s="8"/>
      <c r="K37" s="8"/>
      <c r="L37" s="8"/>
      <c r="M37" s="8"/>
      <c r="N37" s="8"/>
      <c r="O37" s="8"/>
      <c r="P37" s="8"/>
      <c r="Q37" s="8"/>
      <c r="R37" s="8"/>
      <c r="S37" s="8"/>
      <c r="T37" s="8"/>
      <c r="U37" s="8"/>
      <c r="V37" s="7"/>
      <c r="W37" s="7"/>
      <c r="X37" s="7"/>
      <c r="Y37" s="7"/>
      <c r="Z37" s="7"/>
      <c r="AA37" s="7"/>
      <c r="AB37" s="12"/>
      <c r="AC37" s="248" t="s">
        <v>345</v>
      </c>
      <c r="AD37" s="257" t="str">
        <f t="shared" ca="1" si="41"/>
        <v>-</v>
      </c>
      <c r="AE37" s="345" t="s">
        <v>1865</v>
      </c>
      <c r="AF37" s="345" t="s">
        <v>1866</v>
      </c>
      <c r="AG37" s="345" t="s">
        <v>363</v>
      </c>
      <c r="AH37" s="345" t="s">
        <v>766</v>
      </c>
      <c r="AI37" s="345" t="s">
        <v>392</v>
      </c>
      <c r="AJ37" s="345" t="s">
        <v>767</v>
      </c>
      <c r="AK37" s="345" t="s">
        <v>363</v>
      </c>
      <c r="AL37" s="345" t="s">
        <v>1867</v>
      </c>
      <c r="AM37" s="345" t="s">
        <v>391</v>
      </c>
      <c r="AN37" s="345" t="s">
        <v>769</v>
      </c>
      <c r="AO37" s="345" t="s">
        <v>562</v>
      </c>
      <c r="AP37" s="345" t="s">
        <v>562</v>
      </c>
      <c r="AQ37" s="345" t="s">
        <v>562</v>
      </c>
      <c r="AR37" s="345"/>
      <c r="AS37" s="345" t="s">
        <v>364</v>
      </c>
      <c r="AT37" s="345" t="s">
        <v>1442</v>
      </c>
      <c r="AU37" s="345" t="s">
        <v>1442</v>
      </c>
      <c r="AV37" s="345" t="s">
        <v>1442</v>
      </c>
      <c r="AW37" s="345" t="s">
        <v>1442</v>
      </c>
      <c r="AX37" s="345" t="s">
        <v>1868</v>
      </c>
      <c r="AY37" s="258"/>
      <c r="AZ37" s="232"/>
      <c r="BA37" s="258" t="s">
        <v>565</v>
      </c>
      <c r="BB37" s="258" t="s">
        <v>765</v>
      </c>
      <c r="BC37" s="258" t="s">
        <v>363</v>
      </c>
      <c r="BD37" s="258" t="s">
        <v>766</v>
      </c>
      <c r="BE37" s="258" t="s">
        <v>392</v>
      </c>
      <c r="BF37" s="258" t="s">
        <v>767</v>
      </c>
      <c r="BG37" s="258" t="s">
        <v>363</v>
      </c>
      <c r="BH37" s="258" t="s">
        <v>768</v>
      </c>
      <c r="BI37" s="258" t="s">
        <v>391</v>
      </c>
      <c r="BJ37" s="258" t="s">
        <v>769</v>
      </c>
      <c r="BK37" s="258" t="s">
        <v>562</v>
      </c>
      <c r="BL37" s="258"/>
      <c r="BM37" s="258" t="s">
        <v>562</v>
      </c>
      <c r="BN37" s="258" t="s">
        <v>562</v>
      </c>
      <c r="BO37" s="258"/>
      <c r="BP37" s="275" t="s">
        <v>562</v>
      </c>
      <c r="BQ37" s="275" t="s">
        <v>562</v>
      </c>
      <c r="BR37" s="275" t="s">
        <v>562</v>
      </c>
      <c r="BS37" s="275" t="s">
        <v>562</v>
      </c>
      <c r="BT37" s="275" t="s">
        <v>770</v>
      </c>
      <c r="BU37" s="258"/>
      <c r="BV37" s="232"/>
      <c r="BW37" s="258" t="s">
        <v>562</v>
      </c>
      <c r="BX37" s="258" t="s">
        <v>562</v>
      </c>
      <c r="BY37" s="258" t="s">
        <v>562</v>
      </c>
      <c r="BZ37" s="258" t="s">
        <v>562</v>
      </c>
      <c r="CA37" s="258" t="s">
        <v>562</v>
      </c>
      <c r="CB37" s="258" t="s">
        <v>562</v>
      </c>
      <c r="CC37" s="258" t="s">
        <v>562</v>
      </c>
      <c r="CD37" s="258" t="s">
        <v>562</v>
      </c>
      <c r="CE37" s="258" t="s">
        <v>562</v>
      </c>
      <c r="CF37" s="258" t="s">
        <v>562</v>
      </c>
      <c r="CG37" s="258" t="s">
        <v>562</v>
      </c>
      <c r="CH37" s="258" t="s">
        <v>562</v>
      </c>
      <c r="CI37" s="258" t="s">
        <v>562</v>
      </c>
      <c r="CJ37" s="258" t="s">
        <v>562</v>
      </c>
      <c r="CK37" s="258" t="s">
        <v>562</v>
      </c>
      <c r="CL37" s="275" t="s">
        <v>562</v>
      </c>
      <c r="CM37" s="275" t="s">
        <v>562</v>
      </c>
      <c r="CN37" s="275" t="s">
        <v>562</v>
      </c>
      <c r="CO37" s="275" t="s">
        <v>562</v>
      </c>
      <c r="CP37" s="275" t="s">
        <v>562</v>
      </c>
      <c r="CQ37" s="258"/>
      <c r="CR37" s="232"/>
      <c r="CS37" s="345" t="s">
        <v>2227</v>
      </c>
      <c r="CT37" s="345" t="s">
        <v>765</v>
      </c>
      <c r="CU37" s="345" t="s">
        <v>363</v>
      </c>
      <c r="CV37" s="345" t="s">
        <v>766</v>
      </c>
      <c r="CW37" s="345" t="s">
        <v>392</v>
      </c>
      <c r="CX37" s="345" t="s">
        <v>767</v>
      </c>
      <c r="CY37" s="345" t="s">
        <v>363</v>
      </c>
      <c r="CZ37" s="345" t="s">
        <v>768</v>
      </c>
      <c r="DA37" s="345" t="s">
        <v>391</v>
      </c>
      <c r="DB37" s="345" t="s">
        <v>769</v>
      </c>
      <c r="DC37" s="345" t="s">
        <v>562</v>
      </c>
      <c r="DD37" s="345" t="s">
        <v>562</v>
      </c>
      <c r="DE37" s="345" t="s">
        <v>562</v>
      </c>
      <c r="DF37" s="345" t="s">
        <v>562</v>
      </c>
      <c r="DG37" s="345" t="s">
        <v>562</v>
      </c>
      <c r="DH37" s="345" t="s">
        <v>562</v>
      </c>
      <c r="DI37" s="345" t="s">
        <v>562</v>
      </c>
      <c r="DJ37" s="345" t="s">
        <v>562</v>
      </c>
      <c r="DK37" s="345" t="s">
        <v>562</v>
      </c>
      <c r="DL37" s="345" t="s">
        <v>2228</v>
      </c>
      <c r="DM37" s="258"/>
      <c r="DN37" s="232"/>
      <c r="DO37" s="345" t="s">
        <v>2615</v>
      </c>
      <c r="DP37" s="345" t="s">
        <v>1468</v>
      </c>
      <c r="DQ37" s="345" t="s">
        <v>364</v>
      </c>
      <c r="DR37" s="345" t="s">
        <v>364</v>
      </c>
      <c r="DS37" s="345" t="s">
        <v>364</v>
      </c>
      <c r="DT37" s="345" t="s">
        <v>364</v>
      </c>
      <c r="DU37" s="345" t="s">
        <v>364</v>
      </c>
      <c r="DV37" s="345" t="s">
        <v>1468</v>
      </c>
      <c r="DW37" s="345" t="s">
        <v>364</v>
      </c>
      <c r="DX37" s="345" t="s">
        <v>364</v>
      </c>
      <c r="DY37" s="345" t="s">
        <v>562</v>
      </c>
      <c r="DZ37" s="345" t="s">
        <v>562</v>
      </c>
      <c r="EA37" s="345" t="s">
        <v>562</v>
      </c>
      <c r="EB37" s="345" t="s">
        <v>562</v>
      </c>
      <c r="EC37" s="345" t="s">
        <v>562</v>
      </c>
      <c r="ED37" s="345" t="s">
        <v>562</v>
      </c>
      <c r="EE37" s="345" t="s">
        <v>562</v>
      </c>
      <c r="EF37" s="345" t="s">
        <v>562</v>
      </c>
      <c r="EG37" s="345" t="s">
        <v>562</v>
      </c>
      <c r="EH37" s="345" t="s">
        <v>2616</v>
      </c>
      <c r="EI37" s="258"/>
      <c r="EJ37" s="258"/>
      <c r="EK37" s="258" t="s">
        <v>562</v>
      </c>
      <c r="EL37" s="258" t="s">
        <v>562</v>
      </c>
      <c r="EM37" s="258" t="s">
        <v>562</v>
      </c>
      <c r="EN37" s="258" t="s">
        <v>562</v>
      </c>
      <c r="EO37" s="258" t="s">
        <v>562</v>
      </c>
      <c r="EP37" s="258" t="s">
        <v>562</v>
      </c>
      <c r="EQ37" s="258" t="s">
        <v>562</v>
      </c>
      <c r="ER37" s="258" t="s">
        <v>562</v>
      </c>
      <c r="ES37" s="258" t="s">
        <v>562</v>
      </c>
      <c r="ET37" s="258" t="s">
        <v>562</v>
      </c>
      <c r="EU37" s="258" t="s">
        <v>562</v>
      </c>
      <c r="EV37" s="258" t="s">
        <v>562</v>
      </c>
      <c r="EW37" s="258" t="s">
        <v>562</v>
      </c>
      <c r="EX37" s="258" t="s">
        <v>562</v>
      </c>
      <c r="EY37" s="258" t="s">
        <v>562</v>
      </c>
      <c r="EZ37" s="275" t="s">
        <v>562</v>
      </c>
      <c r="FA37" s="275" t="s">
        <v>562</v>
      </c>
      <c r="FB37" s="275" t="s">
        <v>562</v>
      </c>
      <c r="FC37" s="275" t="s">
        <v>562</v>
      </c>
      <c r="FD37" s="275" t="s">
        <v>562</v>
      </c>
      <c r="FE37" s="258"/>
    </row>
    <row r="38" spans="1:161" s="3" customFormat="1" ht="15" customHeight="1" x14ac:dyDescent="0.25">
      <c r="A38" s="8"/>
      <c r="B38" s="8"/>
      <c r="C38" s="8"/>
      <c r="D38" s="8"/>
      <c r="E38" s="8"/>
      <c r="F38" s="8"/>
      <c r="G38" s="8"/>
      <c r="H38" s="8"/>
      <c r="I38" s="8"/>
      <c r="J38" s="8"/>
      <c r="K38" s="8"/>
      <c r="L38" s="8"/>
      <c r="M38" s="8"/>
      <c r="N38" s="8"/>
      <c r="O38" s="8"/>
      <c r="P38" s="8"/>
      <c r="Q38" s="8"/>
      <c r="R38" s="8"/>
      <c r="S38" s="8"/>
      <c r="T38" s="8"/>
      <c r="U38" s="8"/>
      <c r="V38" s="7"/>
      <c r="W38" s="7"/>
      <c r="X38" s="7"/>
      <c r="Y38" s="7"/>
      <c r="Z38" s="7"/>
      <c r="AA38" s="7"/>
      <c r="AB38" s="12"/>
      <c r="AC38" s="248" t="s">
        <v>153</v>
      </c>
      <c r="AD38" s="257" t="str">
        <f t="shared" ca="1" si="41"/>
        <v>49,000</v>
      </c>
      <c r="AE38" s="345" t="s">
        <v>440</v>
      </c>
      <c r="AF38" s="345" t="s">
        <v>1869</v>
      </c>
      <c r="AG38" s="345" t="s">
        <v>562</v>
      </c>
      <c r="AH38" s="345" t="s">
        <v>765</v>
      </c>
      <c r="AI38" s="345" t="s">
        <v>365</v>
      </c>
      <c r="AJ38" s="345" t="s">
        <v>381</v>
      </c>
      <c r="AK38" s="345" t="s">
        <v>405</v>
      </c>
      <c r="AL38" s="345" t="s">
        <v>942</v>
      </c>
      <c r="AM38" s="345" t="s">
        <v>1870</v>
      </c>
      <c r="AN38" s="345" t="s">
        <v>1871</v>
      </c>
      <c r="AO38" s="345" t="s">
        <v>1872</v>
      </c>
      <c r="AP38" s="345" t="s">
        <v>1873</v>
      </c>
      <c r="AQ38" s="345" t="s">
        <v>414</v>
      </c>
      <c r="AR38" s="345" t="s">
        <v>1874</v>
      </c>
      <c r="AS38" s="345" t="s">
        <v>1875</v>
      </c>
      <c r="AT38" s="345" t="s">
        <v>776</v>
      </c>
      <c r="AU38" s="345" t="s">
        <v>1876</v>
      </c>
      <c r="AV38" s="345" t="s">
        <v>1877</v>
      </c>
      <c r="AW38" s="345" t="s">
        <v>1878</v>
      </c>
      <c r="AX38" s="345" t="s">
        <v>779</v>
      </c>
      <c r="AY38" s="258"/>
      <c r="AZ38" s="232"/>
      <c r="BA38" s="258" t="s">
        <v>440</v>
      </c>
      <c r="BB38" s="258" t="s">
        <v>771</v>
      </c>
      <c r="BC38" s="258"/>
      <c r="BD38" s="258" t="s">
        <v>772</v>
      </c>
      <c r="BE38" s="258" t="s">
        <v>368</v>
      </c>
      <c r="BF38" s="258" t="s">
        <v>367</v>
      </c>
      <c r="BG38" s="258" t="s">
        <v>405</v>
      </c>
      <c r="BH38" s="258" t="s">
        <v>443</v>
      </c>
      <c r="BI38" s="258" t="s">
        <v>405</v>
      </c>
      <c r="BJ38" s="258" t="s">
        <v>444</v>
      </c>
      <c r="BK38" s="258" t="s">
        <v>400</v>
      </c>
      <c r="BL38" s="258" t="s">
        <v>386</v>
      </c>
      <c r="BM38" s="258" t="s">
        <v>773</v>
      </c>
      <c r="BN38" s="258" t="s">
        <v>774</v>
      </c>
      <c r="BO38" s="258" t="s">
        <v>775</v>
      </c>
      <c r="BP38" s="275" t="s">
        <v>776</v>
      </c>
      <c r="BQ38" s="275" t="s">
        <v>777</v>
      </c>
      <c r="BR38" s="275" t="s">
        <v>777</v>
      </c>
      <c r="BS38" s="275" t="s">
        <v>778</v>
      </c>
      <c r="BT38" s="275" t="s">
        <v>779</v>
      </c>
      <c r="BU38" s="258"/>
      <c r="BV38" s="232"/>
      <c r="BW38" s="258" t="s">
        <v>440</v>
      </c>
      <c r="BX38" s="258" t="s">
        <v>441</v>
      </c>
      <c r="BY38" s="258" t="s">
        <v>442</v>
      </c>
      <c r="BZ38" s="258" t="s">
        <v>362</v>
      </c>
      <c r="CA38" s="258" t="s">
        <v>365</v>
      </c>
      <c r="CB38" s="258" t="s">
        <v>367</v>
      </c>
      <c r="CC38" s="258" t="s">
        <v>405</v>
      </c>
      <c r="CD38" s="258" t="s">
        <v>443</v>
      </c>
      <c r="CE38" s="258" t="s">
        <v>405</v>
      </c>
      <c r="CF38" s="258" t="s">
        <v>444</v>
      </c>
      <c r="CG38" s="258" t="s">
        <v>564</v>
      </c>
      <c r="CH38" s="258" t="s">
        <v>564</v>
      </c>
      <c r="CI38" s="258"/>
      <c r="CJ38" s="258" t="s">
        <v>565</v>
      </c>
      <c r="CK38" s="258" t="s">
        <v>566</v>
      </c>
      <c r="CL38" s="275" t="s">
        <v>780</v>
      </c>
      <c r="CM38" s="275" t="s">
        <v>781</v>
      </c>
      <c r="CN38" s="275" t="s">
        <v>782</v>
      </c>
      <c r="CO38" s="275" t="s">
        <v>783</v>
      </c>
      <c r="CP38" s="275" t="s">
        <v>779</v>
      </c>
      <c r="CQ38" s="258"/>
      <c r="CR38" s="232"/>
      <c r="CS38" s="345" t="s">
        <v>440</v>
      </c>
      <c r="CT38" s="345" t="s">
        <v>2229</v>
      </c>
      <c r="CU38" s="345" t="s">
        <v>1429</v>
      </c>
      <c r="CV38" s="345" t="s">
        <v>772</v>
      </c>
      <c r="CW38" s="345" t="s">
        <v>365</v>
      </c>
      <c r="CX38" s="345" t="s">
        <v>367</v>
      </c>
      <c r="CY38" s="345" t="s">
        <v>405</v>
      </c>
      <c r="CZ38" s="345" t="s">
        <v>2230</v>
      </c>
      <c r="DA38" s="345" t="s">
        <v>2231</v>
      </c>
      <c r="DB38" s="345" t="s">
        <v>2232</v>
      </c>
      <c r="DC38" s="345" t="s">
        <v>2233</v>
      </c>
      <c r="DD38" s="345" t="s">
        <v>2234</v>
      </c>
      <c r="DE38" s="345" t="s">
        <v>375</v>
      </c>
      <c r="DF38" s="345" t="s">
        <v>2235</v>
      </c>
      <c r="DG38" s="345" t="s">
        <v>2236</v>
      </c>
      <c r="DH38" s="345" t="s">
        <v>781</v>
      </c>
      <c r="DI38" s="345" t="s">
        <v>2237</v>
      </c>
      <c r="DJ38" s="345" t="s">
        <v>2238</v>
      </c>
      <c r="DK38" s="345" t="s">
        <v>2239</v>
      </c>
      <c r="DL38" s="345" t="s">
        <v>779</v>
      </c>
      <c r="DM38" s="258"/>
      <c r="DN38" s="232"/>
      <c r="DO38" s="345" t="s">
        <v>364</v>
      </c>
      <c r="DP38" s="345" t="s">
        <v>2617</v>
      </c>
      <c r="DQ38" s="345" t="s">
        <v>562</v>
      </c>
      <c r="DR38" s="345" t="s">
        <v>1565</v>
      </c>
      <c r="DS38" s="345" t="s">
        <v>1468</v>
      </c>
      <c r="DT38" s="345" t="s">
        <v>1433</v>
      </c>
      <c r="DU38" s="345" t="s">
        <v>364</v>
      </c>
      <c r="DV38" s="345" t="s">
        <v>2618</v>
      </c>
      <c r="DW38" s="345" t="s">
        <v>367</v>
      </c>
      <c r="DX38" s="345" t="s">
        <v>568</v>
      </c>
      <c r="DY38" s="345" t="s">
        <v>2619</v>
      </c>
      <c r="DZ38" s="345" t="s">
        <v>2620</v>
      </c>
      <c r="EA38" s="345" t="s">
        <v>381</v>
      </c>
      <c r="EB38" s="345" t="s">
        <v>553</v>
      </c>
      <c r="EC38" s="345" t="s">
        <v>2621</v>
      </c>
      <c r="ED38" s="345" t="s">
        <v>1442</v>
      </c>
      <c r="EE38" s="345" t="s">
        <v>2622</v>
      </c>
      <c r="EF38" s="345" t="s">
        <v>2623</v>
      </c>
      <c r="EG38" s="345" t="s">
        <v>2624</v>
      </c>
      <c r="EH38" s="345" t="s">
        <v>1442</v>
      </c>
      <c r="EI38" s="258"/>
      <c r="EJ38" s="258"/>
      <c r="EK38" s="258" t="s">
        <v>364</v>
      </c>
      <c r="EL38" s="258" t="s">
        <v>1430</v>
      </c>
      <c r="EM38" s="258" t="s">
        <v>1431</v>
      </c>
      <c r="EN38" s="258" t="s">
        <v>1432</v>
      </c>
      <c r="EO38" s="258" t="s">
        <v>1433</v>
      </c>
      <c r="EP38" s="258" t="s">
        <v>364</v>
      </c>
      <c r="EQ38" s="258" t="s">
        <v>364</v>
      </c>
      <c r="ER38" s="258" t="s">
        <v>364</v>
      </c>
      <c r="ES38" s="258" t="s">
        <v>364</v>
      </c>
      <c r="ET38" s="258" t="s">
        <v>364</v>
      </c>
      <c r="EU38" s="258" t="s">
        <v>1434</v>
      </c>
      <c r="EV38" s="258" t="s">
        <v>1435</v>
      </c>
      <c r="EW38" s="258" t="s">
        <v>773</v>
      </c>
      <c r="EX38" s="258" t="s">
        <v>1436</v>
      </c>
      <c r="EY38" s="258" t="s">
        <v>1437</v>
      </c>
      <c r="EZ38" s="275" t="s">
        <v>1438</v>
      </c>
      <c r="FA38" s="275" t="s">
        <v>1439</v>
      </c>
      <c r="FB38" s="275" t="s">
        <v>1440</v>
      </c>
      <c r="FC38" s="275" t="s">
        <v>1441</v>
      </c>
      <c r="FD38" s="275" t="s">
        <v>1442</v>
      </c>
      <c r="FE38" s="258"/>
    </row>
    <row r="39" spans="1:161" s="3" customFormat="1" ht="15" customHeight="1" x14ac:dyDescent="0.25">
      <c r="A39" s="8"/>
      <c r="B39" s="8"/>
      <c r="C39" s="8"/>
      <c r="D39" s="8"/>
      <c r="E39" s="8"/>
      <c r="F39" s="8"/>
      <c r="G39" s="8"/>
      <c r="H39" s="8"/>
      <c r="I39" s="8"/>
      <c r="J39" s="8"/>
      <c r="K39" s="8"/>
      <c r="L39" s="8"/>
      <c r="M39" s="8"/>
      <c r="N39" s="8"/>
      <c r="O39" s="8"/>
      <c r="P39" s="8"/>
      <c r="Q39" s="8"/>
      <c r="R39" s="8"/>
      <c r="S39" s="8"/>
      <c r="T39" s="8"/>
      <c r="U39" s="8"/>
      <c r="V39" s="7"/>
      <c r="W39" s="7"/>
      <c r="X39" s="7"/>
      <c r="Y39" s="7"/>
      <c r="Z39" s="7"/>
      <c r="AA39" s="7"/>
      <c r="AB39" s="12"/>
      <c r="AC39" s="248" t="s">
        <v>154</v>
      </c>
      <c r="AD39" s="257" t="str">
        <f t="shared" ca="1" si="41"/>
        <v>-</v>
      </c>
      <c r="AE39" s="345" t="s">
        <v>562</v>
      </c>
      <c r="AF39" s="345" t="s">
        <v>562</v>
      </c>
      <c r="AG39" s="345" t="s">
        <v>562</v>
      </c>
      <c r="AH39" s="345" t="s">
        <v>562</v>
      </c>
      <c r="AI39" s="345" t="s">
        <v>562</v>
      </c>
      <c r="AJ39" s="345" t="s">
        <v>562</v>
      </c>
      <c r="AK39" s="345" t="s">
        <v>562</v>
      </c>
      <c r="AL39" s="345" t="s">
        <v>562</v>
      </c>
      <c r="AM39" s="345" t="s">
        <v>562</v>
      </c>
      <c r="AN39" s="345" t="s">
        <v>562</v>
      </c>
      <c r="AO39" s="345" t="s">
        <v>562</v>
      </c>
      <c r="AP39" s="345" t="s">
        <v>562</v>
      </c>
      <c r="AQ39" s="345" t="s">
        <v>562</v>
      </c>
      <c r="AR39" s="345" t="s">
        <v>562</v>
      </c>
      <c r="AS39" s="345" t="s">
        <v>562</v>
      </c>
      <c r="AT39" s="345" t="s">
        <v>562</v>
      </c>
      <c r="AU39" s="345" t="s">
        <v>562</v>
      </c>
      <c r="AV39" s="345" t="s">
        <v>562</v>
      </c>
      <c r="AW39" s="345" t="s">
        <v>562</v>
      </c>
      <c r="AX39" s="345" t="s">
        <v>562</v>
      </c>
      <c r="AY39" s="258"/>
      <c r="AZ39" s="232"/>
      <c r="BA39" s="258" t="s">
        <v>562</v>
      </c>
      <c r="BB39" s="258" t="s">
        <v>562</v>
      </c>
      <c r="BC39" s="258" t="s">
        <v>562</v>
      </c>
      <c r="BD39" s="258" t="s">
        <v>562</v>
      </c>
      <c r="BE39" s="258" t="s">
        <v>562</v>
      </c>
      <c r="BF39" s="258" t="s">
        <v>562</v>
      </c>
      <c r="BG39" s="258" t="s">
        <v>562</v>
      </c>
      <c r="BH39" s="258" t="s">
        <v>562</v>
      </c>
      <c r="BI39" s="258" t="s">
        <v>562</v>
      </c>
      <c r="BJ39" s="258" t="s">
        <v>562</v>
      </c>
      <c r="BK39" s="258" t="s">
        <v>562</v>
      </c>
      <c r="BL39" s="258" t="s">
        <v>562</v>
      </c>
      <c r="BM39" s="258" t="s">
        <v>562</v>
      </c>
      <c r="BN39" s="258" t="s">
        <v>562</v>
      </c>
      <c r="BO39" s="258" t="s">
        <v>562</v>
      </c>
      <c r="BP39" s="275" t="s">
        <v>562</v>
      </c>
      <c r="BQ39" s="275" t="s">
        <v>562</v>
      </c>
      <c r="BR39" s="275" t="s">
        <v>562</v>
      </c>
      <c r="BS39" s="275" t="s">
        <v>562</v>
      </c>
      <c r="BT39" s="275" t="s">
        <v>562</v>
      </c>
      <c r="BU39" s="258"/>
      <c r="BV39" s="232"/>
      <c r="BW39" s="258" t="s">
        <v>445</v>
      </c>
      <c r="BX39" s="258" t="s">
        <v>446</v>
      </c>
      <c r="BY39" s="258"/>
      <c r="BZ39" s="258" t="s">
        <v>366</v>
      </c>
      <c r="CA39" s="258" t="s">
        <v>447</v>
      </c>
      <c r="CB39" s="258"/>
      <c r="CC39" s="258" t="s">
        <v>448</v>
      </c>
      <c r="CD39" s="258" t="s">
        <v>449</v>
      </c>
      <c r="CE39" s="258" t="s">
        <v>443</v>
      </c>
      <c r="CF39" s="258" t="s">
        <v>450</v>
      </c>
      <c r="CG39" s="258" t="s">
        <v>508</v>
      </c>
      <c r="CH39" s="258" t="s">
        <v>567</v>
      </c>
      <c r="CI39" s="258" t="s">
        <v>568</v>
      </c>
      <c r="CJ39" s="258" t="s">
        <v>569</v>
      </c>
      <c r="CK39" s="258" t="s">
        <v>570</v>
      </c>
      <c r="CL39" s="275" t="s">
        <v>562</v>
      </c>
      <c r="CM39" s="275" t="s">
        <v>562</v>
      </c>
      <c r="CN39" s="275" t="s">
        <v>784</v>
      </c>
      <c r="CO39" s="275" t="s">
        <v>785</v>
      </c>
      <c r="CP39" s="275" t="s">
        <v>786</v>
      </c>
      <c r="CQ39" s="258"/>
      <c r="CR39" s="232"/>
      <c r="CS39" s="345" t="s">
        <v>562</v>
      </c>
      <c r="CT39" s="345" t="s">
        <v>562</v>
      </c>
      <c r="CU39" s="345" t="s">
        <v>562</v>
      </c>
      <c r="CV39" s="345" t="s">
        <v>562</v>
      </c>
      <c r="CW39" s="345" t="s">
        <v>562</v>
      </c>
      <c r="CX39" s="345" t="s">
        <v>562</v>
      </c>
      <c r="CY39" s="345" t="s">
        <v>562</v>
      </c>
      <c r="CZ39" s="345" t="s">
        <v>562</v>
      </c>
      <c r="DA39" s="345" t="s">
        <v>562</v>
      </c>
      <c r="DB39" s="345" t="s">
        <v>562</v>
      </c>
      <c r="DC39" s="345" t="s">
        <v>562</v>
      </c>
      <c r="DD39" s="345" t="s">
        <v>562</v>
      </c>
      <c r="DE39" s="345" t="s">
        <v>562</v>
      </c>
      <c r="DF39" s="345" t="s">
        <v>562</v>
      </c>
      <c r="DG39" s="345" t="s">
        <v>562</v>
      </c>
      <c r="DH39" s="345" t="s">
        <v>562</v>
      </c>
      <c r="DI39" s="345" t="s">
        <v>562</v>
      </c>
      <c r="DJ39" s="345" t="s">
        <v>562</v>
      </c>
      <c r="DK39" s="345" t="s">
        <v>562</v>
      </c>
      <c r="DL39" s="345" t="s">
        <v>562</v>
      </c>
      <c r="DM39" s="258"/>
      <c r="DN39" s="232"/>
      <c r="DO39" s="345" t="s">
        <v>562</v>
      </c>
      <c r="DP39" s="345" t="s">
        <v>562</v>
      </c>
      <c r="DQ39" s="345" t="s">
        <v>562</v>
      </c>
      <c r="DR39" s="345" t="s">
        <v>562</v>
      </c>
      <c r="DS39" s="345" t="s">
        <v>562</v>
      </c>
      <c r="DT39" s="345" t="s">
        <v>562</v>
      </c>
      <c r="DU39" s="345" t="s">
        <v>562</v>
      </c>
      <c r="DV39" s="345" t="s">
        <v>562</v>
      </c>
      <c r="DW39" s="345" t="s">
        <v>562</v>
      </c>
      <c r="DX39" s="345" t="s">
        <v>562</v>
      </c>
      <c r="DY39" s="345" t="s">
        <v>562</v>
      </c>
      <c r="DZ39" s="345" t="s">
        <v>562</v>
      </c>
      <c r="EA39" s="345" t="s">
        <v>562</v>
      </c>
      <c r="EB39" s="345" t="s">
        <v>562</v>
      </c>
      <c r="EC39" s="345" t="s">
        <v>562</v>
      </c>
      <c r="ED39" s="345" t="s">
        <v>562</v>
      </c>
      <c r="EE39" s="345" t="s">
        <v>562</v>
      </c>
      <c r="EF39" s="345" t="s">
        <v>562</v>
      </c>
      <c r="EG39" s="345" t="s">
        <v>562</v>
      </c>
      <c r="EH39" s="345" t="s">
        <v>562</v>
      </c>
      <c r="EI39" s="258"/>
      <c r="EJ39" s="258"/>
      <c r="EK39" s="258" t="s">
        <v>562</v>
      </c>
      <c r="EL39" s="258" t="s">
        <v>562</v>
      </c>
      <c r="EM39" s="258" t="s">
        <v>562</v>
      </c>
      <c r="EN39" s="258" t="s">
        <v>562</v>
      </c>
      <c r="EO39" s="258" t="s">
        <v>562</v>
      </c>
      <c r="EP39" s="258" t="s">
        <v>562</v>
      </c>
      <c r="EQ39" s="258" t="s">
        <v>562</v>
      </c>
      <c r="ER39" s="258" t="s">
        <v>562</v>
      </c>
      <c r="ES39" s="258" t="s">
        <v>562</v>
      </c>
      <c r="ET39" s="258" t="s">
        <v>562</v>
      </c>
      <c r="EU39" s="258" t="s">
        <v>562</v>
      </c>
      <c r="EV39" s="258" t="s">
        <v>562</v>
      </c>
      <c r="EW39" s="258" t="s">
        <v>562</v>
      </c>
      <c r="EX39" s="258" t="s">
        <v>562</v>
      </c>
      <c r="EY39" s="258" t="s">
        <v>562</v>
      </c>
      <c r="EZ39" s="275" t="s">
        <v>562</v>
      </c>
      <c r="FA39" s="275" t="s">
        <v>562</v>
      </c>
      <c r="FB39" s="275" t="s">
        <v>562</v>
      </c>
      <c r="FC39" s="275" t="s">
        <v>562</v>
      </c>
      <c r="FD39" s="275" t="s">
        <v>562</v>
      </c>
      <c r="FE39" s="258"/>
    </row>
    <row r="40" spans="1:161" s="3" customFormat="1" ht="12" customHeight="1" x14ac:dyDescent="0.25">
      <c r="A40" s="8"/>
      <c r="B40" s="8"/>
      <c r="C40" s="8"/>
      <c r="D40" s="8"/>
      <c r="E40" s="8"/>
      <c r="F40" s="8"/>
      <c r="G40" s="8"/>
      <c r="H40" s="8"/>
      <c r="I40" s="8"/>
      <c r="J40" s="8"/>
      <c r="K40" s="8"/>
      <c r="L40" s="8"/>
      <c r="N40" s="8"/>
      <c r="O40" s="8"/>
      <c r="P40" s="8"/>
      <c r="Q40" s="8"/>
      <c r="R40" s="8"/>
      <c r="S40" s="8"/>
      <c r="T40" s="8"/>
      <c r="U40" s="8"/>
      <c r="V40" s="7"/>
      <c r="W40" s="8"/>
      <c r="X40" s="8"/>
      <c r="Y40" s="8"/>
      <c r="Z40" s="8"/>
      <c r="AA40" s="8"/>
      <c r="AB40" s="12"/>
      <c r="AC40" s="248" t="s">
        <v>131</v>
      </c>
      <c r="AD40" s="257" t="str">
        <f t="shared" ca="1" si="41"/>
        <v>20,636</v>
      </c>
      <c r="AE40" s="345" t="s">
        <v>1879</v>
      </c>
      <c r="AF40" s="345" t="s">
        <v>788</v>
      </c>
      <c r="AG40" s="345" t="s">
        <v>789</v>
      </c>
      <c r="AH40" s="345" t="s">
        <v>790</v>
      </c>
      <c r="AI40" s="345" t="s">
        <v>791</v>
      </c>
      <c r="AJ40" s="345" t="s">
        <v>792</v>
      </c>
      <c r="AK40" s="345" t="s">
        <v>1200</v>
      </c>
      <c r="AL40" s="345" t="s">
        <v>609</v>
      </c>
      <c r="AM40" s="345" t="s">
        <v>375</v>
      </c>
      <c r="AN40" s="345" t="s">
        <v>1491</v>
      </c>
      <c r="AO40" s="345" t="s">
        <v>1880</v>
      </c>
      <c r="AP40" s="345" t="s">
        <v>1881</v>
      </c>
      <c r="AQ40" s="345" t="s">
        <v>1882</v>
      </c>
      <c r="AR40" s="345" t="s">
        <v>1883</v>
      </c>
      <c r="AS40" s="345" t="s">
        <v>1883</v>
      </c>
      <c r="AT40" s="345" t="s">
        <v>1884</v>
      </c>
      <c r="AU40" s="345" t="s">
        <v>1885</v>
      </c>
      <c r="AV40" s="345" t="s">
        <v>1886</v>
      </c>
      <c r="AW40" s="345" t="s">
        <v>1887</v>
      </c>
      <c r="AX40" s="345" t="s">
        <v>562</v>
      </c>
      <c r="AY40" s="258"/>
      <c r="AZ40" s="232"/>
      <c r="BA40" s="258" t="s">
        <v>787</v>
      </c>
      <c r="BB40" s="258" t="s">
        <v>788</v>
      </c>
      <c r="BC40" s="258" t="s">
        <v>789</v>
      </c>
      <c r="BD40" s="258" t="s">
        <v>790</v>
      </c>
      <c r="BE40" s="258" t="s">
        <v>791</v>
      </c>
      <c r="BF40" s="258" t="s">
        <v>792</v>
      </c>
      <c r="BG40" s="258" t="s">
        <v>552</v>
      </c>
      <c r="BH40" s="258" t="s">
        <v>562</v>
      </c>
      <c r="BI40" s="258" t="s">
        <v>562</v>
      </c>
      <c r="BJ40" s="258" t="s">
        <v>562</v>
      </c>
      <c r="BK40" s="258" t="s">
        <v>793</v>
      </c>
      <c r="BL40" s="258" t="s">
        <v>794</v>
      </c>
      <c r="BM40" s="258" t="s">
        <v>795</v>
      </c>
      <c r="BN40" s="258" t="s">
        <v>796</v>
      </c>
      <c r="BO40" s="258" t="s">
        <v>796</v>
      </c>
      <c r="BP40" s="275" t="s">
        <v>797</v>
      </c>
      <c r="BQ40" s="275" t="s">
        <v>798</v>
      </c>
      <c r="BR40" s="275" t="s">
        <v>799</v>
      </c>
      <c r="BS40" s="275" t="s">
        <v>800</v>
      </c>
      <c r="BT40" s="275" t="s">
        <v>562</v>
      </c>
      <c r="BU40" s="258"/>
      <c r="BV40" s="232"/>
      <c r="BW40" s="258" t="s">
        <v>801</v>
      </c>
      <c r="BX40" s="258" t="s">
        <v>802</v>
      </c>
      <c r="BY40" s="258" t="s">
        <v>803</v>
      </c>
      <c r="BZ40" s="258" t="s">
        <v>790</v>
      </c>
      <c r="CA40" s="258" t="s">
        <v>791</v>
      </c>
      <c r="CB40" s="258" t="s">
        <v>792</v>
      </c>
      <c r="CC40" s="258" t="s">
        <v>448</v>
      </c>
      <c r="CD40" s="258" t="s">
        <v>804</v>
      </c>
      <c r="CE40" s="258" t="s">
        <v>391</v>
      </c>
      <c r="CF40" s="258" t="s">
        <v>805</v>
      </c>
      <c r="CG40" s="258" t="s">
        <v>806</v>
      </c>
      <c r="CH40" s="258" t="s">
        <v>806</v>
      </c>
      <c r="CI40" s="258" t="s">
        <v>807</v>
      </c>
      <c r="CJ40" s="258" t="s">
        <v>808</v>
      </c>
      <c r="CK40" s="258" t="s">
        <v>809</v>
      </c>
      <c r="CL40" s="275" t="s">
        <v>810</v>
      </c>
      <c r="CM40" s="275" t="s">
        <v>811</v>
      </c>
      <c r="CN40" s="275" t="s">
        <v>812</v>
      </c>
      <c r="CO40" s="275" t="s">
        <v>813</v>
      </c>
      <c r="CP40" s="275" t="s">
        <v>814</v>
      </c>
      <c r="CQ40" s="258"/>
      <c r="CR40" s="232"/>
      <c r="CS40" s="345" t="s">
        <v>2240</v>
      </c>
      <c r="CT40" s="345" t="s">
        <v>2241</v>
      </c>
      <c r="CU40" s="345" t="s">
        <v>1858</v>
      </c>
      <c r="CV40" s="345" t="s">
        <v>790</v>
      </c>
      <c r="CW40" s="345" t="s">
        <v>791</v>
      </c>
      <c r="CX40" s="345" t="s">
        <v>792</v>
      </c>
      <c r="CY40" s="345" t="s">
        <v>401</v>
      </c>
      <c r="CZ40" s="345" t="s">
        <v>568</v>
      </c>
      <c r="DA40" s="345" t="s">
        <v>857</v>
      </c>
      <c r="DB40" s="345" t="s">
        <v>2242</v>
      </c>
      <c r="DC40" s="345" t="s">
        <v>2243</v>
      </c>
      <c r="DD40" s="345" t="s">
        <v>2244</v>
      </c>
      <c r="DE40" s="345" t="s">
        <v>2245</v>
      </c>
      <c r="DF40" s="345" t="s">
        <v>2246</v>
      </c>
      <c r="DG40" s="345" t="s">
        <v>2247</v>
      </c>
      <c r="DH40" s="345" t="s">
        <v>2248</v>
      </c>
      <c r="DI40" s="345" t="s">
        <v>2249</v>
      </c>
      <c r="DJ40" s="345" t="s">
        <v>2250</v>
      </c>
      <c r="DK40" s="345" t="s">
        <v>2251</v>
      </c>
      <c r="DL40" s="345" t="s">
        <v>562</v>
      </c>
      <c r="DM40" s="258"/>
      <c r="DN40" s="232"/>
      <c r="DO40" s="345" t="s">
        <v>2625</v>
      </c>
      <c r="DP40" s="345" t="s">
        <v>364</v>
      </c>
      <c r="DQ40" s="345" t="s">
        <v>364</v>
      </c>
      <c r="DR40" s="345" t="s">
        <v>364</v>
      </c>
      <c r="DS40" s="345" t="s">
        <v>364</v>
      </c>
      <c r="DT40" s="345" t="s">
        <v>364</v>
      </c>
      <c r="DU40" s="345" t="s">
        <v>2626</v>
      </c>
      <c r="DV40" s="345" t="s">
        <v>562</v>
      </c>
      <c r="DW40" s="345" t="s">
        <v>562</v>
      </c>
      <c r="DX40" s="345" t="s">
        <v>562</v>
      </c>
      <c r="DY40" s="345" t="s">
        <v>2627</v>
      </c>
      <c r="DZ40" s="345" t="s">
        <v>2628</v>
      </c>
      <c r="EA40" s="345" t="s">
        <v>2629</v>
      </c>
      <c r="EB40" s="345" t="s">
        <v>2630</v>
      </c>
      <c r="EC40" s="345" t="s">
        <v>2630</v>
      </c>
      <c r="ED40" s="345" t="s">
        <v>2631</v>
      </c>
      <c r="EE40" s="345" t="s">
        <v>2632</v>
      </c>
      <c r="EF40" s="345" t="s">
        <v>2633</v>
      </c>
      <c r="EG40" s="345" t="s">
        <v>2634</v>
      </c>
      <c r="EH40" s="345" t="s">
        <v>562</v>
      </c>
      <c r="EI40" s="258"/>
      <c r="EJ40" s="258"/>
      <c r="EK40" s="258" t="s">
        <v>1443</v>
      </c>
      <c r="EL40" s="258" t="s">
        <v>1444</v>
      </c>
      <c r="EM40" s="258" t="s">
        <v>1429</v>
      </c>
      <c r="EN40" s="258" t="s">
        <v>364</v>
      </c>
      <c r="EO40" s="258" t="s">
        <v>364</v>
      </c>
      <c r="EP40" s="258" t="s">
        <v>364</v>
      </c>
      <c r="EQ40" s="258" t="s">
        <v>1445</v>
      </c>
      <c r="ER40" s="258" t="s">
        <v>562</v>
      </c>
      <c r="ES40" s="258" t="s">
        <v>562</v>
      </c>
      <c r="ET40" s="258" t="s">
        <v>562</v>
      </c>
      <c r="EU40" s="258" t="s">
        <v>1446</v>
      </c>
      <c r="EV40" s="258" t="s">
        <v>1447</v>
      </c>
      <c r="EW40" s="258" t="s">
        <v>1448</v>
      </c>
      <c r="EX40" s="258" t="s">
        <v>1449</v>
      </c>
      <c r="EY40" s="258" t="s">
        <v>1450</v>
      </c>
      <c r="EZ40" s="275" t="s">
        <v>1451</v>
      </c>
      <c r="FA40" s="275" t="s">
        <v>1452</v>
      </c>
      <c r="FB40" s="275" t="s">
        <v>1453</v>
      </c>
      <c r="FC40" s="275" t="s">
        <v>1454</v>
      </c>
      <c r="FD40" s="275" t="s">
        <v>562</v>
      </c>
      <c r="FE40" s="258"/>
    </row>
    <row r="41" spans="1:161" s="3" customFormat="1"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12"/>
      <c r="AC41" s="248" t="s">
        <v>132</v>
      </c>
      <c r="AD41" s="257" t="str">
        <f t="shared" ca="1" si="41"/>
        <v>200,047</v>
      </c>
      <c r="AE41" s="345" t="s">
        <v>451</v>
      </c>
      <c r="AF41" s="345" t="s">
        <v>815</v>
      </c>
      <c r="AG41" s="345" t="s">
        <v>816</v>
      </c>
      <c r="AH41" s="345" t="s">
        <v>377</v>
      </c>
      <c r="AI41" s="345" t="s">
        <v>463</v>
      </c>
      <c r="AJ41" s="345" t="s">
        <v>2195</v>
      </c>
      <c r="AK41" s="345" t="s">
        <v>1866</v>
      </c>
      <c r="AL41" s="345" t="s">
        <v>1888</v>
      </c>
      <c r="AM41" s="345" t="s">
        <v>1889</v>
      </c>
      <c r="AN41" s="345" t="s">
        <v>1890</v>
      </c>
      <c r="AO41" s="345" t="s">
        <v>1891</v>
      </c>
      <c r="AP41" s="345" t="s">
        <v>1892</v>
      </c>
      <c r="AQ41" s="345" t="s">
        <v>1893</v>
      </c>
      <c r="AR41" s="345" t="s">
        <v>1894</v>
      </c>
      <c r="AS41" s="345" t="s">
        <v>1895</v>
      </c>
      <c r="AT41" s="345" t="s">
        <v>1896</v>
      </c>
      <c r="AU41" s="345" t="s">
        <v>1897</v>
      </c>
      <c r="AV41" s="345" t="s">
        <v>1898</v>
      </c>
      <c r="AW41" s="345" t="s">
        <v>1899</v>
      </c>
      <c r="AX41" s="345" t="s">
        <v>1294</v>
      </c>
      <c r="AY41" s="258"/>
      <c r="AZ41" s="232"/>
      <c r="BA41" s="258" t="s">
        <v>451</v>
      </c>
      <c r="BB41" s="258" t="s">
        <v>815</v>
      </c>
      <c r="BC41" s="258" t="s">
        <v>816</v>
      </c>
      <c r="BD41" s="258" t="s">
        <v>817</v>
      </c>
      <c r="BE41" s="258" t="s">
        <v>448</v>
      </c>
      <c r="BF41" s="258" t="s">
        <v>818</v>
      </c>
      <c r="BG41" s="258" t="s">
        <v>519</v>
      </c>
      <c r="BH41" s="258" t="s">
        <v>819</v>
      </c>
      <c r="BI41" s="258" t="s">
        <v>820</v>
      </c>
      <c r="BJ41" s="258" t="s">
        <v>821</v>
      </c>
      <c r="BK41" s="258" t="s">
        <v>822</v>
      </c>
      <c r="BL41" s="258" t="s">
        <v>823</v>
      </c>
      <c r="BM41" s="258" t="s">
        <v>824</v>
      </c>
      <c r="BN41" s="258" t="s">
        <v>825</v>
      </c>
      <c r="BO41" s="258" t="s">
        <v>826</v>
      </c>
      <c r="BP41" s="275" t="s">
        <v>827</v>
      </c>
      <c r="BQ41" s="275" t="s">
        <v>828</v>
      </c>
      <c r="BR41" s="275" t="s">
        <v>829</v>
      </c>
      <c r="BS41" s="275" t="s">
        <v>830</v>
      </c>
      <c r="BT41" s="275" t="s">
        <v>831</v>
      </c>
      <c r="BU41" s="258"/>
      <c r="BV41" s="232"/>
      <c r="BW41" s="258" t="s">
        <v>451</v>
      </c>
      <c r="BX41" s="258" t="s">
        <v>815</v>
      </c>
      <c r="BY41" s="258" t="s">
        <v>816</v>
      </c>
      <c r="BZ41" s="258" t="s">
        <v>832</v>
      </c>
      <c r="CA41" s="258" t="s">
        <v>457</v>
      </c>
      <c r="CB41" s="258" t="s">
        <v>818</v>
      </c>
      <c r="CC41" s="258" t="s">
        <v>519</v>
      </c>
      <c r="CD41" s="258" t="s">
        <v>833</v>
      </c>
      <c r="CE41" s="258" t="s">
        <v>820</v>
      </c>
      <c r="CF41" s="258" t="s">
        <v>834</v>
      </c>
      <c r="CG41" s="258" t="s">
        <v>571</v>
      </c>
      <c r="CH41" s="258" t="s">
        <v>572</v>
      </c>
      <c r="CI41" s="258" t="s">
        <v>573</v>
      </c>
      <c r="CJ41" s="258" t="s">
        <v>574</v>
      </c>
      <c r="CK41" s="258" t="s">
        <v>575</v>
      </c>
      <c r="CL41" s="275" t="s">
        <v>835</v>
      </c>
      <c r="CM41" s="275" t="s">
        <v>836</v>
      </c>
      <c r="CN41" s="275" t="s">
        <v>837</v>
      </c>
      <c r="CO41" s="275" t="s">
        <v>838</v>
      </c>
      <c r="CP41" s="275" t="s">
        <v>831</v>
      </c>
      <c r="CQ41" s="258"/>
      <c r="CR41" s="232"/>
      <c r="CS41" s="345" t="s">
        <v>451</v>
      </c>
      <c r="CT41" s="345" t="s">
        <v>815</v>
      </c>
      <c r="CU41" s="345" t="s">
        <v>816</v>
      </c>
      <c r="CV41" s="345" t="s">
        <v>2252</v>
      </c>
      <c r="CW41" s="345" t="s">
        <v>448</v>
      </c>
      <c r="CX41" s="345" t="s">
        <v>878</v>
      </c>
      <c r="CY41" s="345" t="s">
        <v>2253</v>
      </c>
      <c r="CZ41" s="345" t="s">
        <v>2254</v>
      </c>
      <c r="DA41" s="345" t="s">
        <v>2255</v>
      </c>
      <c r="DB41" s="345" t="s">
        <v>2256</v>
      </c>
      <c r="DC41" s="345" t="s">
        <v>2257</v>
      </c>
      <c r="DD41" s="345" t="s">
        <v>2258</v>
      </c>
      <c r="DE41" s="345" t="s">
        <v>2259</v>
      </c>
      <c r="DF41" s="345" t="s">
        <v>2260</v>
      </c>
      <c r="DG41" s="345" t="s">
        <v>2261</v>
      </c>
      <c r="DH41" s="345" t="s">
        <v>2262</v>
      </c>
      <c r="DI41" s="345" t="s">
        <v>2263</v>
      </c>
      <c r="DJ41" s="345" t="s">
        <v>2264</v>
      </c>
      <c r="DK41" s="345" t="s">
        <v>2265</v>
      </c>
      <c r="DL41" s="345" t="s">
        <v>1091</v>
      </c>
      <c r="DM41" s="258"/>
      <c r="DN41" s="232"/>
      <c r="DO41" s="345" t="s">
        <v>364</v>
      </c>
      <c r="DP41" s="345" t="s">
        <v>364</v>
      </c>
      <c r="DQ41" s="345" t="s">
        <v>364</v>
      </c>
      <c r="DR41" s="345" t="s">
        <v>363</v>
      </c>
      <c r="DS41" s="345" t="s">
        <v>1433</v>
      </c>
      <c r="DT41" s="345" t="s">
        <v>1478</v>
      </c>
      <c r="DU41" s="345" t="s">
        <v>1676</v>
      </c>
      <c r="DV41" s="345" t="s">
        <v>2635</v>
      </c>
      <c r="DW41" s="345" t="s">
        <v>2470</v>
      </c>
      <c r="DX41" s="345" t="s">
        <v>2636</v>
      </c>
      <c r="DY41" s="345" t="s">
        <v>2637</v>
      </c>
      <c r="DZ41" s="345" t="s">
        <v>2638</v>
      </c>
      <c r="EA41" s="345" t="s">
        <v>2599</v>
      </c>
      <c r="EB41" s="345" t="s">
        <v>2639</v>
      </c>
      <c r="EC41" s="345" t="s">
        <v>2640</v>
      </c>
      <c r="ED41" s="345" t="s">
        <v>2641</v>
      </c>
      <c r="EE41" s="345" t="s">
        <v>2642</v>
      </c>
      <c r="EF41" s="345" t="s">
        <v>2643</v>
      </c>
      <c r="EG41" s="345" t="s">
        <v>2644</v>
      </c>
      <c r="EH41" s="345" t="s">
        <v>2645</v>
      </c>
      <c r="EI41" s="258"/>
      <c r="EJ41" s="258"/>
      <c r="EK41" s="258" t="s">
        <v>364</v>
      </c>
      <c r="EL41" s="258" t="s">
        <v>364</v>
      </c>
      <c r="EM41" s="258" t="s">
        <v>364</v>
      </c>
      <c r="EN41" s="258" t="s">
        <v>1455</v>
      </c>
      <c r="EO41" s="258" t="s">
        <v>1433</v>
      </c>
      <c r="EP41" s="258" t="s">
        <v>364</v>
      </c>
      <c r="EQ41" s="258" t="s">
        <v>364</v>
      </c>
      <c r="ER41" s="258" t="s">
        <v>1456</v>
      </c>
      <c r="ES41" s="258" t="s">
        <v>364</v>
      </c>
      <c r="ET41" s="258" t="s">
        <v>1457</v>
      </c>
      <c r="EU41" s="258" t="s">
        <v>1458</v>
      </c>
      <c r="EV41" s="258" t="s">
        <v>1459</v>
      </c>
      <c r="EW41" s="258" t="s">
        <v>1460</v>
      </c>
      <c r="EX41" s="258" t="s">
        <v>1461</v>
      </c>
      <c r="EY41" s="258" t="s">
        <v>1462</v>
      </c>
      <c r="EZ41" s="275" t="s">
        <v>1463</v>
      </c>
      <c r="FA41" s="275" t="s">
        <v>1464</v>
      </c>
      <c r="FB41" s="275" t="s">
        <v>1465</v>
      </c>
      <c r="FC41" s="275" t="s">
        <v>1466</v>
      </c>
      <c r="FD41" s="275" t="s">
        <v>1442</v>
      </c>
      <c r="FE41" s="258"/>
    </row>
    <row r="42" spans="1:161" s="3" customFormat="1" ht="12.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12"/>
      <c r="AC42" s="248" t="s">
        <v>133</v>
      </c>
      <c r="AD42" s="257" t="str">
        <f t="shared" ca="1" si="41"/>
        <v>188,610</v>
      </c>
      <c r="AE42" s="345" t="s">
        <v>452</v>
      </c>
      <c r="AF42" s="345" t="s">
        <v>1900</v>
      </c>
      <c r="AG42" s="345" t="s">
        <v>364</v>
      </c>
      <c r="AH42" s="345" t="s">
        <v>2196</v>
      </c>
      <c r="AI42" s="345" t="s">
        <v>367</v>
      </c>
      <c r="AJ42" s="345" t="s">
        <v>454</v>
      </c>
      <c r="AK42" s="345" t="s">
        <v>841</v>
      </c>
      <c r="AL42" s="345" t="s">
        <v>456</v>
      </c>
      <c r="AM42" s="345" t="s">
        <v>366</v>
      </c>
      <c r="AN42" s="345" t="s">
        <v>842</v>
      </c>
      <c r="AO42" s="345" t="s">
        <v>1901</v>
      </c>
      <c r="AP42" s="345" t="s">
        <v>1901</v>
      </c>
      <c r="AQ42" s="345" t="s">
        <v>364</v>
      </c>
      <c r="AR42" s="345" t="s">
        <v>1902</v>
      </c>
      <c r="AS42" s="345" t="s">
        <v>1903</v>
      </c>
      <c r="AT42" s="345" t="s">
        <v>1904</v>
      </c>
      <c r="AU42" s="345" t="s">
        <v>1905</v>
      </c>
      <c r="AV42" s="345" t="s">
        <v>1906</v>
      </c>
      <c r="AW42" s="345" t="s">
        <v>1907</v>
      </c>
      <c r="AX42" s="345" t="s">
        <v>1042</v>
      </c>
      <c r="AY42" s="258"/>
      <c r="AZ42" s="232"/>
      <c r="BA42" s="258" t="s">
        <v>452</v>
      </c>
      <c r="BB42" s="258" t="s">
        <v>839</v>
      </c>
      <c r="BC42" s="258"/>
      <c r="BD42" s="258" t="s">
        <v>840</v>
      </c>
      <c r="BE42" s="258" t="s">
        <v>367</v>
      </c>
      <c r="BF42" s="258" t="s">
        <v>454</v>
      </c>
      <c r="BG42" s="258" t="s">
        <v>841</v>
      </c>
      <c r="BH42" s="258" t="s">
        <v>456</v>
      </c>
      <c r="BI42" s="258" t="s">
        <v>366</v>
      </c>
      <c r="BJ42" s="258" t="s">
        <v>842</v>
      </c>
      <c r="BK42" s="258" t="s">
        <v>843</v>
      </c>
      <c r="BL42" s="258" t="s">
        <v>843</v>
      </c>
      <c r="BM42" s="258"/>
      <c r="BN42" s="258" t="s">
        <v>844</v>
      </c>
      <c r="BO42" s="258" t="s">
        <v>845</v>
      </c>
      <c r="BP42" s="275" t="s">
        <v>846</v>
      </c>
      <c r="BQ42" s="275" t="s">
        <v>847</v>
      </c>
      <c r="BR42" s="275" t="s">
        <v>848</v>
      </c>
      <c r="BS42" s="275" t="s">
        <v>849</v>
      </c>
      <c r="BT42" s="275" t="s">
        <v>850</v>
      </c>
      <c r="BU42" s="258"/>
      <c r="BV42" s="232"/>
      <c r="BW42" s="258" t="s">
        <v>452</v>
      </c>
      <c r="BX42" s="258" t="s">
        <v>453</v>
      </c>
      <c r="BY42" s="258"/>
      <c r="BZ42" s="258" t="s">
        <v>370</v>
      </c>
      <c r="CA42" s="258" t="s">
        <v>367</v>
      </c>
      <c r="CB42" s="258" t="s">
        <v>454</v>
      </c>
      <c r="CC42" s="258" t="s">
        <v>455</v>
      </c>
      <c r="CD42" s="258" t="s">
        <v>456</v>
      </c>
      <c r="CE42" s="258" t="s">
        <v>457</v>
      </c>
      <c r="CF42" s="258" t="s">
        <v>458</v>
      </c>
      <c r="CG42" s="258" t="s">
        <v>576</v>
      </c>
      <c r="CH42" s="258" t="s">
        <v>576</v>
      </c>
      <c r="CI42" s="258"/>
      <c r="CJ42" s="258" t="s">
        <v>577</v>
      </c>
      <c r="CK42" s="258" t="s">
        <v>578</v>
      </c>
      <c r="CL42" s="275" t="s">
        <v>851</v>
      </c>
      <c r="CM42" s="275" t="s">
        <v>562</v>
      </c>
      <c r="CN42" s="275" t="s">
        <v>852</v>
      </c>
      <c r="CO42" s="275" t="s">
        <v>853</v>
      </c>
      <c r="CP42" s="275" t="s">
        <v>854</v>
      </c>
      <c r="CQ42" s="258"/>
      <c r="CR42" s="232"/>
      <c r="CS42" s="345" t="s">
        <v>452</v>
      </c>
      <c r="CT42" s="345" t="s">
        <v>2266</v>
      </c>
      <c r="CU42" s="345" t="s">
        <v>364</v>
      </c>
      <c r="CV42" s="345" t="s">
        <v>2196</v>
      </c>
      <c r="CW42" s="345" t="s">
        <v>367</v>
      </c>
      <c r="CX42" s="345" t="s">
        <v>454</v>
      </c>
      <c r="CY42" s="345" t="s">
        <v>442</v>
      </c>
      <c r="CZ42" s="345" t="s">
        <v>456</v>
      </c>
      <c r="DA42" s="345" t="s">
        <v>366</v>
      </c>
      <c r="DB42" s="345" t="s">
        <v>2267</v>
      </c>
      <c r="DC42" s="345" t="s">
        <v>2268</v>
      </c>
      <c r="DD42" s="345" t="s">
        <v>2268</v>
      </c>
      <c r="DE42" s="345" t="s">
        <v>364</v>
      </c>
      <c r="DF42" s="345" t="s">
        <v>2269</v>
      </c>
      <c r="DG42" s="345" t="s">
        <v>2270</v>
      </c>
      <c r="DH42" s="345" t="s">
        <v>2271</v>
      </c>
      <c r="DI42" s="345" t="s">
        <v>2272</v>
      </c>
      <c r="DJ42" s="345" t="s">
        <v>2273</v>
      </c>
      <c r="DK42" s="345" t="s">
        <v>2274</v>
      </c>
      <c r="DL42" s="345" t="s">
        <v>1049</v>
      </c>
      <c r="DM42" s="258"/>
      <c r="DN42" s="232"/>
      <c r="DO42" s="345" t="s">
        <v>364</v>
      </c>
      <c r="DP42" s="345" t="s">
        <v>376</v>
      </c>
      <c r="DQ42" s="345" t="s">
        <v>364</v>
      </c>
      <c r="DR42" s="345" t="s">
        <v>364</v>
      </c>
      <c r="DS42" s="345" t="s">
        <v>364</v>
      </c>
      <c r="DT42" s="345" t="s">
        <v>364</v>
      </c>
      <c r="DU42" s="345" t="s">
        <v>364</v>
      </c>
      <c r="DV42" s="345" t="s">
        <v>364</v>
      </c>
      <c r="DW42" s="345" t="s">
        <v>364</v>
      </c>
      <c r="DX42" s="345" t="s">
        <v>364</v>
      </c>
      <c r="DY42" s="345" t="s">
        <v>2646</v>
      </c>
      <c r="DZ42" s="345" t="s">
        <v>2646</v>
      </c>
      <c r="EA42" s="345" t="s">
        <v>364</v>
      </c>
      <c r="EB42" s="345" t="s">
        <v>2647</v>
      </c>
      <c r="EC42" s="345" t="s">
        <v>2648</v>
      </c>
      <c r="ED42" s="345" t="s">
        <v>2649</v>
      </c>
      <c r="EE42" s="345" t="s">
        <v>2650</v>
      </c>
      <c r="EF42" s="345" t="s">
        <v>2651</v>
      </c>
      <c r="EG42" s="345" t="s">
        <v>2652</v>
      </c>
      <c r="EH42" s="345" t="s">
        <v>1562</v>
      </c>
      <c r="EI42" s="258"/>
      <c r="EJ42" s="258"/>
      <c r="EK42" s="258" t="s">
        <v>364</v>
      </c>
      <c r="EL42" s="258" t="s">
        <v>464</v>
      </c>
      <c r="EM42" s="258" t="s">
        <v>364</v>
      </c>
      <c r="EN42" s="258" t="s">
        <v>1467</v>
      </c>
      <c r="EO42" s="258" t="s">
        <v>364</v>
      </c>
      <c r="EP42" s="258" t="s">
        <v>364</v>
      </c>
      <c r="EQ42" s="258" t="s">
        <v>367</v>
      </c>
      <c r="ER42" s="258" t="s">
        <v>364</v>
      </c>
      <c r="ES42" s="258" t="s">
        <v>1468</v>
      </c>
      <c r="ET42" s="258" t="s">
        <v>1469</v>
      </c>
      <c r="EU42" s="258" t="s">
        <v>1470</v>
      </c>
      <c r="EV42" s="258" t="s">
        <v>1470</v>
      </c>
      <c r="EW42" s="258" t="s">
        <v>364</v>
      </c>
      <c r="EX42" s="258" t="s">
        <v>1471</v>
      </c>
      <c r="EY42" s="258" t="s">
        <v>1472</v>
      </c>
      <c r="EZ42" s="275" t="s">
        <v>1473</v>
      </c>
      <c r="FA42" s="275" t="s">
        <v>562</v>
      </c>
      <c r="FB42" s="275" t="s">
        <v>1474</v>
      </c>
      <c r="FC42" s="275" t="s">
        <v>1475</v>
      </c>
      <c r="FD42" s="275" t="s">
        <v>1476</v>
      </c>
      <c r="FE42" s="258"/>
    </row>
    <row r="43" spans="1:161" s="3" customFormat="1" ht="12.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12"/>
      <c r="AC43" s="248" t="s">
        <v>134</v>
      </c>
      <c r="AD43" s="257" t="str">
        <f t="shared" ca="1" si="41"/>
        <v>21,730</v>
      </c>
      <c r="AE43" s="345" t="s">
        <v>459</v>
      </c>
      <c r="AF43" s="345" t="s">
        <v>855</v>
      </c>
      <c r="AG43" s="345" t="s">
        <v>416</v>
      </c>
      <c r="AH43" s="345" t="s">
        <v>856</v>
      </c>
      <c r="AI43" s="345" t="s">
        <v>857</v>
      </c>
      <c r="AJ43" s="345" t="s">
        <v>562</v>
      </c>
      <c r="AK43" s="345" t="s">
        <v>1172</v>
      </c>
      <c r="AL43" s="345" t="s">
        <v>1908</v>
      </c>
      <c r="AM43" s="345" t="s">
        <v>363</v>
      </c>
      <c r="AN43" s="345" t="s">
        <v>860</v>
      </c>
      <c r="AO43" s="345" t="s">
        <v>1909</v>
      </c>
      <c r="AP43" s="345" t="s">
        <v>1909</v>
      </c>
      <c r="AQ43" s="345" t="s">
        <v>364</v>
      </c>
      <c r="AR43" s="345" t="s">
        <v>1910</v>
      </c>
      <c r="AS43" s="345" t="s">
        <v>1910</v>
      </c>
      <c r="AT43" s="345" t="s">
        <v>1911</v>
      </c>
      <c r="AU43" s="345" t="s">
        <v>1912</v>
      </c>
      <c r="AV43" s="345" t="s">
        <v>1913</v>
      </c>
      <c r="AW43" s="345" t="s">
        <v>1914</v>
      </c>
      <c r="AX43" s="345" t="s">
        <v>1026</v>
      </c>
      <c r="AY43" s="258"/>
      <c r="AZ43" s="232"/>
      <c r="BA43" s="258" t="s">
        <v>459</v>
      </c>
      <c r="BB43" s="258" t="s">
        <v>855</v>
      </c>
      <c r="BC43" s="258" t="s">
        <v>416</v>
      </c>
      <c r="BD43" s="258" t="s">
        <v>856</v>
      </c>
      <c r="BE43" s="258" t="s">
        <v>857</v>
      </c>
      <c r="BF43" s="258" t="s">
        <v>857</v>
      </c>
      <c r="BG43" s="258" t="s">
        <v>858</v>
      </c>
      <c r="BH43" s="258" t="s">
        <v>859</v>
      </c>
      <c r="BI43" s="258" t="s">
        <v>363</v>
      </c>
      <c r="BJ43" s="258" t="s">
        <v>860</v>
      </c>
      <c r="BK43" s="258" t="s">
        <v>861</v>
      </c>
      <c r="BL43" s="258" t="s">
        <v>861</v>
      </c>
      <c r="BM43" s="258" t="s">
        <v>562</v>
      </c>
      <c r="BN43" s="258" t="s">
        <v>862</v>
      </c>
      <c r="BO43" s="258" t="s">
        <v>862</v>
      </c>
      <c r="BP43" s="275" t="s">
        <v>863</v>
      </c>
      <c r="BQ43" s="275" t="s">
        <v>864</v>
      </c>
      <c r="BR43" s="275" t="s">
        <v>865</v>
      </c>
      <c r="BS43" s="275" t="s">
        <v>866</v>
      </c>
      <c r="BT43" s="275" t="s">
        <v>867</v>
      </c>
      <c r="BU43" s="258"/>
      <c r="BV43" s="232"/>
      <c r="BW43" s="258" t="s">
        <v>459</v>
      </c>
      <c r="BX43" s="258" t="s">
        <v>855</v>
      </c>
      <c r="BY43" s="258" t="s">
        <v>416</v>
      </c>
      <c r="BZ43" s="258" t="s">
        <v>868</v>
      </c>
      <c r="CA43" s="258" t="s">
        <v>857</v>
      </c>
      <c r="CB43" s="258" t="s">
        <v>394</v>
      </c>
      <c r="CC43" s="258" t="s">
        <v>858</v>
      </c>
      <c r="CD43" s="258" t="s">
        <v>859</v>
      </c>
      <c r="CE43" s="258" t="s">
        <v>363</v>
      </c>
      <c r="CF43" s="258" t="s">
        <v>869</v>
      </c>
      <c r="CG43" s="258" t="s">
        <v>579</v>
      </c>
      <c r="CH43" s="258" t="s">
        <v>579</v>
      </c>
      <c r="CI43" s="258" t="s">
        <v>580</v>
      </c>
      <c r="CJ43" s="258" t="s">
        <v>581</v>
      </c>
      <c r="CK43" s="258" t="s">
        <v>581</v>
      </c>
      <c r="CL43" s="275" t="s">
        <v>870</v>
      </c>
      <c r="CM43" s="275" t="s">
        <v>871</v>
      </c>
      <c r="CN43" s="275" t="s">
        <v>872</v>
      </c>
      <c r="CO43" s="275" t="s">
        <v>873</v>
      </c>
      <c r="CP43" s="275" t="s">
        <v>874</v>
      </c>
      <c r="CQ43" s="258"/>
      <c r="CR43" s="232"/>
      <c r="CS43" s="345" t="s">
        <v>459</v>
      </c>
      <c r="CT43" s="345" t="s">
        <v>855</v>
      </c>
      <c r="CU43" s="345" t="s">
        <v>416</v>
      </c>
      <c r="CV43" s="345" t="s">
        <v>2275</v>
      </c>
      <c r="CW43" s="345" t="s">
        <v>857</v>
      </c>
      <c r="CX43" s="345" t="s">
        <v>368</v>
      </c>
      <c r="CY43" s="345" t="s">
        <v>414</v>
      </c>
      <c r="CZ43" s="345" t="s">
        <v>2276</v>
      </c>
      <c r="DA43" s="345" t="s">
        <v>363</v>
      </c>
      <c r="DB43" s="345" t="s">
        <v>2277</v>
      </c>
      <c r="DC43" s="345" t="s">
        <v>2278</v>
      </c>
      <c r="DD43" s="345" t="s">
        <v>2278</v>
      </c>
      <c r="DE43" s="345" t="s">
        <v>951</v>
      </c>
      <c r="DF43" s="345" t="s">
        <v>2279</v>
      </c>
      <c r="DG43" s="345" t="s">
        <v>2279</v>
      </c>
      <c r="DH43" s="345" t="s">
        <v>2280</v>
      </c>
      <c r="DI43" s="345" t="s">
        <v>2281</v>
      </c>
      <c r="DJ43" s="345" t="s">
        <v>2282</v>
      </c>
      <c r="DK43" s="345" t="s">
        <v>2283</v>
      </c>
      <c r="DL43" s="345" t="s">
        <v>1026</v>
      </c>
      <c r="DM43" s="258"/>
      <c r="DN43" s="232"/>
      <c r="DO43" s="345" t="s">
        <v>364</v>
      </c>
      <c r="DP43" s="345" t="s">
        <v>364</v>
      </c>
      <c r="DQ43" s="345" t="s">
        <v>364</v>
      </c>
      <c r="DR43" s="345" t="s">
        <v>364</v>
      </c>
      <c r="DS43" s="345" t="s">
        <v>364</v>
      </c>
      <c r="DT43" s="345" t="s">
        <v>562</v>
      </c>
      <c r="DU43" s="345" t="s">
        <v>367</v>
      </c>
      <c r="DV43" s="345" t="s">
        <v>2653</v>
      </c>
      <c r="DW43" s="345" t="s">
        <v>364</v>
      </c>
      <c r="DX43" s="345" t="s">
        <v>364</v>
      </c>
      <c r="DY43" s="345" t="s">
        <v>2654</v>
      </c>
      <c r="DZ43" s="345" t="s">
        <v>2654</v>
      </c>
      <c r="EA43" s="345" t="s">
        <v>562</v>
      </c>
      <c r="EB43" s="345" t="s">
        <v>2655</v>
      </c>
      <c r="EC43" s="345" t="s">
        <v>2655</v>
      </c>
      <c r="ED43" s="345" t="s">
        <v>2656</v>
      </c>
      <c r="EE43" s="345" t="s">
        <v>2657</v>
      </c>
      <c r="EF43" s="345" t="s">
        <v>2658</v>
      </c>
      <c r="EG43" s="345" t="s">
        <v>2659</v>
      </c>
      <c r="EH43" s="345" t="s">
        <v>1500</v>
      </c>
      <c r="EI43" s="258"/>
      <c r="EJ43" s="258"/>
      <c r="EK43" s="258" t="s">
        <v>364</v>
      </c>
      <c r="EL43" s="258" t="s">
        <v>364</v>
      </c>
      <c r="EM43" s="258" t="s">
        <v>364</v>
      </c>
      <c r="EN43" s="258" t="s">
        <v>1477</v>
      </c>
      <c r="EO43" s="258" t="s">
        <v>364</v>
      </c>
      <c r="EP43" s="258" t="s">
        <v>1478</v>
      </c>
      <c r="EQ43" s="258" t="s">
        <v>364</v>
      </c>
      <c r="ER43" s="258" t="s">
        <v>364</v>
      </c>
      <c r="ES43" s="258" t="s">
        <v>364</v>
      </c>
      <c r="ET43" s="258" t="s">
        <v>1479</v>
      </c>
      <c r="EU43" s="258" t="s">
        <v>1480</v>
      </c>
      <c r="EV43" s="258" t="s">
        <v>1480</v>
      </c>
      <c r="EW43" s="258" t="s">
        <v>562</v>
      </c>
      <c r="EX43" s="258" t="s">
        <v>1481</v>
      </c>
      <c r="EY43" s="258" t="s">
        <v>1481</v>
      </c>
      <c r="EZ43" s="275" t="s">
        <v>1482</v>
      </c>
      <c r="FA43" s="275" t="s">
        <v>1483</v>
      </c>
      <c r="FB43" s="275" t="s">
        <v>1484</v>
      </c>
      <c r="FC43" s="275" t="s">
        <v>1485</v>
      </c>
      <c r="FD43" s="275" t="s">
        <v>1486</v>
      </c>
      <c r="FE43" s="258"/>
    </row>
    <row r="44" spans="1:161" s="2" customFormat="1" ht="12.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12"/>
      <c r="AC44" s="248" t="s">
        <v>347</v>
      </c>
      <c r="AD44" s="257" t="str">
        <f t="shared" ca="1" si="41"/>
        <v>-</v>
      </c>
      <c r="AE44" s="345" t="s">
        <v>562</v>
      </c>
      <c r="AF44" s="345" t="s">
        <v>562</v>
      </c>
      <c r="AG44" s="345" t="s">
        <v>562</v>
      </c>
      <c r="AH44" s="345" t="s">
        <v>562</v>
      </c>
      <c r="AI44" s="345" t="s">
        <v>562</v>
      </c>
      <c r="AJ44" s="345" t="s">
        <v>562</v>
      </c>
      <c r="AK44" s="345" t="s">
        <v>562</v>
      </c>
      <c r="AL44" s="345" t="s">
        <v>562</v>
      </c>
      <c r="AM44" s="345" t="s">
        <v>562</v>
      </c>
      <c r="AN44" s="345" t="s">
        <v>562</v>
      </c>
      <c r="AO44" s="345" t="s">
        <v>562</v>
      </c>
      <c r="AP44" s="345" t="s">
        <v>562</v>
      </c>
      <c r="AQ44" s="345" t="s">
        <v>562</v>
      </c>
      <c r="AR44" s="345" t="s">
        <v>562</v>
      </c>
      <c r="AS44" s="345" t="s">
        <v>562</v>
      </c>
      <c r="AT44" s="345" t="s">
        <v>562</v>
      </c>
      <c r="AU44" s="345" t="s">
        <v>562</v>
      </c>
      <c r="AV44" s="345" t="s">
        <v>562</v>
      </c>
      <c r="AW44" s="345" t="s">
        <v>562</v>
      </c>
      <c r="AX44" s="345" t="s">
        <v>562</v>
      </c>
      <c r="AY44" s="258"/>
      <c r="AZ44" s="260"/>
      <c r="BA44" s="258" t="s">
        <v>562</v>
      </c>
      <c r="BB44" s="258" t="s">
        <v>562</v>
      </c>
      <c r="BC44" s="258" t="s">
        <v>562</v>
      </c>
      <c r="BD44" s="258" t="s">
        <v>562</v>
      </c>
      <c r="BE44" s="258" t="s">
        <v>562</v>
      </c>
      <c r="BF44" s="258" t="s">
        <v>562</v>
      </c>
      <c r="BG44" s="258" t="s">
        <v>562</v>
      </c>
      <c r="BH44" s="258" t="s">
        <v>562</v>
      </c>
      <c r="BI44" s="258" t="s">
        <v>562</v>
      </c>
      <c r="BJ44" s="258" t="s">
        <v>562</v>
      </c>
      <c r="BK44" s="258" t="s">
        <v>562</v>
      </c>
      <c r="BL44" s="258" t="s">
        <v>562</v>
      </c>
      <c r="BM44" s="258" t="s">
        <v>562</v>
      </c>
      <c r="BN44" s="258" t="s">
        <v>562</v>
      </c>
      <c r="BO44" s="258" t="s">
        <v>562</v>
      </c>
      <c r="BP44" s="275" t="s">
        <v>562</v>
      </c>
      <c r="BQ44" s="275" t="s">
        <v>562</v>
      </c>
      <c r="BR44" s="275" t="s">
        <v>562</v>
      </c>
      <c r="BS44" s="275" t="s">
        <v>562</v>
      </c>
      <c r="BT44" s="275" t="s">
        <v>562</v>
      </c>
      <c r="BU44" s="258"/>
      <c r="BV44" s="260"/>
      <c r="BW44" s="258" t="s">
        <v>562</v>
      </c>
      <c r="BX44" s="258" t="s">
        <v>562</v>
      </c>
      <c r="BY44" s="258" t="s">
        <v>562</v>
      </c>
      <c r="BZ44" s="258" t="s">
        <v>562</v>
      </c>
      <c r="CA44" s="258" t="s">
        <v>562</v>
      </c>
      <c r="CB44" s="258" t="s">
        <v>562</v>
      </c>
      <c r="CC44" s="258" t="s">
        <v>562</v>
      </c>
      <c r="CD44" s="258" t="s">
        <v>562</v>
      </c>
      <c r="CE44" s="258" t="s">
        <v>562</v>
      </c>
      <c r="CF44" s="258" t="s">
        <v>562</v>
      </c>
      <c r="CG44" s="258" t="s">
        <v>562</v>
      </c>
      <c r="CH44" s="258" t="s">
        <v>562</v>
      </c>
      <c r="CI44" s="258" t="s">
        <v>562</v>
      </c>
      <c r="CJ44" s="258" t="s">
        <v>562</v>
      </c>
      <c r="CK44" s="258" t="s">
        <v>562</v>
      </c>
      <c r="CL44" s="275" t="s">
        <v>562</v>
      </c>
      <c r="CM44" s="275" t="s">
        <v>562</v>
      </c>
      <c r="CN44" s="275" t="s">
        <v>562</v>
      </c>
      <c r="CO44" s="275" t="s">
        <v>562</v>
      </c>
      <c r="CP44" s="275" t="s">
        <v>562</v>
      </c>
      <c r="CQ44" s="258"/>
      <c r="CR44" s="260"/>
      <c r="CS44" s="345" t="s">
        <v>562</v>
      </c>
      <c r="CT44" s="345" t="s">
        <v>562</v>
      </c>
      <c r="CU44" s="345" t="s">
        <v>562</v>
      </c>
      <c r="CV44" s="345" t="s">
        <v>562</v>
      </c>
      <c r="CW44" s="345" t="s">
        <v>562</v>
      </c>
      <c r="CX44" s="345" t="s">
        <v>562</v>
      </c>
      <c r="CY44" s="345" t="s">
        <v>562</v>
      </c>
      <c r="CZ44" s="345" t="s">
        <v>562</v>
      </c>
      <c r="DA44" s="345" t="s">
        <v>562</v>
      </c>
      <c r="DB44" s="345" t="s">
        <v>562</v>
      </c>
      <c r="DC44" s="345" t="s">
        <v>562</v>
      </c>
      <c r="DD44" s="345" t="s">
        <v>562</v>
      </c>
      <c r="DE44" s="345" t="s">
        <v>562</v>
      </c>
      <c r="DF44" s="345" t="s">
        <v>562</v>
      </c>
      <c r="DG44" s="345" t="s">
        <v>562</v>
      </c>
      <c r="DH44" s="345" t="s">
        <v>562</v>
      </c>
      <c r="DI44" s="345" t="s">
        <v>562</v>
      </c>
      <c r="DJ44" s="345" t="s">
        <v>562</v>
      </c>
      <c r="DK44" s="345" t="s">
        <v>562</v>
      </c>
      <c r="DL44" s="345" t="s">
        <v>562</v>
      </c>
      <c r="DM44" s="258"/>
      <c r="DN44" s="260"/>
      <c r="DO44" s="345" t="s">
        <v>562</v>
      </c>
      <c r="DP44" s="345" t="s">
        <v>562</v>
      </c>
      <c r="DQ44" s="345" t="s">
        <v>562</v>
      </c>
      <c r="DR44" s="345" t="s">
        <v>562</v>
      </c>
      <c r="DS44" s="345" t="s">
        <v>562</v>
      </c>
      <c r="DT44" s="345" t="s">
        <v>562</v>
      </c>
      <c r="DU44" s="345" t="s">
        <v>562</v>
      </c>
      <c r="DV44" s="345" t="s">
        <v>562</v>
      </c>
      <c r="DW44" s="345" t="s">
        <v>562</v>
      </c>
      <c r="DX44" s="345" t="s">
        <v>562</v>
      </c>
      <c r="DY44" s="345" t="s">
        <v>562</v>
      </c>
      <c r="DZ44" s="345" t="s">
        <v>562</v>
      </c>
      <c r="EA44" s="345" t="s">
        <v>562</v>
      </c>
      <c r="EB44" s="345" t="s">
        <v>562</v>
      </c>
      <c r="EC44" s="345" t="s">
        <v>562</v>
      </c>
      <c r="ED44" s="345" t="s">
        <v>562</v>
      </c>
      <c r="EE44" s="345" t="s">
        <v>562</v>
      </c>
      <c r="EF44" s="345" t="s">
        <v>562</v>
      </c>
      <c r="EG44" s="345" t="s">
        <v>562</v>
      </c>
      <c r="EH44" s="345" t="s">
        <v>562</v>
      </c>
      <c r="EI44" s="258"/>
      <c r="EJ44" s="258"/>
      <c r="EK44" s="258" t="s">
        <v>562</v>
      </c>
      <c r="EL44" s="258" t="s">
        <v>562</v>
      </c>
      <c r="EM44" s="258" t="s">
        <v>562</v>
      </c>
      <c r="EN44" s="258" t="s">
        <v>562</v>
      </c>
      <c r="EO44" s="258" t="s">
        <v>562</v>
      </c>
      <c r="EP44" s="258" t="s">
        <v>562</v>
      </c>
      <c r="EQ44" s="258" t="s">
        <v>562</v>
      </c>
      <c r="ER44" s="258" t="s">
        <v>562</v>
      </c>
      <c r="ES44" s="258" t="s">
        <v>562</v>
      </c>
      <c r="ET44" s="258" t="s">
        <v>562</v>
      </c>
      <c r="EU44" s="258" t="s">
        <v>562</v>
      </c>
      <c r="EV44" s="258" t="s">
        <v>562</v>
      </c>
      <c r="EW44" s="258" t="s">
        <v>562</v>
      </c>
      <c r="EX44" s="258" t="s">
        <v>562</v>
      </c>
      <c r="EY44" s="258" t="s">
        <v>562</v>
      </c>
      <c r="EZ44" s="275" t="s">
        <v>562</v>
      </c>
      <c r="FA44" s="275" t="s">
        <v>562</v>
      </c>
      <c r="FB44" s="275" t="s">
        <v>562</v>
      </c>
      <c r="FC44" s="275" t="s">
        <v>562</v>
      </c>
      <c r="FD44" s="275" t="s">
        <v>562</v>
      </c>
      <c r="FE44" s="258"/>
    </row>
    <row r="45" spans="1:161" s="2" customFormat="1" ht="12.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12"/>
      <c r="AC45" s="248" t="s">
        <v>348</v>
      </c>
      <c r="AD45" s="257" t="str">
        <f t="shared" ca="1" si="41"/>
        <v>-</v>
      </c>
      <c r="AE45" s="345" t="s">
        <v>562</v>
      </c>
      <c r="AF45" s="345" t="s">
        <v>562</v>
      </c>
      <c r="AG45" s="345" t="s">
        <v>562</v>
      </c>
      <c r="AH45" s="345" t="s">
        <v>562</v>
      </c>
      <c r="AI45" s="345" t="s">
        <v>562</v>
      </c>
      <c r="AJ45" s="345" t="s">
        <v>562</v>
      </c>
      <c r="AK45" s="345" t="s">
        <v>562</v>
      </c>
      <c r="AL45" s="345" t="s">
        <v>562</v>
      </c>
      <c r="AM45" s="345" t="s">
        <v>562</v>
      </c>
      <c r="AN45" s="345" t="s">
        <v>562</v>
      </c>
      <c r="AO45" s="345" t="s">
        <v>562</v>
      </c>
      <c r="AP45" s="345" t="s">
        <v>562</v>
      </c>
      <c r="AQ45" s="345" t="s">
        <v>562</v>
      </c>
      <c r="AR45" s="345" t="s">
        <v>562</v>
      </c>
      <c r="AS45" s="345" t="s">
        <v>562</v>
      </c>
      <c r="AT45" s="345" t="s">
        <v>562</v>
      </c>
      <c r="AU45" s="345" t="s">
        <v>562</v>
      </c>
      <c r="AV45" s="345" t="s">
        <v>562</v>
      </c>
      <c r="AW45" s="345" t="s">
        <v>562</v>
      </c>
      <c r="AX45" s="345" t="s">
        <v>562</v>
      </c>
      <c r="AY45" s="258"/>
      <c r="AZ45" s="260"/>
      <c r="BA45" s="258" t="s">
        <v>562</v>
      </c>
      <c r="BB45" s="258" t="s">
        <v>562</v>
      </c>
      <c r="BC45" s="258" t="s">
        <v>562</v>
      </c>
      <c r="BD45" s="258" t="s">
        <v>562</v>
      </c>
      <c r="BE45" s="258" t="s">
        <v>562</v>
      </c>
      <c r="BF45" s="258" t="s">
        <v>562</v>
      </c>
      <c r="BG45" s="258" t="s">
        <v>562</v>
      </c>
      <c r="BH45" s="258" t="s">
        <v>562</v>
      </c>
      <c r="BI45" s="258" t="s">
        <v>562</v>
      </c>
      <c r="BJ45" s="258" t="s">
        <v>562</v>
      </c>
      <c r="BK45" s="258" t="s">
        <v>562</v>
      </c>
      <c r="BL45" s="258" t="s">
        <v>562</v>
      </c>
      <c r="BM45" s="258" t="s">
        <v>562</v>
      </c>
      <c r="BN45" s="258" t="s">
        <v>562</v>
      </c>
      <c r="BO45" s="258" t="s">
        <v>562</v>
      </c>
      <c r="BP45" s="275" t="s">
        <v>562</v>
      </c>
      <c r="BQ45" s="275" t="s">
        <v>562</v>
      </c>
      <c r="BR45" s="275" t="s">
        <v>562</v>
      </c>
      <c r="BS45" s="275" t="s">
        <v>562</v>
      </c>
      <c r="BT45" s="275" t="s">
        <v>562</v>
      </c>
      <c r="BU45" s="258"/>
      <c r="BV45" s="260"/>
      <c r="BW45" s="258" t="s">
        <v>562</v>
      </c>
      <c r="BX45" s="258" t="s">
        <v>562</v>
      </c>
      <c r="BY45" s="258" t="s">
        <v>562</v>
      </c>
      <c r="BZ45" s="258" t="s">
        <v>562</v>
      </c>
      <c r="CA45" s="258" t="s">
        <v>562</v>
      </c>
      <c r="CB45" s="258" t="s">
        <v>562</v>
      </c>
      <c r="CC45" s="258" t="s">
        <v>562</v>
      </c>
      <c r="CD45" s="258" t="s">
        <v>562</v>
      </c>
      <c r="CE45" s="258" t="s">
        <v>562</v>
      </c>
      <c r="CF45" s="258" t="s">
        <v>562</v>
      </c>
      <c r="CG45" s="258" t="s">
        <v>562</v>
      </c>
      <c r="CH45" s="258" t="s">
        <v>562</v>
      </c>
      <c r="CI45" s="258" t="s">
        <v>562</v>
      </c>
      <c r="CJ45" s="258" t="s">
        <v>562</v>
      </c>
      <c r="CK45" s="258" t="s">
        <v>562</v>
      </c>
      <c r="CL45" s="275" t="s">
        <v>562</v>
      </c>
      <c r="CM45" s="275" t="s">
        <v>562</v>
      </c>
      <c r="CN45" s="275" t="s">
        <v>562</v>
      </c>
      <c r="CO45" s="275" t="s">
        <v>562</v>
      </c>
      <c r="CP45" s="275" t="s">
        <v>562</v>
      </c>
      <c r="CQ45" s="258"/>
      <c r="CR45" s="260"/>
      <c r="CS45" s="345" t="s">
        <v>562</v>
      </c>
      <c r="CT45" s="345" t="s">
        <v>562</v>
      </c>
      <c r="CU45" s="345" t="s">
        <v>562</v>
      </c>
      <c r="CV45" s="345" t="s">
        <v>562</v>
      </c>
      <c r="CW45" s="345" t="s">
        <v>562</v>
      </c>
      <c r="CX45" s="345" t="s">
        <v>562</v>
      </c>
      <c r="CY45" s="345" t="s">
        <v>562</v>
      </c>
      <c r="CZ45" s="345" t="s">
        <v>562</v>
      </c>
      <c r="DA45" s="345" t="s">
        <v>562</v>
      </c>
      <c r="DB45" s="345" t="s">
        <v>562</v>
      </c>
      <c r="DC45" s="345" t="s">
        <v>562</v>
      </c>
      <c r="DD45" s="345" t="s">
        <v>562</v>
      </c>
      <c r="DE45" s="345" t="s">
        <v>562</v>
      </c>
      <c r="DF45" s="345" t="s">
        <v>562</v>
      </c>
      <c r="DG45" s="345" t="s">
        <v>562</v>
      </c>
      <c r="DH45" s="345" t="s">
        <v>562</v>
      </c>
      <c r="DI45" s="345" t="s">
        <v>562</v>
      </c>
      <c r="DJ45" s="345" t="s">
        <v>562</v>
      </c>
      <c r="DK45" s="345" t="s">
        <v>562</v>
      </c>
      <c r="DL45" s="345" t="s">
        <v>562</v>
      </c>
      <c r="DM45" s="258"/>
      <c r="DN45" s="260"/>
      <c r="DO45" s="345" t="s">
        <v>562</v>
      </c>
      <c r="DP45" s="345" t="s">
        <v>562</v>
      </c>
      <c r="DQ45" s="345" t="s">
        <v>562</v>
      </c>
      <c r="DR45" s="345" t="s">
        <v>562</v>
      </c>
      <c r="DS45" s="345" t="s">
        <v>562</v>
      </c>
      <c r="DT45" s="345" t="s">
        <v>562</v>
      </c>
      <c r="DU45" s="345" t="s">
        <v>562</v>
      </c>
      <c r="DV45" s="345" t="s">
        <v>562</v>
      </c>
      <c r="DW45" s="345" t="s">
        <v>562</v>
      </c>
      <c r="DX45" s="345" t="s">
        <v>562</v>
      </c>
      <c r="DY45" s="345" t="s">
        <v>562</v>
      </c>
      <c r="DZ45" s="345" t="s">
        <v>562</v>
      </c>
      <c r="EA45" s="345" t="s">
        <v>562</v>
      </c>
      <c r="EB45" s="345" t="s">
        <v>562</v>
      </c>
      <c r="EC45" s="345" t="s">
        <v>562</v>
      </c>
      <c r="ED45" s="345" t="s">
        <v>562</v>
      </c>
      <c r="EE45" s="345" t="s">
        <v>562</v>
      </c>
      <c r="EF45" s="345" t="s">
        <v>562</v>
      </c>
      <c r="EG45" s="345" t="s">
        <v>562</v>
      </c>
      <c r="EH45" s="345" t="s">
        <v>562</v>
      </c>
      <c r="EI45" s="258"/>
      <c r="EJ45" s="258"/>
      <c r="EK45" s="258" t="s">
        <v>562</v>
      </c>
      <c r="EL45" s="258" t="s">
        <v>562</v>
      </c>
      <c r="EM45" s="258" t="s">
        <v>562</v>
      </c>
      <c r="EN45" s="258" t="s">
        <v>562</v>
      </c>
      <c r="EO45" s="258" t="s">
        <v>562</v>
      </c>
      <c r="EP45" s="258" t="s">
        <v>562</v>
      </c>
      <c r="EQ45" s="258" t="s">
        <v>562</v>
      </c>
      <c r="ER45" s="258" t="s">
        <v>562</v>
      </c>
      <c r="ES45" s="258" t="s">
        <v>562</v>
      </c>
      <c r="ET45" s="258" t="s">
        <v>562</v>
      </c>
      <c r="EU45" s="258" t="s">
        <v>562</v>
      </c>
      <c r="EV45" s="258" t="s">
        <v>562</v>
      </c>
      <c r="EW45" s="258" t="s">
        <v>562</v>
      </c>
      <c r="EX45" s="258" t="s">
        <v>562</v>
      </c>
      <c r="EY45" s="258" t="s">
        <v>562</v>
      </c>
      <c r="EZ45" s="275" t="s">
        <v>562</v>
      </c>
      <c r="FA45" s="275" t="s">
        <v>562</v>
      </c>
      <c r="FB45" s="275" t="s">
        <v>562</v>
      </c>
      <c r="FC45" s="275" t="s">
        <v>562</v>
      </c>
      <c r="FD45" s="275" t="s">
        <v>562</v>
      </c>
      <c r="FE45" s="258"/>
    </row>
    <row r="46" spans="1:161" s="2" customFormat="1" ht="12.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12"/>
      <c r="AC46" s="248" t="s">
        <v>349</v>
      </c>
      <c r="AD46" s="257" t="str">
        <f t="shared" ca="1" si="41"/>
        <v>-</v>
      </c>
      <c r="AE46" s="345" t="s">
        <v>562</v>
      </c>
      <c r="AF46" s="345" t="s">
        <v>562</v>
      </c>
      <c r="AG46" s="345" t="s">
        <v>562</v>
      </c>
      <c r="AH46" s="345" t="s">
        <v>562</v>
      </c>
      <c r="AI46" s="345" t="s">
        <v>562</v>
      </c>
      <c r="AJ46" s="345" t="s">
        <v>562</v>
      </c>
      <c r="AK46" s="345" t="s">
        <v>562</v>
      </c>
      <c r="AL46" s="345" t="s">
        <v>562</v>
      </c>
      <c r="AM46" s="345" t="s">
        <v>562</v>
      </c>
      <c r="AN46" s="345" t="s">
        <v>562</v>
      </c>
      <c r="AO46" s="345" t="s">
        <v>562</v>
      </c>
      <c r="AP46" s="345" t="s">
        <v>562</v>
      </c>
      <c r="AQ46" s="345" t="s">
        <v>562</v>
      </c>
      <c r="AR46" s="345" t="s">
        <v>562</v>
      </c>
      <c r="AS46" s="345" t="s">
        <v>562</v>
      </c>
      <c r="AT46" s="345" t="s">
        <v>562</v>
      </c>
      <c r="AU46" s="345" t="s">
        <v>562</v>
      </c>
      <c r="AV46" s="345" t="s">
        <v>562</v>
      </c>
      <c r="AW46" s="345" t="s">
        <v>562</v>
      </c>
      <c r="AX46" s="345" t="s">
        <v>562</v>
      </c>
      <c r="AY46" s="258"/>
      <c r="AZ46" s="260"/>
      <c r="BA46" s="258" t="s">
        <v>562</v>
      </c>
      <c r="BB46" s="258" t="s">
        <v>562</v>
      </c>
      <c r="BC46" s="258" t="s">
        <v>562</v>
      </c>
      <c r="BD46" s="258" t="s">
        <v>562</v>
      </c>
      <c r="BE46" s="258" t="s">
        <v>562</v>
      </c>
      <c r="BF46" s="258" t="s">
        <v>562</v>
      </c>
      <c r="BG46" s="258" t="s">
        <v>562</v>
      </c>
      <c r="BH46" s="258" t="s">
        <v>562</v>
      </c>
      <c r="BI46" s="258" t="s">
        <v>562</v>
      </c>
      <c r="BJ46" s="258" t="s">
        <v>562</v>
      </c>
      <c r="BK46" s="258" t="s">
        <v>562</v>
      </c>
      <c r="BL46" s="258" t="s">
        <v>562</v>
      </c>
      <c r="BM46" s="258" t="s">
        <v>562</v>
      </c>
      <c r="BN46" s="258" t="s">
        <v>562</v>
      </c>
      <c r="BO46" s="258" t="s">
        <v>562</v>
      </c>
      <c r="BP46" s="275" t="s">
        <v>562</v>
      </c>
      <c r="BQ46" s="275" t="s">
        <v>562</v>
      </c>
      <c r="BR46" s="275" t="s">
        <v>562</v>
      </c>
      <c r="BS46" s="275" t="s">
        <v>562</v>
      </c>
      <c r="BT46" s="275" t="s">
        <v>562</v>
      </c>
      <c r="BU46" s="258"/>
      <c r="BV46" s="260"/>
      <c r="BW46" s="258" t="s">
        <v>562</v>
      </c>
      <c r="BX46" s="258" t="s">
        <v>562</v>
      </c>
      <c r="BY46" s="258" t="s">
        <v>562</v>
      </c>
      <c r="BZ46" s="258" t="s">
        <v>562</v>
      </c>
      <c r="CA46" s="258" t="s">
        <v>562</v>
      </c>
      <c r="CB46" s="258" t="s">
        <v>562</v>
      </c>
      <c r="CC46" s="258" t="s">
        <v>562</v>
      </c>
      <c r="CD46" s="258" t="s">
        <v>562</v>
      </c>
      <c r="CE46" s="258" t="s">
        <v>562</v>
      </c>
      <c r="CF46" s="258" t="s">
        <v>562</v>
      </c>
      <c r="CG46" s="258" t="s">
        <v>562</v>
      </c>
      <c r="CH46" s="258" t="s">
        <v>562</v>
      </c>
      <c r="CI46" s="258" t="s">
        <v>562</v>
      </c>
      <c r="CJ46" s="258" t="s">
        <v>562</v>
      </c>
      <c r="CK46" s="258" t="s">
        <v>562</v>
      </c>
      <c r="CL46" s="275" t="s">
        <v>562</v>
      </c>
      <c r="CM46" s="275" t="s">
        <v>562</v>
      </c>
      <c r="CN46" s="275" t="s">
        <v>562</v>
      </c>
      <c r="CO46" s="275" t="s">
        <v>562</v>
      </c>
      <c r="CP46" s="275" t="s">
        <v>562</v>
      </c>
      <c r="CQ46" s="258"/>
      <c r="CR46" s="260"/>
      <c r="CS46" s="345" t="s">
        <v>562</v>
      </c>
      <c r="CT46" s="345" t="s">
        <v>562</v>
      </c>
      <c r="CU46" s="345" t="s">
        <v>562</v>
      </c>
      <c r="CV46" s="345" t="s">
        <v>562</v>
      </c>
      <c r="CW46" s="345" t="s">
        <v>562</v>
      </c>
      <c r="CX46" s="345" t="s">
        <v>562</v>
      </c>
      <c r="CY46" s="345" t="s">
        <v>562</v>
      </c>
      <c r="CZ46" s="345" t="s">
        <v>562</v>
      </c>
      <c r="DA46" s="345" t="s">
        <v>562</v>
      </c>
      <c r="DB46" s="345" t="s">
        <v>562</v>
      </c>
      <c r="DC46" s="345" t="s">
        <v>562</v>
      </c>
      <c r="DD46" s="345" t="s">
        <v>562</v>
      </c>
      <c r="DE46" s="345" t="s">
        <v>562</v>
      </c>
      <c r="DF46" s="345" t="s">
        <v>562</v>
      </c>
      <c r="DG46" s="345" t="s">
        <v>562</v>
      </c>
      <c r="DH46" s="345" t="s">
        <v>562</v>
      </c>
      <c r="DI46" s="345" t="s">
        <v>562</v>
      </c>
      <c r="DJ46" s="345" t="s">
        <v>562</v>
      </c>
      <c r="DK46" s="345" t="s">
        <v>562</v>
      </c>
      <c r="DL46" s="345" t="s">
        <v>562</v>
      </c>
      <c r="DM46" s="258"/>
      <c r="DN46" s="260"/>
      <c r="DO46" s="345" t="s">
        <v>562</v>
      </c>
      <c r="DP46" s="345" t="s">
        <v>562</v>
      </c>
      <c r="DQ46" s="345" t="s">
        <v>562</v>
      </c>
      <c r="DR46" s="345" t="s">
        <v>562</v>
      </c>
      <c r="DS46" s="345" t="s">
        <v>562</v>
      </c>
      <c r="DT46" s="345" t="s">
        <v>562</v>
      </c>
      <c r="DU46" s="345" t="s">
        <v>562</v>
      </c>
      <c r="DV46" s="345" t="s">
        <v>562</v>
      </c>
      <c r="DW46" s="345" t="s">
        <v>562</v>
      </c>
      <c r="DX46" s="345" t="s">
        <v>562</v>
      </c>
      <c r="DY46" s="345" t="s">
        <v>562</v>
      </c>
      <c r="DZ46" s="345" t="s">
        <v>562</v>
      </c>
      <c r="EA46" s="345" t="s">
        <v>562</v>
      </c>
      <c r="EB46" s="345" t="s">
        <v>562</v>
      </c>
      <c r="EC46" s="345" t="s">
        <v>562</v>
      </c>
      <c r="ED46" s="345" t="s">
        <v>562</v>
      </c>
      <c r="EE46" s="345" t="s">
        <v>562</v>
      </c>
      <c r="EF46" s="345" t="s">
        <v>562</v>
      </c>
      <c r="EG46" s="345" t="s">
        <v>562</v>
      </c>
      <c r="EH46" s="345" t="s">
        <v>562</v>
      </c>
      <c r="EI46" s="258"/>
      <c r="EJ46" s="258"/>
      <c r="EK46" s="258" t="s">
        <v>562</v>
      </c>
      <c r="EL46" s="258" t="s">
        <v>562</v>
      </c>
      <c r="EM46" s="258" t="s">
        <v>562</v>
      </c>
      <c r="EN46" s="258" t="s">
        <v>562</v>
      </c>
      <c r="EO46" s="258" t="s">
        <v>562</v>
      </c>
      <c r="EP46" s="258" t="s">
        <v>562</v>
      </c>
      <c r="EQ46" s="258" t="s">
        <v>562</v>
      </c>
      <c r="ER46" s="258" t="s">
        <v>562</v>
      </c>
      <c r="ES46" s="258" t="s">
        <v>562</v>
      </c>
      <c r="ET46" s="258" t="s">
        <v>562</v>
      </c>
      <c r="EU46" s="258" t="s">
        <v>562</v>
      </c>
      <c r="EV46" s="258" t="s">
        <v>562</v>
      </c>
      <c r="EW46" s="258" t="s">
        <v>562</v>
      </c>
      <c r="EX46" s="258" t="s">
        <v>562</v>
      </c>
      <c r="EY46" s="258" t="s">
        <v>562</v>
      </c>
      <c r="EZ46" s="275" t="s">
        <v>562</v>
      </c>
      <c r="FA46" s="275" t="s">
        <v>562</v>
      </c>
      <c r="FB46" s="275" t="s">
        <v>562</v>
      </c>
      <c r="FC46" s="275" t="s">
        <v>562</v>
      </c>
      <c r="FD46" s="275" t="s">
        <v>562</v>
      </c>
      <c r="FE46" s="258"/>
    </row>
    <row r="47" spans="1:161" s="2" customFormat="1" ht="12.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12"/>
      <c r="AC47" s="248" t="s">
        <v>350</v>
      </c>
      <c r="AD47" s="257" t="str">
        <f t="shared" ca="1" si="41"/>
        <v>-</v>
      </c>
      <c r="AE47" s="345" t="s">
        <v>562</v>
      </c>
      <c r="AF47" s="345" t="s">
        <v>562</v>
      </c>
      <c r="AG47" s="345" t="s">
        <v>562</v>
      </c>
      <c r="AH47" s="345" t="s">
        <v>562</v>
      </c>
      <c r="AI47" s="345" t="s">
        <v>562</v>
      </c>
      <c r="AJ47" s="345" t="s">
        <v>562</v>
      </c>
      <c r="AK47" s="345" t="s">
        <v>562</v>
      </c>
      <c r="AL47" s="345" t="s">
        <v>562</v>
      </c>
      <c r="AM47" s="345" t="s">
        <v>562</v>
      </c>
      <c r="AN47" s="345" t="s">
        <v>562</v>
      </c>
      <c r="AO47" s="345" t="s">
        <v>562</v>
      </c>
      <c r="AP47" s="345" t="s">
        <v>562</v>
      </c>
      <c r="AQ47" s="345" t="s">
        <v>562</v>
      </c>
      <c r="AR47" s="345" t="s">
        <v>562</v>
      </c>
      <c r="AS47" s="345" t="s">
        <v>562</v>
      </c>
      <c r="AT47" s="345" t="s">
        <v>562</v>
      </c>
      <c r="AU47" s="345" t="s">
        <v>562</v>
      </c>
      <c r="AV47" s="345" t="s">
        <v>562</v>
      </c>
      <c r="AW47" s="345" t="s">
        <v>562</v>
      </c>
      <c r="AX47" s="345" t="s">
        <v>562</v>
      </c>
      <c r="AY47" s="258"/>
      <c r="AZ47" s="260"/>
      <c r="BA47" s="258" t="s">
        <v>562</v>
      </c>
      <c r="BB47" s="258" t="s">
        <v>562</v>
      </c>
      <c r="BC47" s="258" t="s">
        <v>562</v>
      </c>
      <c r="BD47" s="258" t="s">
        <v>562</v>
      </c>
      <c r="BE47" s="258" t="s">
        <v>562</v>
      </c>
      <c r="BF47" s="258" t="s">
        <v>562</v>
      </c>
      <c r="BG47" s="258" t="s">
        <v>562</v>
      </c>
      <c r="BH47" s="258" t="s">
        <v>562</v>
      </c>
      <c r="BI47" s="258" t="s">
        <v>562</v>
      </c>
      <c r="BJ47" s="258" t="s">
        <v>562</v>
      </c>
      <c r="BK47" s="258" t="s">
        <v>562</v>
      </c>
      <c r="BL47" s="258" t="s">
        <v>562</v>
      </c>
      <c r="BM47" s="258" t="s">
        <v>562</v>
      </c>
      <c r="BN47" s="258" t="s">
        <v>562</v>
      </c>
      <c r="BO47" s="258" t="s">
        <v>562</v>
      </c>
      <c r="BP47" s="275" t="s">
        <v>562</v>
      </c>
      <c r="BQ47" s="275" t="s">
        <v>562</v>
      </c>
      <c r="BR47" s="275" t="s">
        <v>562</v>
      </c>
      <c r="BS47" s="275" t="s">
        <v>562</v>
      </c>
      <c r="BT47" s="275" t="s">
        <v>562</v>
      </c>
      <c r="BU47" s="258"/>
      <c r="BV47" s="260"/>
      <c r="BW47" s="258" t="s">
        <v>562</v>
      </c>
      <c r="BX47" s="258" t="s">
        <v>562</v>
      </c>
      <c r="BY47" s="258" t="s">
        <v>562</v>
      </c>
      <c r="BZ47" s="258" t="s">
        <v>562</v>
      </c>
      <c r="CA47" s="258" t="s">
        <v>562</v>
      </c>
      <c r="CB47" s="258" t="s">
        <v>562</v>
      </c>
      <c r="CC47" s="258" t="s">
        <v>562</v>
      </c>
      <c r="CD47" s="258" t="s">
        <v>562</v>
      </c>
      <c r="CE47" s="258" t="s">
        <v>562</v>
      </c>
      <c r="CF47" s="258" t="s">
        <v>562</v>
      </c>
      <c r="CG47" s="258" t="s">
        <v>562</v>
      </c>
      <c r="CH47" s="258" t="s">
        <v>562</v>
      </c>
      <c r="CI47" s="258" t="s">
        <v>562</v>
      </c>
      <c r="CJ47" s="258" t="s">
        <v>562</v>
      </c>
      <c r="CK47" s="258" t="s">
        <v>562</v>
      </c>
      <c r="CL47" s="275" t="s">
        <v>562</v>
      </c>
      <c r="CM47" s="275" t="s">
        <v>562</v>
      </c>
      <c r="CN47" s="275" t="s">
        <v>562</v>
      </c>
      <c r="CO47" s="275" t="s">
        <v>562</v>
      </c>
      <c r="CP47" s="275" t="s">
        <v>562</v>
      </c>
      <c r="CQ47" s="258"/>
      <c r="CR47" s="260"/>
      <c r="CS47" s="345" t="s">
        <v>562</v>
      </c>
      <c r="CT47" s="345" t="s">
        <v>562</v>
      </c>
      <c r="CU47" s="345" t="s">
        <v>562</v>
      </c>
      <c r="CV47" s="345" t="s">
        <v>562</v>
      </c>
      <c r="CW47" s="345" t="s">
        <v>562</v>
      </c>
      <c r="CX47" s="345" t="s">
        <v>562</v>
      </c>
      <c r="CY47" s="345" t="s">
        <v>562</v>
      </c>
      <c r="CZ47" s="345" t="s">
        <v>562</v>
      </c>
      <c r="DA47" s="345" t="s">
        <v>562</v>
      </c>
      <c r="DB47" s="345" t="s">
        <v>562</v>
      </c>
      <c r="DC47" s="345" t="s">
        <v>562</v>
      </c>
      <c r="DD47" s="345" t="s">
        <v>562</v>
      </c>
      <c r="DE47" s="345" t="s">
        <v>562</v>
      </c>
      <c r="DF47" s="345" t="s">
        <v>562</v>
      </c>
      <c r="DG47" s="345" t="s">
        <v>562</v>
      </c>
      <c r="DH47" s="345" t="s">
        <v>562</v>
      </c>
      <c r="DI47" s="345" t="s">
        <v>562</v>
      </c>
      <c r="DJ47" s="345" t="s">
        <v>562</v>
      </c>
      <c r="DK47" s="345" t="s">
        <v>562</v>
      </c>
      <c r="DL47" s="345" t="s">
        <v>562</v>
      </c>
      <c r="DM47" s="258"/>
      <c r="DN47" s="260"/>
      <c r="DO47" s="345" t="s">
        <v>562</v>
      </c>
      <c r="DP47" s="345" t="s">
        <v>562</v>
      </c>
      <c r="DQ47" s="345" t="s">
        <v>562</v>
      </c>
      <c r="DR47" s="345" t="s">
        <v>562</v>
      </c>
      <c r="DS47" s="345" t="s">
        <v>562</v>
      </c>
      <c r="DT47" s="345" t="s">
        <v>562</v>
      </c>
      <c r="DU47" s="345" t="s">
        <v>562</v>
      </c>
      <c r="DV47" s="345" t="s">
        <v>562</v>
      </c>
      <c r="DW47" s="345" t="s">
        <v>562</v>
      </c>
      <c r="DX47" s="345" t="s">
        <v>562</v>
      </c>
      <c r="DY47" s="345" t="s">
        <v>562</v>
      </c>
      <c r="DZ47" s="345" t="s">
        <v>562</v>
      </c>
      <c r="EA47" s="345" t="s">
        <v>562</v>
      </c>
      <c r="EB47" s="345" t="s">
        <v>562</v>
      </c>
      <c r="EC47" s="345" t="s">
        <v>562</v>
      </c>
      <c r="ED47" s="345" t="s">
        <v>562</v>
      </c>
      <c r="EE47" s="345" t="s">
        <v>562</v>
      </c>
      <c r="EF47" s="345" t="s">
        <v>562</v>
      </c>
      <c r="EG47" s="345" t="s">
        <v>562</v>
      </c>
      <c r="EH47" s="345" t="s">
        <v>562</v>
      </c>
      <c r="EI47" s="258"/>
      <c r="EJ47" s="258"/>
      <c r="EK47" s="258" t="s">
        <v>562</v>
      </c>
      <c r="EL47" s="258" t="s">
        <v>562</v>
      </c>
      <c r="EM47" s="258" t="s">
        <v>562</v>
      </c>
      <c r="EN47" s="258" t="s">
        <v>562</v>
      </c>
      <c r="EO47" s="258" t="s">
        <v>562</v>
      </c>
      <c r="EP47" s="258" t="s">
        <v>562</v>
      </c>
      <c r="EQ47" s="258" t="s">
        <v>562</v>
      </c>
      <c r="ER47" s="258" t="s">
        <v>562</v>
      </c>
      <c r="ES47" s="258" t="s">
        <v>562</v>
      </c>
      <c r="ET47" s="258" t="s">
        <v>562</v>
      </c>
      <c r="EU47" s="258" t="s">
        <v>562</v>
      </c>
      <c r="EV47" s="258" t="s">
        <v>562</v>
      </c>
      <c r="EW47" s="258" t="s">
        <v>562</v>
      </c>
      <c r="EX47" s="258" t="s">
        <v>562</v>
      </c>
      <c r="EY47" s="258" t="s">
        <v>562</v>
      </c>
      <c r="EZ47" s="275" t="s">
        <v>562</v>
      </c>
      <c r="FA47" s="275" t="s">
        <v>562</v>
      </c>
      <c r="FB47" s="275" t="s">
        <v>562</v>
      </c>
      <c r="FC47" s="275" t="s">
        <v>562</v>
      </c>
      <c r="FD47" s="275" t="s">
        <v>562</v>
      </c>
      <c r="FE47" s="258"/>
    </row>
    <row r="48" spans="1:161" s="2" customFormat="1" ht="12.7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248" t="s">
        <v>351</v>
      </c>
      <c r="AD48" s="257" t="str">
        <f t="shared" ca="1" si="41"/>
        <v>111,469</v>
      </c>
      <c r="AE48" s="345" t="s">
        <v>1915</v>
      </c>
      <c r="AF48" s="345" t="s">
        <v>1916</v>
      </c>
      <c r="AG48" s="345" t="s">
        <v>394</v>
      </c>
      <c r="AH48" s="345" t="s">
        <v>2197</v>
      </c>
      <c r="AI48" s="345" t="s">
        <v>1587</v>
      </c>
      <c r="AJ48" s="345" t="s">
        <v>400</v>
      </c>
      <c r="AK48" s="345" t="s">
        <v>1094</v>
      </c>
      <c r="AL48" s="345" t="s">
        <v>562</v>
      </c>
      <c r="AM48" s="345" t="s">
        <v>1069</v>
      </c>
      <c r="AN48" s="345" t="s">
        <v>562</v>
      </c>
      <c r="AO48" s="345" t="s">
        <v>1917</v>
      </c>
      <c r="AP48" s="345" t="s">
        <v>1917</v>
      </c>
      <c r="AQ48" s="345" t="s">
        <v>1918</v>
      </c>
      <c r="AR48" s="345" t="s">
        <v>1919</v>
      </c>
      <c r="AS48" s="345" t="s">
        <v>1920</v>
      </c>
      <c r="AT48" s="345" t="s">
        <v>562</v>
      </c>
      <c r="AU48" s="345" t="s">
        <v>562</v>
      </c>
      <c r="AV48" s="345" t="s">
        <v>562</v>
      </c>
      <c r="AW48" s="345" t="s">
        <v>562</v>
      </c>
      <c r="AX48" s="345" t="s">
        <v>902</v>
      </c>
      <c r="AY48" s="258"/>
      <c r="AZ48" s="260"/>
      <c r="BA48" s="258" t="s">
        <v>562</v>
      </c>
      <c r="BB48" s="258" t="s">
        <v>562</v>
      </c>
      <c r="BC48" s="258" t="s">
        <v>562</v>
      </c>
      <c r="BD48" s="258" t="s">
        <v>562</v>
      </c>
      <c r="BE48" s="258" t="s">
        <v>562</v>
      </c>
      <c r="BF48" s="258" t="s">
        <v>562</v>
      </c>
      <c r="BG48" s="258" t="s">
        <v>562</v>
      </c>
      <c r="BH48" s="258" t="s">
        <v>562</v>
      </c>
      <c r="BI48" s="258" t="s">
        <v>562</v>
      </c>
      <c r="BJ48" s="258" t="s">
        <v>562</v>
      </c>
      <c r="BK48" s="258" t="s">
        <v>562</v>
      </c>
      <c r="BL48" s="258" t="s">
        <v>562</v>
      </c>
      <c r="BM48" s="258" t="s">
        <v>562</v>
      </c>
      <c r="BN48" s="258" t="s">
        <v>562</v>
      </c>
      <c r="BO48" s="258" t="s">
        <v>562</v>
      </c>
      <c r="BP48" s="275" t="s">
        <v>562</v>
      </c>
      <c r="BQ48" s="275" t="s">
        <v>562</v>
      </c>
      <c r="BR48" s="275" t="s">
        <v>562</v>
      </c>
      <c r="BS48" s="275" t="s">
        <v>562</v>
      </c>
      <c r="BT48" s="275" t="s">
        <v>562</v>
      </c>
      <c r="BU48" s="258"/>
      <c r="BV48" s="260"/>
      <c r="BW48" s="258" t="s">
        <v>875</v>
      </c>
      <c r="BX48" s="258" t="s">
        <v>876</v>
      </c>
      <c r="BY48" s="258"/>
      <c r="BZ48" s="258" t="s">
        <v>877</v>
      </c>
      <c r="CA48" s="258" t="s">
        <v>878</v>
      </c>
      <c r="CB48" s="258" t="s">
        <v>400</v>
      </c>
      <c r="CC48" s="258" t="s">
        <v>879</v>
      </c>
      <c r="CD48" s="258" t="s">
        <v>562</v>
      </c>
      <c r="CE48" s="258" t="s">
        <v>879</v>
      </c>
      <c r="CF48" s="258" t="s">
        <v>562</v>
      </c>
      <c r="CG48" s="258" t="s">
        <v>880</v>
      </c>
      <c r="CH48" s="258" t="s">
        <v>880</v>
      </c>
      <c r="CI48" s="258" t="s">
        <v>881</v>
      </c>
      <c r="CJ48" s="258" t="s">
        <v>882</v>
      </c>
      <c r="CK48" s="258" t="s">
        <v>883</v>
      </c>
      <c r="CL48" s="275" t="s">
        <v>562</v>
      </c>
      <c r="CM48" s="275" t="s">
        <v>562</v>
      </c>
      <c r="CN48" s="275" t="s">
        <v>562</v>
      </c>
      <c r="CO48" s="275" t="s">
        <v>562</v>
      </c>
      <c r="CP48" s="275" t="s">
        <v>884</v>
      </c>
      <c r="CQ48" s="258"/>
      <c r="CR48" s="260"/>
      <c r="CS48" s="345" t="s">
        <v>2284</v>
      </c>
      <c r="CT48" s="345" t="s">
        <v>2285</v>
      </c>
      <c r="CU48" s="345" t="s">
        <v>381</v>
      </c>
      <c r="CV48" s="345" t="s">
        <v>2286</v>
      </c>
      <c r="CW48" s="345" t="s">
        <v>1587</v>
      </c>
      <c r="CX48" s="345" t="s">
        <v>400</v>
      </c>
      <c r="CY48" s="345" t="s">
        <v>559</v>
      </c>
      <c r="CZ48" s="345" t="s">
        <v>562</v>
      </c>
      <c r="DA48" s="345" t="s">
        <v>2287</v>
      </c>
      <c r="DB48" s="345" t="s">
        <v>562</v>
      </c>
      <c r="DC48" s="345" t="s">
        <v>2288</v>
      </c>
      <c r="DD48" s="345" t="s">
        <v>2288</v>
      </c>
      <c r="DE48" s="345" t="s">
        <v>2289</v>
      </c>
      <c r="DF48" s="345" t="s">
        <v>2290</v>
      </c>
      <c r="DG48" s="345" t="s">
        <v>2291</v>
      </c>
      <c r="DH48" s="345" t="s">
        <v>562</v>
      </c>
      <c r="DI48" s="345" t="s">
        <v>562</v>
      </c>
      <c r="DJ48" s="345" t="s">
        <v>562</v>
      </c>
      <c r="DK48" s="345" t="s">
        <v>562</v>
      </c>
      <c r="DL48" s="345" t="s">
        <v>867</v>
      </c>
      <c r="DM48" s="258"/>
      <c r="DN48" s="260"/>
      <c r="DO48" s="345" t="s">
        <v>562</v>
      </c>
      <c r="DP48" s="345" t="s">
        <v>562</v>
      </c>
      <c r="DQ48" s="345" t="s">
        <v>562</v>
      </c>
      <c r="DR48" s="345" t="s">
        <v>562</v>
      </c>
      <c r="DS48" s="345" t="s">
        <v>562</v>
      </c>
      <c r="DT48" s="345" t="s">
        <v>562</v>
      </c>
      <c r="DU48" s="345" t="s">
        <v>562</v>
      </c>
      <c r="DV48" s="345" t="s">
        <v>562</v>
      </c>
      <c r="DW48" s="345" t="s">
        <v>562</v>
      </c>
      <c r="DX48" s="345" t="s">
        <v>562</v>
      </c>
      <c r="DY48" s="345" t="s">
        <v>562</v>
      </c>
      <c r="DZ48" s="345" t="s">
        <v>562</v>
      </c>
      <c r="EA48" s="345" t="s">
        <v>562</v>
      </c>
      <c r="EB48" s="345" t="s">
        <v>562</v>
      </c>
      <c r="EC48" s="345" t="s">
        <v>562</v>
      </c>
      <c r="ED48" s="345" t="s">
        <v>562</v>
      </c>
      <c r="EE48" s="345" t="s">
        <v>562</v>
      </c>
      <c r="EF48" s="345" t="s">
        <v>562</v>
      </c>
      <c r="EG48" s="345" t="s">
        <v>562</v>
      </c>
      <c r="EH48" s="345" t="s">
        <v>562</v>
      </c>
      <c r="EI48" s="258"/>
      <c r="EJ48" s="258"/>
      <c r="EK48" s="258" t="s">
        <v>562</v>
      </c>
      <c r="EL48" s="258" t="s">
        <v>562</v>
      </c>
      <c r="EM48" s="258" t="s">
        <v>562</v>
      </c>
      <c r="EN48" s="258" t="s">
        <v>562</v>
      </c>
      <c r="EO48" s="258" t="s">
        <v>562</v>
      </c>
      <c r="EP48" s="258" t="s">
        <v>562</v>
      </c>
      <c r="EQ48" s="258" t="s">
        <v>562</v>
      </c>
      <c r="ER48" s="258" t="s">
        <v>562</v>
      </c>
      <c r="ES48" s="258" t="s">
        <v>562</v>
      </c>
      <c r="ET48" s="258" t="s">
        <v>562</v>
      </c>
      <c r="EU48" s="258" t="s">
        <v>562</v>
      </c>
      <c r="EV48" s="258" t="s">
        <v>562</v>
      </c>
      <c r="EW48" s="258" t="s">
        <v>562</v>
      </c>
      <c r="EX48" s="258" t="s">
        <v>562</v>
      </c>
      <c r="EY48" s="258" t="s">
        <v>562</v>
      </c>
      <c r="EZ48" s="275" t="s">
        <v>562</v>
      </c>
      <c r="FA48" s="275" t="s">
        <v>562</v>
      </c>
      <c r="FB48" s="275" t="s">
        <v>562</v>
      </c>
      <c r="FC48" s="275" t="s">
        <v>562</v>
      </c>
      <c r="FD48" s="275" t="s">
        <v>562</v>
      </c>
      <c r="FE48" s="258"/>
    </row>
    <row r="49" spans="1:161" s="2" customFormat="1" ht="12.7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248" t="s">
        <v>135</v>
      </c>
      <c r="AD49" s="257" t="str">
        <f t="shared" ca="1" si="41"/>
        <v>304,500</v>
      </c>
      <c r="AE49" s="345" t="s">
        <v>1921</v>
      </c>
      <c r="AF49" s="345" t="s">
        <v>1922</v>
      </c>
      <c r="AG49" s="345" t="s">
        <v>1923</v>
      </c>
      <c r="AH49" s="345" t="s">
        <v>2198</v>
      </c>
      <c r="AI49" s="345" t="s">
        <v>889</v>
      </c>
      <c r="AJ49" s="345" t="s">
        <v>368</v>
      </c>
      <c r="AK49" s="345" t="s">
        <v>890</v>
      </c>
      <c r="AL49" s="345" t="s">
        <v>1924</v>
      </c>
      <c r="AM49" s="345" t="s">
        <v>892</v>
      </c>
      <c r="AN49" s="345" t="s">
        <v>569</v>
      </c>
      <c r="AO49" s="345" t="s">
        <v>1925</v>
      </c>
      <c r="AP49" s="345" t="s">
        <v>1926</v>
      </c>
      <c r="AQ49" s="345" t="s">
        <v>1927</v>
      </c>
      <c r="AR49" s="345" t="s">
        <v>1928</v>
      </c>
      <c r="AS49" s="345" t="s">
        <v>1929</v>
      </c>
      <c r="AT49" s="345" t="s">
        <v>1930</v>
      </c>
      <c r="AU49" s="345" t="s">
        <v>1931</v>
      </c>
      <c r="AV49" s="345" t="s">
        <v>1932</v>
      </c>
      <c r="AW49" s="345" t="s">
        <v>1933</v>
      </c>
      <c r="AX49" s="345" t="s">
        <v>902</v>
      </c>
      <c r="AY49" s="258"/>
      <c r="AZ49" s="260"/>
      <c r="BA49" s="258" t="s">
        <v>885</v>
      </c>
      <c r="BB49" s="258" t="s">
        <v>886</v>
      </c>
      <c r="BC49" s="258" t="s">
        <v>887</v>
      </c>
      <c r="BD49" s="258" t="s">
        <v>888</v>
      </c>
      <c r="BE49" s="258" t="s">
        <v>889</v>
      </c>
      <c r="BF49" s="258" t="s">
        <v>368</v>
      </c>
      <c r="BG49" s="258" t="s">
        <v>890</v>
      </c>
      <c r="BH49" s="258" t="s">
        <v>891</v>
      </c>
      <c r="BI49" s="258" t="s">
        <v>892</v>
      </c>
      <c r="BJ49" s="258" t="s">
        <v>569</v>
      </c>
      <c r="BK49" s="258" t="s">
        <v>893</v>
      </c>
      <c r="BL49" s="258" t="s">
        <v>894</v>
      </c>
      <c r="BM49" s="258" t="s">
        <v>895</v>
      </c>
      <c r="BN49" s="258" t="s">
        <v>896</v>
      </c>
      <c r="BO49" s="258" t="s">
        <v>897</v>
      </c>
      <c r="BP49" s="275" t="s">
        <v>898</v>
      </c>
      <c r="BQ49" s="275" t="s">
        <v>899</v>
      </c>
      <c r="BR49" s="275" t="s">
        <v>900</v>
      </c>
      <c r="BS49" s="275" t="s">
        <v>901</v>
      </c>
      <c r="BT49" s="275" t="s">
        <v>902</v>
      </c>
      <c r="BU49" s="258"/>
      <c r="BV49" s="260"/>
      <c r="BW49" s="258" t="s">
        <v>460</v>
      </c>
      <c r="BX49" s="258" t="s">
        <v>461</v>
      </c>
      <c r="BY49" s="258" t="s">
        <v>462</v>
      </c>
      <c r="BZ49" s="258" t="s">
        <v>374</v>
      </c>
      <c r="CA49" s="258" t="s">
        <v>463</v>
      </c>
      <c r="CB49" s="258" t="s">
        <v>397</v>
      </c>
      <c r="CC49" s="258" t="s">
        <v>464</v>
      </c>
      <c r="CD49" s="258" t="s">
        <v>465</v>
      </c>
      <c r="CE49" s="258" t="s">
        <v>466</v>
      </c>
      <c r="CF49" s="258" t="s">
        <v>467</v>
      </c>
      <c r="CG49" s="258" t="s">
        <v>582</v>
      </c>
      <c r="CH49" s="258" t="s">
        <v>583</v>
      </c>
      <c r="CI49" s="258"/>
      <c r="CJ49" s="258" t="s">
        <v>584</v>
      </c>
      <c r="CK49" s="258" t="s">
        <v>585</v>
      </c>
      <c r="CL49" s="275" t="s">
        <v>903</v>
      </c>
      <c r="CM49" s="275" t="s">
        <v>904</v>
      </c>
      <c r="CN49" s="275" t="s">
        <v>905</v>
      </c>
      <c r="CO49" s="275" t="s">
        <v>906</v>
      </c>
      <c r="CP49" s="275" t="s">
        <v>907</v>
      </c>
      <c r="CQ49" s="258"/>
      <c r="CR49" s="260"/>
      <c r="CS49" s="345" t="s">
        <v>2292</v>
      </c>
      <c r="CT49" s="345" t="s">
        <v>2293</v>
      </c>
      <c r="CU49" s="345" t="s">
        <v>2294</v>
      </c>
      <c r="CV49" s="345" t="s">
        <v>2295</v>
      </c>
      <c r="CW49" s="345" t="s">
        <v>2296</v>
      </c>
      <c r="CX49" s="345" t="s">
        <v>365</v>
      </c>
      <c r="CY49" s="345" t="s">
        <v>2297</v>
      </c>
      <c r="CZ49" s="345" t="s">
        <v>2298</v>
      </c>
      <c r="DA49" s="345" t="s">
        <v>1238</v>
      </c>
      <c r="DB49" s="345" t="s">
        <v>1924</v>
      </c>
      <c r="DC49" s="345" t="s">
        <v>2299</v>
      </c>
      <c r="DD49" s="345" t="s">
        <v>2300</v>
      </c>
      <c r="DE49" s="345" t="s">
        <v>2301</v>
      </c>
      <c r="DF49" s="345" t="s">
        <v>2302</v>
      </c>
      <c r="DG49" s="345" t="s">
        <v>2303</v>
      </c>
      <c r="DH49" s="345" t="s">
        <v>2304</v>
      </c>
      <c r="DI49" s="345" t="s">
        <v>2305</v>
      </c>
      <c r="DJ49" s="345" t="s">
        <v>2306</v>
      </c>
      <c r="DK49" s="345" t="s">
        <v>2307</v>
      </c>
      <c r="DL49" s="345" t="s">
        <v>1032</v>
      </c>
      <c r="DM49" s="258"/>
      <c r="DN49" s="260"/>
      <c r="DO49" s="345" t="s">
        <v>2296</v>
      </c>
      <c r="DP49" s="345" t="s">
        <v>1547</v>
      </c>
      <c r="DQ49" s="345" t="s">
        <v>559</v>
      </c>
      <c r="DR49" s="345" t="s">
        <v>2660</v>
      </c>
      <c r="DS49" s="345" t="s">
        <v>364</v>
      </c>
      <c r="DT49" s="345" t="s">
        <v>364</v>
      </c>
      <c r="DU49" s="345" t="s">
        <v>364</v>
      </c>
      <c r="DV49" s="345" t="s">
        <v>2661</v>
      </c>
      <c r="DW49" s="345" t="s">
        <v>364</v>
      </c>
      <c r="DX49" s="345" t="s">
        <v>364</v>
      </c>
      <c r="DY49" s="345" t="s">
        <v>2662</v>
      </c>
      <c r="DZ49" s="345" t="s">
        <v>2663</v>
      </c>
      <c r="EA49" s="345" t="s">
        <v>2664</v>
      </c>
      <c r="EB49" s="345" t="s">
        <v>2665</v>
      </c>
      <c r="EC49" s="345" t="s">
        <v>2666</v>
      </c>
      <c r="ED49" s="345" t="s">
        <v>2667</v>
      </c>
      <c r="EE49" s="345" t="s">
        <v>2668</v>
      </c>
      <c r="EF49" s="345" t="s">
        <v>2669</v>
      </c>
      <c r="EG49" s="345" t="s">
        <v>2670</v>
      </c>
      <c r="EH49" s="345" t="s">
        <v>1442</v>
      </c>
      <c r="EI49" s="258"/>
      <c r="EJ49" s="258"/>
      <c r="EK49" s="258" t="s">
        <v>1487</v>
      </c>
      <c r="EL49" s="258" t="s">
        <v>472</v>
      </c>
      <c r="EM49" s="258" t="s">
        <v>1172</v>
      </c>
      <c r="EN49" s="258" t="s">
        <v>1488</v>
      </c>
      <c r="EO49" s="258" t="s">
        <v>367</v>
      </c>
      <c r="EP49" s="258" t="s">
        <v>397</v>
      </c>
      <c r="EQ49" s="258" t="s">
        <v>1489</v>
      </c>
      <c r="ER49" s="258" t="s">
        <v>1490</v>
      </c>
      <c r="ES49" s="258" t="s">
        <v>382</v>
      </c>
      <c r="ET49" s="258" t="s">
        <v>1491</v>
      </c>
      <c r="EU49" s="258" t="s">
        <v>1492</v>
      </c>
      <c r="EV49" s="258" t="s">
        <v>1493</v>
      </c>
      <c r="EW49" s="258" t="s">
        <v>895</v>
      </c>
      <c r="EX49" s="258" t="s">
        <v>1494</v>
      </c>
      <c r="EY49" s="258" t="s">
        <v>1495</v>
      </c>
      <c r="EZ49" s="275" t="s">
        <v>1496</v>
      </c>
      <c r="FA49" s="275" t="s">
        <v>1497</v>
      </c>
      <c r="FB49" s="275" t="s">
        <v>1498</v>
      </c>
      <c r="FC49" s="275" t="s">
        <v>1499</v>
      </c>
      <c r="FD49" s="275" t="s">
        <v>1500</v>
      </c>
      <c r="FE49" s="258"/>
    </row>
    <row r="50" spans="1:161" s="2" customFormat="1" ht="12.7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248" t="s">
        <v>155</v>
      </c>
      <c r="AD50" s="257" t="str">
        <f t="shared" ca="1" si="41"/>
        <v>185,754</v>
      </c>
      <c r="AE50" s="345" t="s">
        <v>1934</v>
      </c>
      <c r="AF50" s="345" t="s">
        <v>1935</v>
      </c>
      <c r="AG50" s="345" t="s">
        <v>909</v>
      </c>
      <c r="AH50" s="345" t="s">
        <v>2199</v>
      </c>
      <c r="AI50" s="345" t="s">
        <v>1327</v>
      </c>
      <c r="AJ50" s="345" t="s">
        <v>364</v>
      </c>
      <c r="AK50" s="345" t="s">
        <v>1936</v>
      </c>
      <c r="AL50" s="345" t="s">
        <v>1937</v>
      </c>
      <c r="AM50" s="345" t="s">
        <v>1282</v>
      </c>
      <c r="AN50" s="345" t="s">
        <v>1938</v>
      </c>
      <c r="AO50" s="345" t="s">
        <v>1939</v>
      </c>
      <c r="AP50" s="345" t="s">
        <v>1939</v>
      </c>
      <c r="AQ50" s="345" t="s">
        <v>562</v>
      </c>
      <c r="AR50" s="345" t="s">
        <v>1940</v>
      </c>
      <c r="AS50" s="345" t="s">
        <v>2900</v>
      </c>
      <c r="AT50" s="345" t="s">
        <v>1941</v>
      </c>
      <c r="AU50" s="345" t="s">
        <v>1942</v>
      </c>
      <c r="AV50" s="345" t="s">
        <v>1943</v>
      </c>
      <c r="AW50" s="345" t="s">
        <v>1944</v>
      </c>
      <c r="AX50" s="345" t="s">
        <v>1421</v>
      </c>
      <c r="AY50" s="258"/>
      <c r="AZ50" s="260"/>
      <c r="BA50" s="258" t="s">
        <v>562</v>
      </c>
      <c r="BB50" s="258" t="s">
        <v>562</v>
      </c>
      <c r="BC50" s="258" t="s">
        <v>562</v>
      </c>
      <c r="BD50" s="258" t="s">
        <v>562</v>
      </c>
      <c r="BE50" s="258" t="s">
        <v>562</v>
      </c>
      <c r="BF50" s="258" t="s">
        <v>562</v>
      </c>
      <c r="BG50" s="258" t="s">
        <v>562</v>
      </c>
      <c r="BH50" s="258" t="s">
        <v>562</v>
      </c>
      <c r="BI50" s="258" t="s">
        <v>562</v>
      </c>
      <c r="BJ50" s="258" t="s">
        <v>562</v>
      </c>
      <c r="BK50" s="258" t="s">
        <v>562</v>
      </c>
      <c r="BL50" s="258" t="s">
        <v>562</v>
      </c>
      <c r="BM50" s="258" t="s">
        <v>562</v>
      </c>
      <c r="BN50" s="258" t="s">
        <v>562</v>
      </c>
      <c r="BO50" s="258" t="s">
        <v>562</v>
      </c>
      <c r="BP50" s="275" t="s">
        <v>562</v>
      </c>
      <c r="BQ50" s="275" t="s">
        <v>562</v>
      </c>
      <c r="BR50" s="275" t="s">
        <v>562</v>
      </c>
      <c r="BS50" s="275" t="s">
        <v>562</v>
      </c>
      <c r="BT50" s="275" t="s">
        <v>562</v>
      </c>
      <c r="BU50" s="258"/>
      <c r="BV50" s="260"/>
      <c r="BW50" s="258" t="s">
        <v>468</v>
      </c>
      <c r="BX50" s="258" t="s">
        <v>908</v>
      </c>
      <c r="BY50" s="258" t="s">
        <v>909</v>
      </c>
      <c r="BZ50" s="258" t="s">
        <v>910</v>
      </c>
      <c r="CA50" s="258" t="s">
        <v>562</v>
      </c>
      <c r="CB50" s="258" t="s">
        <v>562</v>
      </c>
      <c r="CC50" s="258" t="s">
        <v>879</v>
      </c>
      <c r="CD50" s="258" t="s">
        <v>911</v>
      </c>
      <c r="CE50" s="258" t="s">
        <v>879</v>
      </c>
      <c r="CF50" s="258" t="s">
        <v>912</v>
      </c>
      <c r="CG50" s="258" t="s">
        <v>913</v>
      </c>
      <c r="CH50" s="258" t="s">
        <v>913</v>
      </c>
      <c r="CI50" s="258" t="s">
        <v>562</v>
      </c>
      <c r="CJ50" s="258" t="s">
        <v>914</v>
      </c>
      <c r="CK50" s="258" t="s">
        <v>915</v>
      </c>
      <c r="CL50" s="275" t="s">
        <v>562</v>
      </c>
      <c r="CM50" s="275" t="s">
        <v>562</v>
      </c>
      <c r="CN50" s="275" t="s">
        <v>562</v>
      </c>
      <c r="CO50" s="275" t="s">
        <v>916</v>
      </c>
      <c r="CP50" s="275" t="s">
        <v>917</v>
      </c>
      <c r="CQ50" s="258"/>
      <c r="CR50" s="260"/>
      <c r="CS50" s="345" t="s">
        <v>2308</v>
      </c>
      <c r="CT50" s="345" t="s">
        <v>2309</v>
      </c>
      <c r="CU50" s="345" t="s">
        <v>909</v>
      </c>
      <c r="CV50" s="345" t="s">
        <v>2310</v>
      </c>
      <c r="CW50" s="345" t="s">
        <v>562</v>
      </c>
      <c r="CX50" s="345" t="s">
        <v>562</v>
      </c>
      <c r="CY50" s="345" t="s">
        <v>2311</v>
      </c>
      <c r="CZ50" s="345" t="s">
        <v>2312</v>
      </c>
      <c r="DA50" s="345" t="s">
        <v>2313</v>
      </c>
      <c r="DB50" s="345" t="s">
        <v>2314</v>
      </c>
      <c r="DC50" s="345" t="s">
        <v>2315</v>
      </c>
      <c r="DD50" s="345" t="s">
        <v>2315</v>
      </c>
      <c r="DE50" s="345" t="s">
        <v>562</v>
      </c>
      <c r="DF50" s="345" t="s">
        <v>2316</v>
      </c>
      <c r="DG50" s="345" t="s">
        <v>2317</v>
      </c>
      <c r="DH50" s="345" t="s">
        <v>562</v>
      </c>
      <c r="DI50" s="345" t="s">
        <v>562</v>
      </c>
      <c r="DJ50" s="345" t="s">
        <v>562</v>
      </c>
      <c r="DK50" s="345" t="s">
        <v>2318</v>
      </c>
      <c r="DL50" s="345" t="s">
        <v>2150</v>
      </c>
      <c r="DM50" s="258"/>
      <c r="DN50" s="260"/>
      <c r="DO50" s="345" t="s">
        <v>562</v>
      </c>
      <c r="DP50" s="345" t="s">
        <v>562</v>
      </c>
      <c r="DQ50" s="345" t="s">
        <v>562</v>
      </c>
      <c r="DR50" s="345" t="s">
        <v>562</v>
      </c>
      <c r="DS50" s="345" t="s">
        <v>562</v>
      </c>
      <c r="DT50" s="345" t="s">
        <v>562</v>
      </c>
      <c r="DU50" s="345" t="s">
        <v>562</v>
      </c>
      <c r="DV50" s="345" t="s">
        <v>562</v>
      </c>
      <c r="DW50" s="345" t="s">
        <v>562</v>
      </c>
      <c r="DX50" s="345" t="s">
        <v>562</v>
      </c>
      <c r="DY50" s="345" t="s">
        <v>562</v>
      </c>
      <c r="DZ50" s="345" t="s">
        <v>562</v>
      </c>
      <c r="EA50" s="345" t="s">
        <v>562</v>
      </c>
      <c r="EB50" s="345" t="s">
        <v>562</v>
      </c>
      <c r="EC50" s="345" t="s">
        <v>562</v>
      </c>
      <c r="ED50" s="345" t="s">
        <v>562</v>
      </c>
      <c r="EE50" s="345" t="s">
        <v>562</v>
      </c>
      <c r="EF50" s="345" t="s">
        <v>562</v>
      </c>
      <c r="EG50" s="345" t="s">
        <v>562</v>
      </c>
      <c r="EH50" s="345" t="s">
        <v>562</v>
      </c>
      <c r="EI50" s="258"/>
      <c r="EJ50" s="258"/>
      <c r="EK50" s="258" t="s">
        <v>562</v>
      </c>
      <c r="EL50" s="258" t="s">
        <v>562</v>
      </c>
      <c r="EM50" s="258" t="s">
        <v>562</v>
      </c>
      <c r="EN50" s="258" t="s">
        <v>562</v>
      </c>
      <c r="EO50" s="258" t="s">
        <v>562</v>
      </c>
      <c r="EP50" s="258" t="s">
        <v>562</v>
      </c>
      <c r="EQ50" s="258" t="s">
        <v>562</v>
      </c>
      <c r="ER50" s="258" t="s">
        <v>562</v>
      </c>
      <c r="ES50" s="258" t="s">
        <v>562</v>
      </c>
      <c r="ET50" s="258" t="s">
        <v>562</v>
      </c>
      <c r="EU50" s="258" t="s">
        <v>562</v>
      </c>
      <c r="EV50" s="258" t="s">
        <v>562</v>
      </c>
      <c r="EW50" s="258" t="s">
        <v>562</v>
      </c>
      <c r="EX50" s="258" t="s">
        <v>562</v>
      </c>
      <c r="EY50" s="258" t="s">
        <v>562</v>
      </c>
      <c r="EZ50" s="275" t="s">
        <v>562</v>
      </c>
      <c r="FA50" s="275" t="s">
        <v>562</v>
      </c>
      <c r="FB50" s="275" t="s">
        <v>562</v>
      </c>
      <c r="FC50" s="275" t="s">
        <v>562</v>
      </c>
      <c r="FD50" s="275" t="s">
        <v>562</v>
      </c>
      <c r="FE50" s="258"/>
    </row>
    <row r="51" spans="1:161" s="2" customFormat="1" ht="12.7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248" t="s">
        <v>136</v>
      </c>
      <c r="AD51" s="257" t="str">
        <f t="shared" ca="1" si="41"/>
        <v>121,454</v>
      </c>
      <c r="AE51" s="345" t="s">
        <v>1945</v>
      </c>
      <c r="AF51" s="345" t="s">
        <v>1946</v>
      </c>
      <c r="AG51" s="345" t="s">
        <v>1947</v>
      </c>
      <c r="AH51" s="345" t="s">
        <v>2200</v>
      </c>
      <c r="AI51" s="345" t="s">
        <v>2201</v>
      </c>
      <c r="AJ51" s="345" t="s">
        <v>857</v>
      </c>
      <c r="AK51" s="345" t="s">
        <v>1948</v>
      </c>
      <c r="AL51" s="345" t="s">
        <v>1949</v>
      </c>
      <c r="AM51" s="345" t="s">
        <v>1950</v>
      </c>
      <c r="AN51" s="345" t="s">
        <v>475</v>
      </c>
      <c r="AO51" s="345" t="s">
        <v>1951</v>
      </c>
      <c r="AP51" s="345" t="s">
        <v>1952</v>
      </c>
      <c r="AQ51" s="345" t="s">
        <v>1953</v>
      </c>
      <c r="AR51" s="345" t="s">
        <v>1954</v>
      </c>
      <c r="AS51" s="345" t="s">
        <v>1955</v>
      </c>
      <c r="AT51" s="345" t="s">
        <v>1956</v>
      </c>
      <c r="AU51" s="345" t="s">
        <v>1957</v>
      </c>
      <c r="AV51" s="345" t="s">
        <v>1958</v>
      </c>
      <c r="AW51" s="345" t="s">
        <v>1959</v>
      </c>
      <c r="AX51" s="345" t="s">
        <v>1299</v>
      </c>
      <c r="AY51" s="258"/>
      <c r="AZ51" s="260"/>
      <c r="BA51" s="258" t="s">
        <v>469</v>
      </c>
      <c r="BB51" s="258" t="s">
        <v>918</v>
      </c>
      <c r="BC51" s="258" t="s">
        <v>919</v>
      </c>
      <c r="BD51" s="258" t="s">
        <v>377</v>
      </c>
      <c r="BE51" s="258" t="s">
        <v>472</v>
      </c>
      <c r="BF51" s="258" t="s">
        <v>375</v>
      </c>
      <c r="BG51" s="258" t="s">
        <v>920</v>
      </c>
      <c r="BH51" s="258" t="s">
        <v>921</v>
      </c>
      <c r="BI51" s="258" t="s">
        <v>473</v>
      </c>
      <c r="BJ51" s="258" t="s">
        <v>922</v>
      </c>
      <c r="BK51" s="258" t="s">
        <v>923</v>
      </c>
      <c r="BL51" s="258" t="s">
        <v>924</v>
      </c>
      <c r="BM51" s="258" t="s">
        <v>925</v>
      </c>
      <c r="BN51" s="258" t="s">
        <v>926</v>
      </c>
      <c r="BO51" s="258" t="s">
        <v>927</v>
      </c>
      <c r="BP51" s="275" t="s">
        <v>928</v>
      </c>
      <c r="BQ51" s="275" t="s">
        <v>929</v>
      </c>
      <c r="BR51" s="275" t="s">
        <v>930</v>
      </c>
      <c r="BS51" s="275" t="s">
        <v>931</v>
      </c>
      <c r="BT51" s="275" t="s">
        <v>850</v>
      </c>
      <c r="BU51" s="258"/>
      <c r="BV51" s="260"/>
      <c r="BW51" s="258" t="s">
        <v>469</v>
      </c>
      <c r="BX51" s="258" t="s">
        <v>470</v>
      </c>
      <c r="BY51" s="258" t="s">
        <v>471</v>
      </c>
      <c r="BZ51" s="258" t="s">
        <v>377</v>
      </c>
      <c r="CA51" s="258" t="s">
        <v>472</v>
      </c>
      <c r="CB51" s="258" t="s">
        <v>366</v>
      </c>
      <c r="CC51" s="258" t="s">
        <v>473</v>
      </c>
      <c r="CD51" s="258" t="s">
        <v>474</v>
      </c>
      <c r="CE51" s="258" t="s">
        <v>473</v>
      </c>
      <c r="CF51" s="258" t="s">
        <v>475</v>
      </c>
      <c r="CG51" s="258" t="s">
        <v>586</v>
      </c>
      <c r="CH51" s="258" t="s">
        <v>587</v>
      </c>
      <c r="CI51" s="258" t="s">
        <v>588</v>
      </c>
      <c r="CJ51" s="258" t="s">
        <v>589</v>
      </c>
      <c r="CK51" s="258" t="s">
        <v>590</v>
      </c>
      <c r="CL51" s="275" t="s">
        <v>932</v>
      </c>
      <c r="CM51" s="275" t="s">
        <v>933</v>
      </c>
      <c r="CN51" s="275" t="s">
        <v>934</v>
      </c>
      <c r="CO51" s="275" t="s">
        <v>935</v>
      </c>
      <c r="CP51" s="275" t="s">
        <v>854</v>
      </c>
      <c r="CQ51" s="258"/>
      <c r="CR51" s="260"/>
      <c r="CS51" s="345" t="s">
        <v>2319</v>
      </c>
      <c r="CT51" s="345" t="s">
        <v>2320</v>
      </c>
      <c r="CU51" s="345" t="s">
        <v>2321</v>
      </c>
      <c r="CV51" s="345" t="s">
        <v>2322</v>
      </c>
      <c r="CW51" s="345" t="s">
        <v>499</v>
      </c>
      <c r="CX51" s="345" t="s">
        <v>378</v>
      </c>
      <c r="CY51" s="345" t="s">
        <v>1501</v>
      </c>
      <c r="CZ51" s="345" t="s">
        <v>2323</v>
      </c>
      <c r="DA51" s="345" t="s">
        <v>503</v>
      </c>
      <c r="DB51" s="345" t="s">
        <v>2324</v>
      </c>
      <c r="DC51" s="345" t="s">
        <v>2325</v>
      </c>
      <c r="DD51" s="345" t="s">
        <v>2326</v>
      </c>
      <c r="DE51" s="345" t="s">
        <v>2327</v>
      </c>
      <c r="DF51" s="345" t="s">
        <v>2328</v>
      </c>
      <c r="DG51" s="345" t="s">
        <v>2329</v>
      </c>
      <c r="DH51" s="345" t="s">
        <v>2330</v>
      </c>
      <c r="DI51" s="345" t="s">
        <v>2331</v>
      </c>
      <c r="DJ51" s="345" t="s">
        <v>2332</v>
      </c>
      <c r="DK51" s="345" t="s">
        <v>2333</v>
      </c>
      <c r="DL51" s="345" t="s">
        <v>854</v>
      </c>
      <c r="DM51" s="258"/>
      <c r="DN51" s="260"/>
      <c r="DO51" s="345" t="s">
        <v>2671</v>
      </c>
      <c r="DP51" s="345" t="s">
        <v>2672</v>
      </c>
      <c r="DQ51" s="345" t="s">
        <v>397</v>
      </c>
      <c r="DR51" s="345" t="s">
        <v>936</v>
      </c>
      <c r="DS51" s="345" t="s">
        <v>1577</v>
      </c>
      <c r="DT51" s="345" t="s">
        <v>1468</v>
      </c>
      <c r="DU51" s="345" t="s">
        <v>1516</v>
      </c>
      <c r="DV51" s="345" t="s">
        <v>362</v>
      </c>
      <c r="DW51" s="345" t="s">
        <v>1547</v>
      </c>
      <c r="DX51" s="345" t="s">
        <v>2673</v>
      </c>
      <c r="DY51" s="345" t="s">
        <v>2674</v>
      </c>
      <c r="DZ51" s="345" t="s">
        <v>2675</v>
      </c>
      <c r="EA51" s="345" t="s">
        <v>2676</v>
      </c>
      <c r="EB51" s="345" t="s">
        <v>2677</v>
      </c>
      <c r="EC51" s="345" t="s">
        <v>2678</v>
      </c>
      <c r="ED51" s="345" t="s">
        <v>2679</v>
      </c>
      <c r="EE51" s="345" t="s">
        <v>2680</v>
      </c>
      <c r="EF51" s="345" t="s">
        <v>2681</v>
      </c>
      <c r="EG51" s="345" t="s">
        <v>2682</v>
      </c>
      <c r="EH51" s="345" t="s">
        <v>1575</v>
      </c>
      <c r="EI51" s="258"/>
      <c r="EJ51" s="258"/>
      <c r="EK51" s="258" t="s">
        <v>364</v>
      </c>
      <c r="EL51" s="258" t="s">
        <v>1502</v>
      </c>
      <c r="EM51" s="258" t="s">
        <v>531</v>
      </c>
      <c r="EN51" s="258" t="s">
        <v>364</v>
      </c>
      <c r="EO51" s="258" t="s">
        <v>364</v>
      </c>
      <c r="EP51" s="258" t="s">
        <v>1503</v>
      </c>
      <c r="EQ51" s="258" t="s">
        <v>375</v>
      </c>
      <c r="ER51" s="258" t="s">
        <v>1504</v>
      </c>
      <c r="ES51" s="258" t="s">
        <v>364</v>
      </c>
      <c r="ET51" s="258" t="s">
        <v>1505</v>
      </c>
      <c r="EU51" s="258" t="s">
        <v>1506</v>
      </c>
      <c r="EV51" s="258" t="s">
        <v>1507</v>
      </c>
      <c r="EW51" s="258" t="s">
        <v>1508</v>
      </c>
      <c r="EX51" s="258" t="s">
        <v>1509</v>
      </c>
      <c r="EY51" s="258" t="s">
        <v>1510</v>
      </c>
      <c r="EZ51" s="275" t="s">
        <v>1511</v>
      </c>
      <c r="FA51" s="275" t="s">
        <v>1512</v>
      </c>
      <c r="FB51" s="275" t="s">
        <v>1513</v>
      </c>
      <c r="FC51" s="275" t="s">
        <v>1514</v>
      </c>
      <c r="FD51" s="275" t="s">
        <v>1476</v>
      </c>
      <c r="FE51" s="258"/>
    </row>
    <row r="52" spans="1:161" s="2" customFormat="1" ht="12.7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248" t="s">
        <v>109</v>
      </c>
      <c r="AD52" s="257" t="str">
        <f t="shared" ca="1" si="41"/>
        <v>53,000</v>
      </c>
      <c r="AE52" s="345" t="s">
        <v>476</v>
      </c>
      <c r="AF52" s="345" t="s">
        <v>908</v>
      </c>
      <c r="AG52" s="345" t="s">
        <v>936</v>
      </c>
      <c r="AH52" s="345" t="s">
        <v>937</v>
      </c>
      <c r="AI52" s="345" t="s">
        <v>938</v>
      </c>
      <c r="AJ52" s="345" t="s">
        <v>397</v>
      </c>
      <c r="AK52" s="345" t="s">
        <v>939</v>
      </c>
      <c r="AL52" s="345" t="s">
        <v>940</v>
      </c>
      <c r="AM52" s="345" t="s">
        <v>879</v>
      </c>
      <c r="AN52" s="345" t="s">
        <v>1960</v>
      </c>
      <c r="AO52" s="345" t="s">
        <v>1961</v>
      </c>
      <c r="AP52" s="345" t="s">
        <v>1961</v>
      </c>
      <c r="AQ52" s="345" t="s">
        <v>996</v>
      </c>
      <c r="AR52" s="345" t="s">
        <v>1962</v>
      </c>
      <c r="AS52" s="345" t="s">
        <v>1963</v>
      </c>
      <c r="AT52" s="345" t="s">
        <v>1964</v>
      </c>
      <c r="AU52" s="345" t="s">
        <v>1965</v>
      </c>
      <c r="AV52" s="345" t="s">
        <v>1966</v>
      </c>
      <c r="AW52" s="345" t="s">
        <v>1967</v>
      </c>
      <c r="AX52" s="345" t="s">
        <v>1968</v>
      </c>
      <c r="AY52" s="258"/>
      <c r="AZ52" s="260"/>
      <c r="BA52" s="258" t="s">
        <v>476</v>
      </c>
      <c r="BB52" s="258" t="s">
        <v>908</v>
      </c>
      <c r="BC52" s="258" t="s">
        <v>936</v>
      </c>
      <c r="BD52" s="258" t="s">
        <v>937</v>
      </c>
      <c r="BE52" s="258" t="s">
        <v>938</v>
      </c>
      <c r="BF52" s="258" t="s">
        <v>397</v>
      </c>
      <c r="BG52" s="258" t="s">
        <v>939</v>
      </c>
      <c r="BH52" s="258" t="s">
        <v>940</v>
      </c>
      <c r="BI52" s="258" t="s">
        <v>879</v>
      </c>
      <c r="BJ52" s="258" t="s">
        <v>941</v>
      </c>
      <c r="BK52" s="258" t="s">
        <v>942</v>
      </c>
      <c r="BL52" s="258" t="s">
        <v>942</v>
      </c>
      <c r="BM52" s="258" t="s">
        <v>943</v>
      </c>
      <c r="BN52" s="258" t="s">
        <v>944</v>
      </c>
      <c r="BO52" s="258" t="s">
        <v>945</v>
      </c>
      <c r="BP52" s="275" t="s">
        <v>946</v>
      </c>
      <c r="BQ52" s="275" t="s">
        <v>947</v>
      </c>
      <c r="BR52" s="275" t="s">
        <v>948</v>
      </c>
      <c r="BS52" s="275" t="s">
        <v>949</v>
      </c>
      <c r="BT52" s="275" t="s">
        <v>950</v>
      </c>
      <c r="BU52" s="258"/>
      <c r="BV52" s="260"/>
      <c r="BW52" s="258" t="s">
        <v>476</v>
      </c>
      <c r="BX52" s="258" t="s">
        <v>951</v>
      </c>
      <c r="BY52" s="258" t="s">
        <v>454</v>
      </c>
      <c r="BZ52" s="258" t="s">
        <v>937</v>
      </c>
      <c r="CA52" s="258" t="s">
        <v>952</v>
      </c>
      <c r="CB52" s="258" t="s">
        <v>397</v>
      </c>
      <c r="CC52" s="258" t="s">
        <v>953</v>
      </c>
      <c r="CD52" s="258" t="s">
        <v>940</v>
      </c>
      <c r="CE52" s="258" t="s">
        <v>954</v>
      </c>
      <c r="CF52" s="258" t="s">
        <v>955</v>
      </c>
      <c r="CG52" s="258" t="s">
        <v>380</v>
      </c>
      <c r="CH52" s="258" t="s">
        <v>380</v>
      </c>
      <c r="CI52" s="258" t="s">
        <v>805</v>
      </c>
      <c r="CJ52" s="258" t="s">
        <v>956</v>
      </c>
      <c r="CK52" s="258" t="s">
        <v>957</v>
      </c>
      <c r="CL52" s="275" t="s">
        <v>958</v>
      </c>
      <c r="CM52" s="275" t="s">
        <v>959</v>
      </c>
      <c r="CN52" s="275" t="s">
        <v>960</v>
      </c>
      <c r="CO52" s="275" t="s">
        <v>961</v>
      </c>
      <c r="CP52" s="275" t="s">
        <v>950</v>
      </c>
      <c r="CQ52" s="258"/>
      <c r="CR52" s="260"/>
      <c r="CS52" s="345" t="s">
        <v>476</v>
      </c>
      <c r="CT52" s="345" t="s">
        <v>2334</v>
      </c>
      <c r="CU52" s="345" t="s">
        <v>375</v>
      </c>
      <c r="CV52" s="345" t="s">
        <v>937</v>
      </c>
      <c r="CW52" s="345" t="s">
        <v>938</v>
      </c>
      <c r="CX52" s="345" t="s">
        <v>397</v>
      </c>
      <c r="CY52" s="345" t="s">
        <v>2335</v>
      </c>
      <c r="CZ52" s="345" t="s">
        <v>940</v>
      </c>
      <c r="DA52" s="345" t="s">
        <v>2336</v>
      </c>
      <c r="DB52" s="345" t="s">
        <v>2337</v>
      </c>
      <c r="DC52" s="345" t="s">
        <v>2338</v>
      </c>
      <c r="DD52" s="345" t="s">
        <v>2338</v>
      </c>
      <c r="DE52" s="345" t="s">
        <v>2339</v>
      </c>
      <c r="DF52" s="345" t="s">
        <v>2340</v>
      </c>
      <c r="DG52" s="345" t="s">
        <v>2341</v>
      </c>
      <c r="DH52" s="345" t="s">
        <v>2342</v>
      </c>
      <c r="DI52" s="345" t="s">
        <v>2343</v>
      </c>
      <c r="DJ52" s="345" t="s">
        <v>2344</v>
      </c>
      <c r="DK52" s="345" t="s">
        <v>2345</v>
      </c>
      <c r="DL52" s="345" t="s">
        <v>2015</v>
      </c>
      <c r="DM52" s="258"/>
      <c r="DN52" s="260"/>
      <c r="DO52" s="345" t="s">
        <v>364</v>
      </c>
      <c r="DP52" s="345" t="s">
        <v>364</v>
      </c>
      <c r="DQ52" s="345" t="s">
        <v>364</v>
      </c>
      <c r="DR52" s="345" t="s">
        <v>364</v>
      </c>
      <c r="DS52" s="345" t="s">
        <v>364</v>
      </c>
      <c r="DT52" s="345" t="s">
        <v>364</v>
      </c>
      <c r="DU52" s="345" t="s">
        <v>364</v>
      </c>
      <c r="DV52" s="345" t="s">
        <v>364</v>
      </c>
      <c r="DW52" s="345" t="s">
        <v>364</v>
      </c>
      <c r="DX52" s="345" t="s">
        <v>569</v>
      </c>
      <c r="DY52" s="345" t="s">
        <v>2683</v>
      </c>
      <c r="DZ52" s="345" t="s">
        <v>2683</v>
      </c>
      <c r="EA52" s="345" t="s">
        <v>2684</v>
      </c>
      <c r="EB52" s="345" t="s">
        <v>2685</v>
      </c>
      <c r="EC52" s="345" t="s">
        <v>2683</v>
      </c>
      <c r="ED52" s="345" t="s">
        <v>2686</v>
      </c>
      <c r="EE52" s="345" t="s">
        <v>2687</v>
      </c>
      <c r="EF52" s="345" t="s">
        <v>2688</v>
      </c>
      <c r="EG52" s="345" t="s">
        <v>2689</v>
      </c>
      <c r="EH52" s="345" t="s">
        <v>1544</v>
      </c>
      <c r="EI52" s="258"/>
      <c r="EJ52" s="258"/>
      <c r="EK52" s="258" t="s">
        <v>364</v>
      </c>
      <c r="EL52" s="258" t="s">
        <v>1515</v>
      </c>
      <c r="EM52" s="258" t="s">
        <v>1516</v>
      </c>
      <c r="EN52" s="258" t="s">
        <v>364</v>
      </c>
      <c r="EO52" s="258" t="s">
        <v>1468</v>
      </c>
      <c r="EP52" s="258" t="s">
        <v>364</v>
      </c>
      <c r="EQ52" s="258" t="s">
        <v>1517</v>
      </c>
      <c r="ER52" s="258" t="s">
        <v>364</v>
      </c>
      <c r="ES52" s="258" t="s">
        <v>1516</v>
      </c>
      <c r="ET52" s="258" t="s">
        <v>1518</v>
      </c>
      <c r="EU52" s="258" t="s">
        <v>1519</v>
      </c>
      <c r="EV52" s="258" t="s">
        <v>1519</v>
      </c>
      <c r="EW52" s="258" t="s">
        <v>1520</v>
      </c>
      <c r="EX52" s="258" t="s">
        <v>1521</v>
      </c>
      <c r="EY52" s="258" t="s">
        <v>1522</v>
      </c>
      <c r="EZ52" s="275" t="s">
        <v>1523</v>
      </c>
      <c r="FA52" s="275" t="s">
        <v>1524</v>
      </c>
      <c r="FB52" s="275" t="s">
        <v>1525</v>
      </c>
      <c r="FC52" s="275" t="s">
        <v>1526</v>
      </c>
      <c r="FD52" s="275" t="s">
        <v>1442</v>
      </c>
      <c r="FE52" s="258"/>
    </row>
    <row r="53" spans="1:161" s="2" customFormat="1" ht="12.7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248" t="s">
        <v>352</v>
      </c>
      <c r="AD53" s="257" t="str">
        <f t="shared" ca="1" si="41"/>
        <v>64,390</v>
      </c>
      <c r="AE53" s="345" t="s">
        <v>1491</v>
      </c>
      <c r="AF53" s="345" t="s">
        <v>1969</v>
      </c>
      <c r="AG53" s="345" t="s">
        <v>508</v>
      </c>
      <c r="AH53" s="345" t="s">
        <v>2202</v>
      </c>
      <c r="AI53" s="345" t="s">
        <v>454</v>
      </c>
      <c r="AJ53" s="345" t="s">
        <v>364</v>
      </c>
      <c r="AK53" s="345" t="s">
        <v>954</v>
      </c>
      <c r="AL53" s="345" t="s">
        <v>1970</v>
      </c>
      <c r="AM53" s="345" t="s">
        <v>954</v>
      </c>
      <c r="AN53" s="345" t="s">
        <v>955</v>
      </c>
      <c r="AO53" s="345" t="s">
        <v>1971</v>
      </c>
      <c r="AP53" s="345" t="s">
        <v>1971</v>
      </c>
      <c r="AQ53" s="345" t="s">
        <v>364</v>
      </c>
      <c r="AR53" s="345" t="s">
        <v>1972</v>
      </c>
      <c r="AS53" s="345" t="s">
        <v>1973</v>
      </c>
      <c r="AT53" s="345" t="s">
        <v>1974</v>
      </c>
      <c r="AU53" s="345" t="s">
        <v>1975</v>
      </c>
      <c r="AV53" s="345" t="s">
        <v>1976</v>
      </c>
      <c r="AW53" s="345" t="s">
        <v>1977</v>
      </c>
      <c r="AX53" s="345" t="s">
        <v>1079</v>
      </c>
      <c r="AY53" s="258"/>
      <c r="AZ53" s="260"/>
      <c r="BA53" s="258" t="s">
        <v>962</v>
      </c>
      <c r="BB53" s="258" t="s">
        <v>963</v>
      </c>
      <c r="BC53" s="258" t="s">
        <v>508</v>
      </c>
      <c r="BD53" s="258" t="s">
        <v>964</v>
      </c>
      <c r="BE53" s="258" t="s">
        <v>965</v>
      </c>
      <c r="BF53" s="258"/>
      <c r="BG53" s="258" t="s">
        <v>954</v>
      </c>
      <c r="BH53" s="258" t="s">
        <v>966</v>
      </c>
      <c r="BI53" s="258" t="s">
        <v>967</v>
      </c>
      <c r="BJ53" s="258" t="s">
        <v>955</v>
      </c>
      <c r="BK53" s="258" t="s">
        <v>968</v>
      </c>
      <c r="BL53" s="258" t="s">
        <v>968</v>
      </c>
      <c r="BM53" s="258"/>
      <c r="BN53" s="258" t="s">
        <v>969</v>
      </c>
      <c r="BO53" s="258" t="s">
        <v>970</v>
      </c>
      <c r="BP53" s="275" t="s">
        <v>971</v>
      </c>
      <c r="BQ53" s="275" t="s">
        <v>972</v>
      </c>
      <c r="BR53" s="275" t="s">
        <v>973</v>
      </c>
      <c r="BS53" s="275" t="s">
        <v>974</v>
      </c>
      <c r="BT53" s="275" t="s">
        <v>917</v>
      </c>
      <c r="BU53" s="258"/>
      <c r="BV53" s="260"/>
      <c r="BW53" s="258" t="s">
        <v>562</v>
      </c>
      <c r="BX53" s="258" t="s">
        <v>562</v>
      </c>
      <c r="BY53" s="258" t="s">
        <v>562</v>
      </c>
      <c r="BZ53" s="258" t="s">
        <v>562</v>
      </c>
      <c r="CA53" s="258" t="s">
        <v>562</v>
      </c>
      <c r="CB53" s="258" t="s">
        <v>562</v>
      </c>
      <c r="CC53" s="258" t="s">
        <v>562</v>
      </c>
      <c r="CD53" s="258" t="s">
        <v>562</v>
      </c>
      <c r="CE53" s="258" t="s">
        <v>562</v>
      </c>
      <c r="CF53" s="258" t="s">
        <v>562</v>
      </c>
      <c r="CG53" s="258" t="s">
        <v>562</v>
      </c>
      <c r="CH53" s="258" t="s">
        <v>562</v>
      </c>
      <c r="CI53" s="258" t="s">
        <v>562</v>
      </c>
      <c r="CJ53" s="258" t="s">
        <v>562</v>
      </c>
      <c r="CK53" s="258" t="s">
        <v>562</v>
      </c>
      <c r="CL53" s="275" t="s">
        <v>562</v>
      </c>
      <c r="CM53" s="275" t="s">
        <v>562</v>
      </c>
      <c r="CN53" s="275" t="s">
        <v>562</v>
      </c>
      <c r="CO53" s="275" t="s">
        <v>562</v>
      </c>
      <c r="CP53" s="275" t="s">
        <v>562</v>
      </c>
      <c r="CQ53" s="258"/>
      <c r="CR53" s="260"/>
      <c r="CS53" s="345" t="s">
        <v>2346</v>
      </c>
      <c r="CT53" s="345" t="s">
        <v>2347</v>
      </c>
      <c r="CU53" s="345" t="s">
        <v>508</v>
      </c>
      <c r="CV53" s="345" t="s">
        <v>2202</v>
      </c>
      <c r="CW53" s="345" t="s">
        <v>382</v>
      </c>
      <c r="CX53" s="345" t="s">
        <v>364</v>
      </c>
      <c r="CY53" s="345" t="s">
        <v>954</v>
      </c>
      <c r="CZ53" s="345" t="s">
        <v>2348</v>
      </c>
      <c r="DA53" s="345" t="s">
        <v>954</v>
      </c>
      <c r="DB53" s="345" t="s">
        <v>955</v>
      </c>
      <c r="DC53" s="345" t="s">
        <v>2349</v>
      </c>
      <c r="DD53" s="345" t="s">
        <v>2349</v>
      </c>
      <c r="DE53" s="345" t="s">
        <v>364</v>
      </c>
      <c r="DF53" s="345" t="s">
        <v>2350</v>
      </c>
      <c r="DG53" s="345" t="s">
        <v>2351</v>
      </c>
      <c r="DH53" s="345" t="s">
        <v>2352</v>
      </c>
      <c r="DI53" s="345" t="s">
        <v>2353</v>
      </c>
      <c r="DJ53" s="345" t="s">
        <v>2354</v>
      </c>
      <c r="DK53" s="345" t="s">
        <v>2355</v>
      </c>
      <c r="DL53" s="345" t="s">
        <v>1091</v>
      </c>
      <c r="DM53" s="258"/>
      <c r="DN53" s="260"/>
      <c r="DO53" s="345" t="s">
        <v>2690</v>
      </c>
      <c r="DP53" s="345" t="s">
        <v>1537</v>
      </c>
      <c r="DQ53" s="345" t="s">
        <v>364</v>
      </c>
      <c r="DR53" s="345" t="s">
        <v>364</v>
      </c>
      <c r="DS53" s="345" t="s">
        <v>2691</v>
      </c>
      <c r="DT53" s="345" t="s">
        <v>364</v>
      </c>
      <c r="DU53" s="345" t="s">
        <v>364</v>
      </c>
      <c r="DV53" s="345" t="s">
        <v>2692</v>
      </c>
      <c r="DW53" s="345" t="s">
        <v>1433</v>
      </c>
      <c r="DX53" s="345" t="s">
        <v>364</v>
      </c>
      <c r="DY53" s="345" t="s">
        <v>2693</v>
      </c>
      <c r="DZ53" s="345" t="s">
        <v>2693</v>
      </c>
      <c r="EA53" s="345" t="s">
        <v>364</v>
      </c>
      <c r="EB53" s="345" t="s">
        <v>2694</v>
      </c>
      <c r="EC53" s="345" t="s">
        <v>2695</v>
      </c>
      <c r="ED53" s="345" t="s">
        <v>2696</v>
      </c>
      <c r="EE53" s="345" t="s">
        <v>2697</v>
      </c>
      <c r="EF53" s="345" t="s">
        <v>2698</v>
      </c>
      <c r="EG53" s="345" t="s">
        <v>2699</v>
      </c>
      <c r="EH53" s="345" t="s">
        <v>2700</v>
      </c>
      <c r="EI53" s="258"/>
      <c r="EJ53" s="258"/>
      <c r="EK53" s="258" t="s">
        <v>562</v>
      </c>
      <c r="EL53" s="258" t="s">
        <v>562</v>
      </c>
      <c r="EM53" s="258" t="s">
        <v>562</v>
      </c>
      <c r="EN53" s="258" t="s">
        <v>562</v>
      </c>
      <c r="EO53" s="258" t="s">
        <v>562</v>
      </c>
      <c r="EP53" s="258" t="s">
        <v>562</v>
      </c>
      <c r="EQ53" s="258" t="s">
        <v>562</v>
      </c>
      <c r="ER53" s="258" t="s">
        <v>562</v>
      </c>
      <c r="ES53" s="258" t="s">
        <v>562</v>
      </c>
      <c r="ET53" s="258" t="s">
        <v>562</v>
      </c>
      <c r="EU53" s="258" t="s">
        <v>562</v>
      </c>
      <c r="EV53" s="258" t="s">
        <v>562</v>
      </c>
      <c r="EW53" s="258" t="s">
        <v>562</v>
      </c>
      <c r="EX53" s="258" t="s">
        <v>562</v>
      </c>
      <c r="EY53" s="258" t="s">
        <v>562</v>
      </c>
      <c r="EZ53" s="275" t="s">
        <v>562</v>
      </c>
      <c r="FA53" s="275" t="s">
        <v>562</v>
      </c>
      <c r="FB53" s="275" t="s">
        <v>562</v>
      </c>
      <c r="FC53" s="275" t="s">
        <v>562</v>
      </c>
      <c r="FD53" s="275" t="s">
        <v>562</v>
      </c>
      <c r="FE53" s="258"/>
    </row>
    <row r="54" spans="1:161" s="2" customFormat="1" ht="12.7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248" t="s">
        <v>53</v>
      </c>
      <c r="AD54" s="257" t="str">
        <f t="shared" ca="1" si="41"/>
        <v>-</v>
      </c>
      <c r="AE54" s="345" t="s">
        <v>562</v>
      </c>
      <c r="AF54" s="345" t="s">
        <v>562</v>
      </c>
      <c r="AG54" s="345" t="s">
        <v>562</v>
      </c>
      <c r="AH54" s="345" t="s">
        <v>562</v>
      </c>
      <c r="AI54" s="345" t="s">
        <v>562</v>
      </c>
      <c r="AJ54" s="345" t="s">
        <v>562</v>
      </c>
      <c r="AK54" s="345" t="s">
        <v>562</v>
      </c>
      <c r="AL54" s="345" t="s">
        <v>562</v>
      </c>
      <c r="AM54" s="345" t="s">
        <v>562</v>
      </c>
      <c r="AN54" s="345" t="s">
        <v>562</v>
      </c>
      <c r="AO54" s="345" t="s">
        <v>562</v>
      </c>
      <c r="AP54" s="345" t="s">
        <v>562</v>
      </c>
      <c r="AQ54" s="345" t="s">
        <v>562</v>
      </c>
      <c r="AR54" s="345" t="s">
        <v>562</v>
      </c>
      <c r="AS54" s="345" t="s">
        <v>562</v>
      </c>
      <c r="AT54" s="345" t="s">
        <v>562</v>
      </c>
      <c r="AU54" s="345" t="s">
        <v>562</v>
      </c>
      <c r="AV54" s="345" t="s">
        <v>562</v>
      </c>
      <c r="AW54" s="345" t="s">
        <v>562</v>
      </c>
      <c r="AX54" s="345" t="s">
        <v>562</v>
      </c>
      <c r="AY54" s="258"/>
      <c r="AZ54" s="260"/>
      <c r="BA54" s="258" t="s">
        <v>562</v>
      </c>
      <c r="BB54" s="258" t="s">
        <v>562</v>
      </c>
      <c r="BC54" s="258" t="s">
        <v>562</v>
      </c>
      <c r="BD54" s="258" t="s">
        <v>562</v>
      </c>
      <c r="BE54" s="258" t="s">
        <v>562</v>
      </c>
      <c r="BF54" s="258" t="s">
        <v>562</v>
      </c>
      <c r="BG54" s="258" t="s">
        <v>562</v>
      </c>
      <c r="BH54" s="258" t="s">
        <v>562</v>
      </c>
      <c r="BI54" s="258" t="s">
        <v>562</v>
      </c>
      <c r="BJ54" s="258" t="s">
        <v>562</v>
      </c>
      <c r="BK54" s="258" t="s">
        <v>562</v>
      </c>
      <c r="BL54" s="258" t="s">
        <v>562</v>
      </c>
      <c r="BM54" s="258" t="s">
        <v>562</v>
      </c>
      <c r="BN54" s="258" t="s">
        <v>562</v>
      </c>
      <c r="BO54" s="258" t="s">
        <v>562</v>
      </c>
      <c r="BP54" s="275" t="s">
        <v>562</v>
      </c>
      <c r="BQ54" s="275" t="s">
        <v>562</v>
      </c>
      <c r="BR54" s="275" t="s">
        <v>562</v>
      </c>
      <c r="BS54" s="275" t="s">
        <v>562</v>
      </c>
      <c r="BT54" s="275" t="s">
        <v>562</v>
      </c>
      <c r="BU54" s="258"/>
      <c r="BV54" s="260"/>
      <c r="BW54" s="258" t="s">
        <v>477</v>
      </c>
      <c r="BX54" s="258" t="s">
        <v>524</v>
      </c>
      <c r="BY54" s="258"/>
      <c r="BZ54" s="258"/>
      <c r="CA54" s="258" t="s">
        <v>975</v>
      </c>
      <c r="CB54" s="258"/>
      <c r="CC54" s="258" t="s">
        <v>378</v>
      </c>
      <c r="CD54" s="258" t="s">
        <v>976</v>
      </c>
      <c r="CE54" s="258" t="s">
        <v>375</v>
      </c>
      <c r="CF54" s="258" t="s">
        <v>977</v>
      </c>
      <c r="CG54" s="258" t="s">
        <v>591</v>
      </c>
      <c r="CH54" s="258" t="s">
        <v>591</v>
      </c>
      <c r="CI54" s="258"/>
      <c r="CJ54" s="258" t="s">
        <v>592</v>
      </c>
      <c r="CK54" s="258" t="s">
        <v>592</v>
      </c>
      <c r="CL54" s="275" t="s">
        <v>978</v>
      </c>
      <c r="CM54" s="275" t="s">
        <v>979</v>
      </c>
      <c r="CN54" s="275" t="s">
        <v>980</v>
      </c>
      <c r="CO54" s="275" t="s">
        <v>981</v>
      </c>
      <c r="CP54" s="275" t="s">
        <v>982</v>
      </c>
      <c r="CQ54" s="258"/>
      <c r="CR54" s="260"/>
      <c r="CS54" s="345" t="s">
        <v>562</v>
      </c>
      <c r="CT54" s="345" t="s">
        <v>562</v>
      </c>
      <c r="CU54" s="345" t="s">
        <v>562</v>
      </c>
      <c r="CV54" s="345" t="s">
        <v>562</v>
      </c>
      <c r="CW54" s="345" t="s">
        <v>562</v>
      </c>
      <c r="CX54" s="345" t="s">
        <v>562</v>
      </c>
      <c r="CY54" s="345" t="s">
        <v>562</v>
      </c>
      <c r="CZ54" s="345" t="s">
        <v>562</v>
      </c>
      <c r="DA54" s="345" t="s">
        <v>562</v>
      </c>
      <c r="DB54" s="345" t="s">
        <v>562</v>
      </c>
      <c r="DC54" s="345" t="s">
        <v>562</v>
      </c>
      <c r="DD54" s="345" t="s">
        <v>562</v>
      </c>
      <c r="DE54" s="345" t="s">
        <v>562</v>
      </c>
      <c r="DF54" s="345" t="s">
        <v>562</v>
      </c>
      <c r="DG54" s="345" t="s">
        <v>562</v>
      </c>
      <c r="DH54" s="345" t="s">
        <v>562</v>
      </c>
      <c r="DI54" s="345" t="s">
        <v>562</v>
      </c>
      <c r="DJ54" s="345" t="s">
        <v>562</v>
      </c>
      <c r="DK54" s="345" t="s">
        <v>562</v>
      </c>
      <c r="DL54" s="345" t="s">
        <v>562</v>
      </c>
      <c r="DM54" s="258"/>
      <c r="DN54" s="260"/>
      <c r="DO54" s="345" t="s">
        <v>562</v>
      </c>
      <c r="DP54" s="345" t="s">
        <v>562</v>
      </c>
      <c r="DQ54" s="345" t="s">
        <v>562</v>
      </c>
      <c r="DR54" s="345" t="s">
        <v>562</v>
      </c>
      <c r="DS54" s="345" t="s">
        <v>562</v>
      </c>
      <c r="DT54" s="345" t="s">
        <v>562</v>
      </c>
      <c r="DU54" s="345" t="s">
        <v>562</v>
      </c>
      <c r="DV54" s="345" t="s">
        <v>562</v>
      </c>
      <c r="DW54" s="345" t="s">
        <v>562</v>
      </c>
      <c r="DX54" s="345" t="s">
        <v>562</v>
      </c>
      <c r="DY54" s="345" t="s">
        <v>562</v>
      </c>
      <c r="DZ54" s="345" t="s">
        <v>562</v>
      </c>
      <c r="EA54" s="345" t="s">
        <v>562</v>
      </c>
      <c r="EB54" s="345" t="s">
        <v>562</v>
      </c>
      <c r="EC54" s="345" t="s">
        <v>562</v>
      </c>
      <c r="ED54" s="345" t="s">
        <v>562</v>
      </c>
      <c r="EE54" s="345" t="s">
        <v>562</v>
      </c>
      <c r="EF54" s="345" t="s">
        <v>562</v>
      </c>
      <c r="EG54" s="345" t="s">
        <v>562</v>
      </c>
      <c r="EH54" s="345" t="s">
        <v>562</v>
      </c>
      <c r="EI54" s="258"/>
      <c r="EJ54" s="258"/>
      <c r="EK54" s="258" t="s">
        <v>562</v>
      </c>
      <c r="EL54" s="258" t="s">
        <v>562</v>
      </c>
      <c r="EM54" s="258" t="s">
        <v>562</v>
      </c>
      <c r="EN54" s="258" t="s">
        <v>562</v>
      </c>
      <c r="EO54" s="258" t="s">
        <v>562</v>
      </c>
      <c r="EP54" s="258" t="s">
        <v>562</v>
      </c>
      <c r="EQ54" s="258" t="s">
        <v>562</v>
      </c>
      <c r="ER54" s="258" t="s">
        <v>562</v>
      </c>
      <c r="ES54" s="258" t="s">
        <v>562</v>
      </c>
      <c r="ET54" s="258" t="s">
        <v>562</v>
      </c>
      <c r="EU54" s="258" t="s">
        <v>562</v>
      </c>
      <c r="EV54" s="258" t="s">
        <v>562</v>
      </c>
      <c r="EW54" s="258" t="s">
        <v>562</v>
      </c>
      <c r="EX54" s="258" t="s">
        <v>562</v>
      </c>
      <c r="EY54" s="258" t="s">
        <v>562</v>
      </c>
      <c r="EZ54" s="275" t="s">
        <v>562</v>
      </c>
      <c r="FA54" s="275" t="s">
        <v>562</v>
      </c>
      <c r="FB54" s="275" t="s">
        <v>562</v>
      </c>
      <c r="FC54" s="275" t="s">
        <v>562</v>
      </c>
      <c r="FD54" s="275" t="s">
        <v>562</v>
      </c>
      <c r="FE54" s="258"/>
    </row>
    <row r="55" spans="1:161" s="2" customFormat="1" ht="12.7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248" t="s">
        <v>137</v>
      </c>
      <c r="AD55" s="257" t="str">
        <f t="shared" ca="1" si="41"/>
        <v>142,182</v>
      </c>
      <c r="AE55" s="345" t="s">
        <v>478</v>
      </c>
      <c r="AF55" s="345" t="s">
        <v>479</v>
      </c>
      <c r="AG55" s="345" t="s">
        <v>364</v>
      </c>
      <c r="AH55" s="345" t="s">
        <v>1316</v>
      </c>
      <c r="AI55" s="345" t="s">
        <v>400</v>
      </c>
      <c r="AJ55" s="345" t="s">
        <v>375</v>
      </c>
      <c r="AK55" s="345" t="s">
        <v>395</v>
      </c>
      <c r="AL55" s="345" t="s">
        <v>543</v>
      </c>
      <c r="AM55" s="345" t="s">
        <v>395</v>
      </c>
      <c r="AN55" s="345" t="s">
        <v>480</v>
      </c>
      <c r="AO55" s="345" t="s">
        <v>1978</v>
      </c>
      <c r="AP55" s="345" t="s">
        <v>1979</v>
      </c>
      <c r="AQ55" s="345" t="s">
        <v>1980</v>
      </c>
      <c r="AR55" s="345" t="s">
        <v>1981</v>
      </c>
      <c r="AS55" s="345" t="s">
        <v>1982</v>
      </c>
      <c r="AT55" s="345" t="s">
        <v>1983</v>
      </c>
      <c r="AU55" s="345" t="s">
        <v>1984</v>
      </c>
      <c r="AV55" s="345" t="s">
        <v>1985</v>
      </c>
      <c r="AW55" s="345" t="s">
        <v>1986</v>
      </c>
      <c r="AX55" s="345" t="s">
        <v>1294</v>
      </c>
      <c r="AY55" s="258"/>
      <c r="AZ55" s="260"/>
      <c r="BA55" s="258" t="s">
        <v>478</v>
      </c>
      <c r="BB55" s="258" t="s">
        <v>479</v>
      </c>
      <c r="BC55" s="258" t="s">
        <v>367</v>
      </c>
      <c r="BD55" s="258" t="s">
        <v>383</v>
      </c>
      <c r="BE55" s="258" t="s">
        <v>400</v>
      </c>
      <c r="BF55" s="258" t="s">
        <v>375</v>
      </c>
      <c r="BG55" s="258" t="s">
        <v>395</v>
      </c>
      <c r="BH55" s="258" t="s">
        <v>380</v>
      </c>
      <c r="BI55" s="258" t="s">
        <v>395</v>
      </c>
      <c r="BJ55" s="258" t="s">
        <v>480</v>
      </c>
      <c r="BK55" s="258" t="s">
        <v>983</v>
      </c>
      <c r="BL55" s="258" t="s">
        <v>984</v>
      </c>
      <c r="BM55" s="258" t="s">
        <v>985</v>
      </c>
      <c r="BN55" s="258" t="s">
        <v>986</v>
      </c>
      <c r="BO55" s="258" t="s">
        <v>987</v>
      </c>
      <c r="BP55" s="275" t="s">
        <v>988</v>
      </c>
      <c r="BQ55" s="275" t="s">
        <v>989</v>
      </c>
      <c r="BR55" s="275" t="s">
        <v>990</v>
      </c>
      <c r="BS55" s="275" t="s">
        <v>991</v>
      </c>
      <c r="BT55" s="275" t="s">
        <v>907</v>
      </c>
      <c r="BU55" s="258"/>
      <c r="BV55" s="260"/>
      <c r="BW55" s="258" t="s">
        <v>478</v>
      </c>
      <c r="BX55" s="258" t="s">
        <v>479</v>
      </c>
      <c r="BY55" s="258" t="s">
        <v>367</v>
      </c>
      <c r="BZ55" s="258" t="s">
        <v>383</v>
      </c>
      <c r="CA55" s="258" t="s">
        <v>400</v>
      </c>
      <c r="CB55" s="258" t="s">
        <v>375</v>
      </c>
      <c r="CC55" s="258" t="s">
        <v>395</v>
      </c>
      <c r="CD55" s="258" t="s">
        <v>380</v>
      </c>
      <c r="CE55" s="258" t="s">
        <v>395</v>
      </c>
      <c r="CF55" s="258" t="s">
        <v>480</v>
      </c>
      <c r="CG55" s="258" t="s">
        <v>593</v>
      </c>
      <c r="CH55" s="258" t="s">
        <v>593</v>
      </c>
      <c r="CI55" s="258" t="s">
        <v>384</v>
      </c>
      <c r="CJ55" s="258" t="s">
        <v>594</v>
      </c>
      <c r="CK55" s="258" t="s">
        <v>595</v>
      </c>
      <c r="CL55" s="275" t="s">
        <v>992</v>
      </c>
      <c r="CM55" s="275" t="s">
        <v>993</v>
      </c>
      <c r="CN55" s="275" t="s">
        <v>994</v>
      </c>
      <c r="CO55" s="275" t="s">
        <v>995</v>
      </c>
      <c r="CP55" s="275" t="s">
        <v>902</v>
      </c>
      <c r="CQ55" s="258"/>
      <c r="CR55" s="260"/>
      <c r="CS55" s="345" t="s">
        <v>478</v>
      </c>
      <c r="CT55" s="345" t="s">
        <v>479</v>
      </c>
      <c r="CU55" s="345" t="s">
        <v>1433</v>
      </c>
      <c r="CV55" s="345" t="s">
        <v>2055</v>
      </c>
      <c r="CW55" s="345" t="s">
        <v>400</v>
      </c>
      <c r="CX55" s="345" t="s">
        <v>375</v>
      </c>
      <c r="CY55" s="345" t="s">
        <v>395</v>
      </c>
      <c r="CZ55" s="345" t="s">
        <v>2356</v>
      </c>
      <c r="DA55" s="345" t="s">
        <v>395</v>
      </c>
      <c r="DB55" s="345" t="s">
        <v>480</v>
      </c>
      <c r="DC55" s="345" t="s">
        <v>2357</v>
      </c>
      <c r="DD55" s="345" t="s">
        <v>2358</v>
      </c>
      <c r="DE55" s="345" t="s">
        <v>2359</v>
      </c>
      <c r="DF55" s="345" t="s">
        <v>2360</v>
      </c>
      <c r="DG55" s="345" t="s">
        <v>2361</v>
      </c>
      <c r="DH55" s="345" t="s">
        <v>2362</v>
      </c>
      <c r="DI55" s="345" t="s">
        <v>2363</v>
      </c>
      <c r="DJ55" s="345" t="s">
        <v>2364</v>
      </c>
      <c r="DK55" s="345" t="s">
        <v>2365</v>
      </c>
      <c r="DL55" s="345" t="s">
        <v>907</v>
      </c>
      <c r="DM55" s="258"/>
      <c r="DN55" s="260"/>
      <c r="DO55" s="345" t="s">
        <v>364</v>
      </c>
      <c r="DP55" s="345" t="s">
        <v>364</v>
      </c>
      <c r="DQ55" s="345" t="s">
        <v>1565</v>
      </c>
      <c r="DR55" s="345" t="s">
        <v>1468</v>
      </c>
      <c r="DS55" s="345" t="s">
        <v>364</v>
      </c>
      <c r="DT55" s="345" t="s">
        <v>364</v>
      </c>
      <c r="DU55" s="345" t="s">
        <v>364</v>
      </c>
      <c r="DV55" s="345" t="s">
        <v>1001</v>
      </c>
      <c r="DW55" s="345" t="s">
        <v>364</v>
      </c>
      <c r="DX55" s="345" t="s">
        <v>364</v>
      </c>
      <c r="DY55" s="345" t="s">
        <v>2701</v>
      </c>
      <c r="DZ55" s="345" t="s">
        <v>2702</v>
      </c>
      <c r="EA55" s="345" t="s">
        <v>2703</v>
      </c>
      <c r="EB55" s="345" t="s">
        <v>2704</v>
      </c>
      <c r="EC55" s="345" t="s">
        <v>2705</v>
      </c>
      <c r="ED55" s="345" t="s">
        <v>2706</v>
      </c>
      <c r="EE55" s="345" t="s">
        <v>2707</v>
      </c>
      <c r="EF55" s="345" t="s">
        <v>2708</v>
      </c>
      <c r="EG55" s="345" t="s">
        <v>2709</v>
      </c>
      <c r="EH55" s="345" t="s">
        <v>1694</v>
      </c>
      <c r="EI55" s="258"/>
      <c r="EJ55" s="258"/>
      <c r="EK55" s="258" t="s">
        <v>364</v>
      </c>
      <c r="EL55" s="258" t="s">
        <v>364</v>
      </c>
      <c r="EM55" s="258" t="s">
        <v>364</v>
      </c>
      <c r="EN55" s="258" t="s">
        <v>364</v>
      </c>
      <c r="EO55" s="258" t="s">
        <v>364</v>
      </c>
      <c r="EP55" s="258" t="s">
        <v>364</v>
      </c>
      <c r="EQ55" s="258" t="s">
        <v>364</v>
      </c>
      <c r="ER55" s="258" t="s">
        <v>364</v>
      </c>
      <c r="ES55" s="258" t="s">
        <v>364</v>
      </c>
      <c r="ET55" s="258" t="s">
        <v>364</v>
      </c>
      <c r="EU55" s="258" t="s">
        <v>1527</v>
      </c>
      <c r="EV55" s="258" t="s">
        <v>1528</v>
      </c>
      <c r="EW55" s="258" t="s">
        <v>1529</v>
      </c>
      <c r="EX55" s="258" t="s">
        <v>1530</v>
      </c>
      <c r="EY55" s="258" t="s">
        <v>1531</v>
      </c>
      <c r="EZ55" s="275" t="s">
        <v>1532</v>
      </c>
      <c r="FA55" s="275" t="s">
        <v>1533</v>
      </c>
      <c r="FB55" s="275" t="s">
        <v>1534</v>
      </c>
      <c r="FC55" s="275" t="s">
        <v>1535</v>
      </c>
      <c r="FD55" s="275" t="s">
        <v>1476</v>
      </c>
      <c r="FE55" s="258"/>
    </row>
    <row r="56" spans="1:161" s="2" customFormat="1" ht="12.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248" t="s">
        <v>353</v>
      </c>
      <c r="AD56" s="257" t="str">
        <f t="shared" ca="1" si="41"/>
        <v>91,494</v>
      </c>
      <c r="AE56" s="345" t="s">
        <v>1987</v>
      </c>
      <c r="AF56" s="345" t="s">
        <v>1988</v>
      </c>
      <c r="AG56" s="345" t="s">
        <v>414</v>
      </c>
      <c r="AH56" s="345" t="s">
        <v>2203</v>
      </c>
      <c r="AI56" s="345" t="s">
        <v>773</v>
      </c>
      <c r="AJ56" s="345" t="s">
        <v>367</v>
      </c>
      <c r="AK56" s="345" t="s">
        <v>1989</v>
      </c>
      <c r="AL56" s="345" t="s">
        <v>1990</v>
      </c>
      <c r="AM56" s="345" t="s">
        <v>443</v>
      </c>
      <c r="AN56" s="345" t="s">
        <v>912</v>
      </c>
      <c r="AO56" s="345" t="s">
        <v>1991</v>
      </c>
      <c r="AP56" s="345" t="s">
        <v>1991</v>
      </c>
      <c r="AQ56" s="345" t="s">
        <v>1992</v>
      </c>
      <c r="AR56" s="345" t="s">
        <v>1993</v>
      </c>
      <c r="AS56" s="345" t="s">
        <v>1993</v>
      </c>
      <c r="AT56" s="345" t="s">
        <v>1994</v>
      </c>
      <c r="AU56" s="345" t="s">
        <v>1995</v>
      </c>
      <c r="AV56" s="345" t="s">
        <v>1996</v>
      </c>
      <c r="AW56" s="345" t="s">
        <v>1997</v>
      </c>
      <c r="AX56" s="345" t="s">
        <v>1355</v>
      </c>
      <c r="AY56" s="258"/>
      <c r="AZ56" s="260"/>
      <c r="BA56" s="258" t="s">
        <v>562</v>
      </c>
      <c r="BB56" s="258" t="s">
        <v>562</v>
      </c>
      <c r="BC56" s="258" t="s">
        <v>562</v>
      </c>
      <c r="BD56" s="258" t="s">
        <v>562</v>
      </c>
      <c r="BE56" s="258" t="s">
        <v>562</v>
      </c>
      <c r="BF56" s="258" t="s">
        <v>562</v>
      </c>
      <c r="BG56" s="258" t="s">
        <v>562</v>
      </c>
      <c r="BH56" s="258" t="s">
        <v>562</v>
      </c>
      <c r="BI56" s="258" t="s">
        <v>562</v>
      </c>
      <c r="BJ56" s="258" t="s">
        <v>562</v>
      </c>
      <c r="BK56" s="258" t="s">
        <v>562</v>
      </c>
      <c r="BL56" s="258" t="s">
        <v>562</v>
      </c>
      <c r="BM56" s="258" t="s">
        <v>562</v>
      </c>
      <c r="BN56" s="258" t="s">
        <v>562</v>
      </c>
      <c r="BO56" s="258" t="s">
        <v>562</v>
      </c>
      <c r="BP56" s="275" t="s">
        <v>562</v>
      </c>
      <c r="BQ56" s="275" t="s">
        <v>562</v>
      </c>
      <c r="BR56" s="275" t="s">
        <v>562</v>
      </c>
      <c r="BS56" s="275" t="s">
        <v>562</v>
      </c>
      <c r="BT56" s="275" t="s">
        <v>562</v>
      </c>
      <c r="BU56" s="258"/>
      <c r="BV56" s="260"/>
      <c r="BW56" s="258" t="s">
        <v>562</v>
      </c>
      <c r="BX56" s="258" t="s">
        <v>562</v>
      </c>
      <c r="BY56" s="258" t="s">
        <v>562</v>
      </c>
      <c r="BZ56" s="258" t="s">
        <v>562</v>
      </c>
      <c r="CA56" s="258" t="s">
        <v>562</v>
      </c>
      <c r="CB56" s="258" t="s">
        <v>562</v>
      </c>
      <c r="CC56" s="258" t="s">
        <v>562</v>
      </c>
      <c r="CD56" s="258" t="s">
        <v>562</v>
      </c>
      <c r="CE56" s="258" t="s">
        <v>562</v>
      </c>
      <c r="CF56" s="258" t="s">
        <v>562</v>
      </c>
      <c r="CG56" s="258" t="s">
        <v>562</v>
      </c>
      <c r="CH56" s="258" t="s">
        <v>562</v>
      </c>
      <c r="CI56" s="258" t="s">
        <v>562</v>
      </c>
      <c r="CJ56" s="258" t="s">
        <v>562</v>
      </c>
      <c r="CK56" s="258" t="s">
        <v>562</v>
      </c>
      <c r="CL56" s="275" t="s">
        <v>562</v>
      </c>
      <c r="CM56" s="275" t="s">
        <v>562</v>
      </c>
      <c r="CN56" s="275" t="s">
        <v>562</v>
      </c>
      <c r="CO56" s="275" t="s">
        <v>562</v>
      </c>
      <c r="CP56" s="275" t="s">
        <v>562</v>
      </c>
      <c r="CQ56" s="258"/>
      <c r="CR56" s="260"/>
      <c r="CS56" s="345" t="s">
        <v>562</v>
      </c>
      <c r="CT56" s="345" t="s">
        <v>562</v>
      </c>
      <c r="CU56" s="345" t="s">
        <v>562</v>
      </c>
      <c r="CV56" s="345" t="s">
        <v>562</v>
      </c>
      <c r="CW56" s="345" t="s">
        <v>562</v>
      </c>
      <c r="CX56" s="345" t="s">
        <v>562</v>
      </c>
      <c r="CY56" s="345" t="s">
        <v>562</v>
      </c>
      <c r="CZ56" s="345" t="s">
        <v>562</v>
      </c>
      <c r="DA56" s="345" t="s">
        <v>562</v>
      </c>
      <c r="DB56" s="345" t="s">
        <v>562</v>
      </c>
      <c r="DC56" s="345" t="s">
        <v>562</v>
      </c>
      <c r="DD56" s="345" t="s">
        <v>562</v>
      </c>
      <c r="DE56" s="345" t="s">
        <v>562</v>
      </c>
      <c r="DF56" s="345" t="s">
        <v>562</v>
      </c>
      <c r="DG56" s="345" t="s">
        <v>1993</v>
      </c>
      <c r="DH56" s="345" t="s">
        <v>562</v>
      </c>
      <c r="DI56" s="345" t="s">
        <v>562</v>
      </c>
      <c r="DJ56" s="345" t="s">
        <v>562</v>
      </c>
      <c r="DK56" s="345" t="s">
        <v>562</v>
      </c>
      <c r="DL56" s="345" t="s">
        <v>562</v>
      </c>
      <c r="DM56" s="258"/>
      <c r="DN56" s="260"/>
      <c r="DO56" s="345" t="s">
        <v>562</v>
      </c>
      <c r="DP56" s="345" t="s">
        <v>562</v>
      </c>
      <c r="DQ56" s="345" t="s">
        <v>562</v>
      </c>
      <c r="DR56" s="345" t="s">
        <v>562</v>
      </c>
      <c r="DS56" s="345" t="s">
        <v>562</v>
      </c>
      <c r="DT56" s="345" t="s">
        <v>562</v>
      </c>
      <c r="DU56" s="345" t="s">
        <v>562</v>
      </c>
      <c r="DV56" s="345" t="s">
        <v>562</v>
      </c>
      <c r="DW56" s="345" t="s">
        <v>562</v>
      </c>
      <c r="DX56" s="345" t="s">
        <v>562</v>
      </c>
      <c r="DY56" s="345" t="s">
        <v>562</v>
      </c>
      <c r="DZ56" s="345" t="s">
        <v>562</v>
      </c>
      <c r="EA56" s="345" t="s">
        <v>562</v>
      </c>
      <c r="EB56" s="345" t="s">
        <v>562</v>
      </c>
      <c r="EC56" s="345" t="s">
        <v>562</v>
      </c>
      <c r="ED56" s="345" t="s">
        <v>562</v>
      </c>
      <c r="EE56" s="345" t="s">
        <v>562</v>
      </c>
      <c r="EF56" s="345" t="s">
        <v>562</v>
      </c>
      <c r="EG56" s="345" t="s">
        <v>562</v>
      </c>
      <c r="EH56" s="345" t="s">
        <v>562</v>
      </c>
      <c r="EI56" s="258"/>
      <c r="EJ56" s="258"/>
      <c r="EK56" s="258" t="s">
        <v>562</v>
      </c>
      <c r="EL56" s="258" t="s">
        <v>562</v>
      </c>
      <c r="EM56" s="258" t="s">
        <v>562</v>
      </c>
      <c r="EN56" s="258" t="s">
        <v>562</v>
      </c>
      <c r="EO56" s="258" t="s">
        <v>562</v>
      </c>
      <c r="EP56" s="258" t="s">
        <v>562</v>
      </c>
      <c r="EQ56" s="258" t="s">
        <v>562</v>
      </c>
      <c r="ER56" s="258" t="s">
        <v>562</v>
      </c>
      <c r="ES56" s="258" t="s">
        <v>562</v>
      </c>
      <c r="ET56" s="258" t="s">
        <v>562</v>
      </c>
      <c r="EU56" s="258" t="s">
        <v>562</v>
      </c>
      <c r="EV56" s="258" t="s">
        <v>562</v>
      </c>
      <c r="EW56" s="258" t="s">
        <v>562</v>
      </c>
      <c r="EX56" s="258" t="s">
        <v>562</v>
      </c>
      <c r="EY56" s="258" t="s">
        <v>562</v>
      </c>
      <c r="EZ56" s="275" t="s">
        <v>562</v>
      </c>
      <c r="FA56" s="275" t="s">
        <v>562</v>
      </c>
      <c r="FB56" s="275" t="s">
        <v>562</v>
      </c>
      <c r="FC56" s="275" t="s">
        <v>562</v>
      </c>
      <c r="FD56" s="275" t="s">
        <v>562</v>
      </c>
      <c r="FE56" s="258"/>
    </row>
    <row r="57" spans="1:161" s="2" customFormat="1" ht="12.7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248" t="s">
        <v>138</v>
      </c>
      <c r="AD57" s="257" t="str">
        <f t="shared" ca="1" si="41"/>
        <v>515,624</v>
      </c>
      <c r="AE57" s="345" t="s">
        <v>996</v>
      </c>
      <c r="AF57" s="345" t="s">
        <v>392</v>
      </c>
      <c r="AG57" s="345" t="s">
        <v>415</v>
      </c>
      <c r="AH57" s="345" t="s">
        <v>1316</v>
      </c>
      <c r="AI57" s="345" t="s">
        <v>364</v>
      </c>
      <c r="AJ57" s="345" t="s">
        <v>1478</v>
      </c>
      <c r="AK57" s="345" t="s">
        <v>1998</v>
      </c>
      <c r="AL57" s="345" t="s">
        <v>1990</v>
      </c>
      <c r="AM57" s="345" t="s">
        <v>1999</v>
      </c>
      <c r="AN57" s="345" t="s">
        <v>2000</v>
      </c>
      <c r="AO57" s="345" t="s">
        <v>2001</v>
      </c>
      <c r="AP57" s="345" t="s">
        <v>2002</v>
      </c>
      <c r="AQ57" s="345" t="s">
        <v>2003</v>
      </c>
      <c r="AR57" s="345" t="s">
        <v>364</v>
      </c>
      <c r="AS57" s="345" t="s">
        <v>2004</v>
      </c>
      <c r="AT57" s="345" t="s">
        <v>2005</v>
      </c>
      <c r="AU57" s="345" t="s">
        <v>2006</v>
      </c>
      <c r="AV57" s="345" t="s">
        <v>2007</v>
      </c>
      <c r="AW57" s="345" t="s">
        <v>2008</v>
      </c>
      <c r="AX57" s="345" t="s">
        <v>1006</v>
      </c>
      <c r="AY57" s="258"/>
      <c r="AZ57" s="260"/>
      <c r="BA57" s="258" t="s">
        <v>996</v>
      </c>
      <c r="BB57" s="258" t="s">
        <v>507</v>
      </c>
      <c r="BC57" s="258"/>
      <c r="BD57" s="258" t="s">
        <v>997</v>
      </c>
      <c r="BE57" s="258" t="s">
        <v>998</v>
      </c>
      <c r="BF57" s="258" t="s">
        <v>542</v>
      </c>
      <c r="BG57" s="258" t="s">
        <v>816</v>
      </c>
      <c r="BH57" s="258" t="s">
        <v>999</v>
      </c>
      <c r="BI57" s="258" t="s">
        <v>816</v>
      </c>
      <c r="BJ57" s="258" t="s">
        <v>569</v>
      </c>
      <c r="BK57" s="258" t="s">
        <v>1000</v>
      </c>
      <c r="BL57" s="258" t="s">
        <v>1000</v>
      </c>
      <c r="BM57" s="258" t="s">
        <v>1001</v>
      </c>
      <c r="BN57" s="258"/>
      <c r="BO57" s="258" t="s">
        <v>569</v>
      </c>
      <c r="BP57" s="275" t="s">
        <v>1002</v>
      </c>
      <c r="BQ57" s="275" t="s">
        <v>1003</v>
      </c>
      <c r="BR57" s="275" t="s">
        <v>1004</v>
      </c>
      <c r="BS57" s="275" t="s">
        <v>1005</v>
      </c>
      <c r="BT57" s="275" t="s">
        <v>1006</v>
      </c>
      <c r="BU57" s="258"/>
      <c r="BV57" s="260"/>
      <c r="BW57" s="258" t="s">
        <v>481</v>
      </c>
      <c r="BX57" s="258" t="s">
        <v>1007</v>
      </c>
      <c r="BY57" s="258"/>
      <c r="BZ57" s="258" t="s">
        <v>1008</v>
      </c>
      <c r="CA57" s="258" t="s">
        <v>998</v>
      </c>
      <c r="CB57" s="258" t="s">
        <v>1009</v>
      </c>
      <c r="CC57" s="258" t="s">
        <v>816</v>
      </c>
      <c r="CD57" s="258" t="s">
        <v>1010</v>
      </c>
      <c r="CE57" s="258" t="s">
        <v>816</v>
      </c>
      <c r="CF57" s="258" t="s">
        <v>569</v>
      </c>
      <c r="CG57" s="258" t="s">
        <v>1011</v>
      </c>
      <c r="CH57" s="258" t="s">
        <v>1011</v>
      </c>
      <c r="CI57" s="258" t="s">
        <v>1001</v>
      </c>
      <c r="CJ57" s="258"/>
      <c r="CK57" s="258" t="s">
        <v>1012</v>
      </c>
      <c r="CL57" s="275" t="s">
        <v>1013</v>
      </c>
      <c r="CM57" s="275" t="s">
        <v>1014</v>
      </c>
      <c r="CN57" s="275" t="s">
        <v>562</v>
      </c>
      <c r="CO57" s="275" t="s">
        <v>1015</v>
      </c>
      <c r="CP57" s="275" t="s">
        <v>1016</v>
      </c>
      <c r="CQ57" s="258"/>
      <c r="CR57" s="260"/>
      <c r="CS57" s="345" t="s">
        <v>2366</v>
      </c>
      <c r="CT57" s="345" t="s">
        <v>2367</v>
      </c>
      <c r="CU57" s="345" t="s">
        <v>820</v>
      </c>
      <c r="CV57" s="345" t="s">
        <v>2368</v>
      </c>
      <c r="CW57" s="345" t="s">
        <v>397</v>
      </c>
      <c r="CX57" s="345" t="s">
        <v>363</v>
      </c>
      <c r="CY57" s="345" t="s">
        <v>2369</v>
      </c>
      <c r="CZ57" s="345" t="s">
        <v>2370</v>
      </c>
      <c r="DA57" s="345" t="s">
        <v>1284</v>
      </c>
      <c r="DB57" s="345" t="s">
        <v>2371</v>
      </c>
      <c r="DC57" s="345" t="s">
        <v>2372</v>
      </c>
      <c r="DD57" s="345" t="s">
        <v>2373</v>
      </c>
      <c r="DE57" s="345" t="s">
        <v>2374</v>
      </c>
      <c r="DF57" s="345" t="s">
        <v>364</v>
      </c>
      <c r="DG57" s="345" t="s">
        <v>2375</v>
      </c>
      <c r="DH57" s="345" t="s">
        <v>2376</v>
      </c>
      <c r="DI57" s="345" t="s">
        <v>2377</v>
      </c>
      <c r="DJ57" s="345" t="s">
        <v>2378</v>
      </c>
      <c r="DK57" s="345" t="s">
        <v>2379</v>
      </c>
      <c r="DL57" s="345" t="s">
        <v>1421</v>
      </c>
      <c r="DM57" s="258"/>
      <c r="DN57" s="260"/>
      <c r="DO57" s="345" t="s">
        <v>364</v>
      </c>
      <c r="DP57" s="345" t="s">
        <v>2710</v>
      </c>
      <c r="DQ57" s="345" t="s">
        <v>415</v>
      </c>
      <c r="DR57" s="345" t="s">
        <v>1069</v>
      </c>
      <c r="DS57" s="345" t="s">
        <v>2711</v>
      </c>
      <c r="DT57" s="345" t="s">
        <v>2712</v>
      </c>
      <c r="DU57" s="345" t="s">
        <v>409</v>
      </c>
      <c r="DV57" s="345" t="s">
        <v>804</v>
      </c>
      <c r="DW57" s="345" t="s">
        <v>1488</v>
      </c>
      <c r="DX57" s="345" t="s">
        <v>2713</v>
      </c>
      <c r="DY57" s="345" t="s">
        <v>2714</v>
      </c>
      <c r="DZ57" s="345" t="s">
        <v>2715</v>
      </c>
      <c r="EA57" s="345" t="s">
        <v>2716</v>
      </c>
      <c r="EB57" s="345" t="s">
        <v>364</v>
      </c>
      <c r="EC57" s="345" t="s">
        <v>2717</v>
      </c>
      <c r="ED57" s="345" t="s">
        <v>2718</v>
      </c>
      <c r="EE57" s="345" t="s">
        <v>2719</v>
      </c>
      <c r="EF57" s="345" t="s">
        <v>2720</v>
      </c>
      <c r="EG57" s="345" t="s">
        <v>2721</v>
      </c>
      <c r="EH57" s="345" t="s">
        <v>1442</v>
      </c>
      <c r="EI57" s="258"/>
      <c r="EJ57" s="258"/>
      <c r="EK57" s="258" t="s">
        <v>1536</v>
      </c>
      <c r="EL57" s="258" t="s">
        <v>1537</v>
      </c>
      <c r="EM57" s="258" t="s">
        <v>364</v>
      </c>
      <c r="EN57" s="258" t="s">
        <v>1537</v>
      </c>
      <c r="EO57" s="258" t="s">
        <v>364</v>
      </c>
      <c r="EP57" s="258" t="s">
        <v>454</v>
      </c>
      <c r="EQ57" s="258" t="s">
        <v>364</v>
      </c>
      <c r="ER57" s="258" t="s">
        <v>1538</v>
      </c>
      <c r="ES57" s="258" t="s">
        <v>364</v>
      </c>
      <c r="ET57" s="258" t="s">
        <v>364</v>
      </c>
      <c r="EU57" s="258" t="s">
        <v>1539</v>
      </c>
      <c r="EV57" s="258" t="s">
        <v>1539</v>
      </c>
      <c r="EW57" s="258" t="s">
        <v>364</v>
      </c>
      <c r="EX57" s="258" t="s">
        <v>364</v>
      </c>
      <c r="EY57" s="258" t="s">
        <v>1540</v>
      </c>
      <c r="EZ57" s="275" t="s">
        <v>1541</v>
      </c>
      <c r="FA57" s="275" t="s">
        <v>1542</v>
      </c>
      <c r="FB57" s="275" t="s">
        <v>562</v>
      </c>
      <c r="FC57" s="275" t="s">
        <v>1543</v>
      </c>
      <c r="FD57" s="275" t="s">
        <v>1544</v>
      </c>
      <c r="FE57" s="258"/>
    </row>
    <row r="58" spans="1:161" s="2" customFormat="1" ht="12.7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248" t="s">
        <v>139</v>
      </c>
      <c r="AD58" s="257" t="str">
        <f t="shared" ca="1" si="41"/>
        <v>431,518</v>
      </c>
      <c r="AE58" s="345" t="s">
        <v>2009</v>
      </c>
      <c r="AF58" s="345" t="s">
        <v>1279</v>
      </c>
      <c r="AG58" s="345" t="s">
        <v>408</v>
      </c>
      <c r="AH58" s="345" t="s">
        <v>2204</v>
      </c>
      <c r="AI58" s="345" t="s">
        <v>400</v>
      </c>
      <c r="AJ58" s="345" t="s">
        <v>936</v>
      </c>
      <c r="AK58" s="345" t="s">
        <v>562</v>
      </c>
      <c r="AL58" s="345" t="s">
        <v>562</v>
      </c>
      <c r="AM58" s="345" t="s">
        <v>562</v>
      </c>
      <c r="AN58" s="345" t="s">
        <v>562</v>
      </c>
      <c r="AO58" s="345" t="s">
        <v>2010</v>
      </c>
      <c r="AP58" s="345" t="s">
        <v>2010</v>
      </c>
      <c r="AQ58" s="345" t="s">
        <v>2011</v>
      </c>
      <c r="AR58" s="345" t="s">
        <v>2012</v>
      </c>
      <c r="AS58" s="345" t="s">
        <v>2013</v>
      </c>
      <c r="AT58" s="345" t="s">
        <v>562</v>
      </c>
      <c r="AU58" s="345" t="s">
        <v>562</v>
      </c>
      <c r="AV58" s="345" t="s">
        <v>562</v>
      </c>
      <c r="AW58" s="345" t="s">
        <v>2014</v>
      </c>
      <c r="AX58" s="345" t="s">
        <v>2015</v>
      </c>
      <c r="AY58" s="258"/>
      <c r="AZ58" s="260"/>
      <c r="BA58" s="258" t="s">
        <v>1017</v>
      </c>
      <c r="BB58" s="258" t="s">
        <v>1018</v>
      </c>
      <c r="BC58" s="258" t="s">
        <v>1019</v>
      </c>
      <c r="BD58" s="258" t="s">
        <v>1020</v>
      </c>
      <c r="BE58" s="258" t="s">
        <v>400</v>
      </c>
      <c r="BF58" s="258" t="s">
        <v>936</v>
      </c>
      <c r="BG58" s="258" t="s">
        <v>562</v>
      </c>
      <c r="BH58" s="258" t="s">
        <v>562</v>
      </c>
      <c r="BI58" s="258" t="s">
        <v>562</v>
      </c>
      <c r="BJ58" s="258" t="s">
        <v>562</v>
      </c>
      <c r="BK58" s="258" t="s">
        <v>1021</v>
      </c>
      <c r="BL58" s="258" t="s">
        <v>1021</v>
      </c>
      <c r="BM58" s="258" t="s">
        <v>1022</v>
      </c>
      <c r="BN58" s="258" t="s">
        <v>1023</v>
      </c>
      <c r="BO58" s="258" t="s">
        <v>1024</v>
      </c>
      <c r="BP58" s="275" t="s">
        <v>562</v>
      </c>
      <c r="BQ58" s="275" t="s">
        <v>562</v>
      </c>
      <c r="BR58" s="275" t="s">
        <v>562</v>
      </c>
      <c r="BS58" s="275" t="s">
        <v>1025</v>
      </c>
      <c r="BT58" s="275" t="s">
        <v>1026</v>
      </c>
      <c r="BU58" s="258"/>
      <c r="BV58" s="260"/>
      <c r="BW58" s="258" t="s">
        <v>482</v>
      </c>
      <c r="BX58" s="258" t="s">
        <v>483</v>
      </c>
      <c r="BY58" s="258" t="s">
        <v>484</v>
      </c>
      <c r="BZ58" s="258" t="s">
        <v>387</v>
      </c>
      <c r="CA58" s="258" t="s">
        <v>400</v>
      </c>
      <c r="CB58" s="258" t="s">
        <v>368</v>
      </c>
      <c r="CC58" s="258" t="s">
        <v>562</v>
      </c>
      <c r="CD58" s="258" t="s">
        <v>562</v>
      </c>
      <c r="CE58" s="258" t="s">
        <v>562</v>
      </c>
      <c r="CF58" s="258" t="s">
        <v>562</v>
      </c>
      <c r="CG58" s="258" t="s">
        <v>1027</v>
      </c>
      <c r="CH58" s="258" t="s">
        <v>1027</v>
      </c>
      <c r="CI58" s="258" t="s">
        <v>1028</v>
      </c>
      <c r="CJ58" s="258" t="s">
        <v>1029</v>
      </c>
      <c r="CK58" s="258" t="s">
        <v>1030</v>
      </c>
      <c r="CL58" s="275" t="s">
        <v>562</v>
      </c>
      <c r="CM58" s="275" t="s">
        <v>562</v>
      </c>
      <c r="CN58" s="275" t="s">
        <v>562</v>
      </c>
      <c r="CO58" s="275" t="s">
        <v>1031</v>
      </c>
      <c r="CP58" s="275" t="s">
        <v>1032</v>
      </c>
      <c r="CQ58" s="258"/>
      <c r="CR58" s="260"/>
      <c r="CS58" s="345" t="s">
        <v>2380</v>
      </c>
      <c r="CT58" s="345" t="s">
        <v>2381</v>
      </c>
      <c r="CU58" s="345" t="s">
        <v>2382</v>
      </c>
      <c r="CV58" s="345" t="s">
        <v>2383</v>
      </c>
      <c r="CW58" s="345" t="s">
        <v>400</v>
      </c>
      <c r="CX58" s="345" t="s">
        <v>391</v>
      </c>
      <c r="CY58" s="345" t="s">
        <v>562</v>
      </c>
      <c r="CZ58" s="345" t="s">
        <v>562</v>
      </c>
      <c r="DA58" s="345" t="s">
        <v>562</v>
      </c>
      <c r="DB58" s="345" t="s">
        <v>562</v>
      </c>
      <c r="DC58" s="345" t="s">
        <v>2384</v>
      </c>
      <c r="DD58" s="345" t="s">
        <v>2384</v>
      </c>
      <c r="DE58" s="345" t="s">
        <v>2385</v>
      </c>
      <c r="DF58" s="345" t="s">
        <v>2386</v>
      </c>
      <c r="DG58" s="345" t="s">
        <v>2387</v>
      </c>
      <c r="DH58" s="345" t="s">
        <v>562</v>
      </c>
      <c r="DI58" s="345" t="s">
        <v>562</v>
      </c>
      <c r="DJ58" s="345" t="s">
        <v>562</v>
      </c>
      <c r="DK58" s="345" t="s">
        <v>2388</v>
      </c>
      <c r="DL58" s="345" t="s">
        <v>1168</v>
      </c>
      <c r="DM58" s="258"/>
      <c r="DN58" s="260"/>
      <c r="DO58" s="345" t="s">
        <v>367</v>
      </c>
      <c r="DP58" s="345" t="s">
        <v>1445</v>
      </c>
      <c r="DQ58" s="345" t="s">
        <v>1432</v>
      </c>
      <c r="DR58" s="345" t="s">
        <v>381</v>
      </c>
      <c r="DS58" s="345" t="s">
        <v>364</v>
      </c>
      <c r="DT58" s="345" t="s">
        <v>364</v>
      </c>
      <c r="DU58" s="345" t="s">
        <v>562</v>
      </c>
      <c r="DV58" s="345" t="s">
        <v>562</v>
      </c>
      <c r="DW58" s="345" t="s">
        <v>562</v>
      </c>
      <c r="DX58" s="345" t="s">
        <v>562</v>
      </c>
      <c r="DY58" s="345" t="s">
        <v>2722</v>
      </c>
      <c r="DZ58" s="345" t="s">
        <v>2722</v>
      </c>
      <c r="EA58" s="345" t="s">
        <v>2723</v>
      </c>
      <c r="EB58" s="345" t="s">
        <v>2724</v>
      </c>
      <c r="EC58" s="345" t="s">
        <v>2725</v>
      </c>
      <c r="ED58" s="345" t="s">
        <v>562</v>
      </c>
      <c r="EE58" s="345" t="s">
        <v>562</v>
      </c>
      <c r="EF58" s="345" t="s">
        <v>562</v>
      </c>
      <c r="EG58" s="345" t="s">
        <v>2726</v>
      </c>
      <c r="EH58" s="345" t="s">
        <v>2727</v>
      </c>
      <c r="EI58" s="258"/>
      <c r="EJ58" s="258"/>
      <c r="EK58" s="258" t="s">
        <v>1545</v>
      </c>
      <c r="EL58" s="258" t="s">
        <v>1546</v>
      </c>
      <c r="EM58" s="258" t="s">
        <v>1547</v>
      </c>
      <c r="EN58" s="258" t="s">
        <v>394</v>
      </c>
      <c r="EO58" s="258" t="s">
        <v>364</v>
      </c>
      <c r="EP58" s="258" t="s">
        <v>367</v>
      </c>
      <c r="EQ58" s="258" t="s">
        <v>562</v>
      </c>
      <c r="ER58" s="258" t="s">
        <v>562</v>
      </c>
      <c r="ES58" s="258" t="s">
        <v>562</v>
      </c>
      <c r="ET58" s="258" t="s">
        <v>562</v>
      </c>
      <c r="EU58" s="258" t="s">
        <v>1548</v>
      </c>
      <c r="EV58" s="258" t="s">
        <v>1548</v>
      </c>
      <c r="EW58" s="258" t="s">
        <v>1549</v>
      </c>
      <c r="EX58" s="258" t="s">
        <v>1550</v>
      </c>
      <c r="EY58" s="258" t="s">
        <v>1551</v>
      </c>
      <c r="EZ58" s="275" t="s">
        <v>562</v>
      </c>
      <c r="FA58" s="275" t="s">
        <v>562</v>
      </c>
      <c r="FB58" s="275" t="s">
        <v>562</v>
      </c>
      <c r="FC58" s="275" t="s">
        <v>1552</v>
      </c>
      <c r="FD58" s="275" t="s">
        <v>1553</v>
      </c>
      <c r="FE58" s="258"/>
    </row>
    <row r="59" spans="1:161" s="2" customFormat="1" ht="12.7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248" t="s">
        <v>140</v>
      </c>
      <c r="AD59" s="257" t="str">
        <f t="shared" ca="1" si="41"/>
        <v>197,417</v>
      </c>
      <c r="AE59" s="345" t="s">
        <v>2016</v>
      </c>
      <c r="AF59" s="345" t="s">
        <v>562</v>
      </c>
      <c r="AG59" s="345" t="s">
        <v>562</v>
      </c>
      <c r="AH59" s="345" t="s">
        <v>2205</v>
      </c>
      <c r="AI59" s="345" t="s">
        <v>562</v>
      </c>
      <c r="AJ59" s="345" t="s">
        <v>562</v>
      </c>
      <c r="AK59" s="345" t="s">
        <v>490</v>
      </c>
      <c r="AL59" s="345" t="s">
        <v>562</v>
      </c>
      <c r="AM59" s="345" t="s">
        <v>562</v>
      </c>
      <c r="AN59" s="345" t="s">
        <v>562</v>
      </c>
      <c r="AO59" s="345" t="s">
        <v>2017</v>
      </c>
      <c r="AP59" s="345" t="s">
        <v>2018</v>
      </c>
      <c r="AQ59" s="345" t="s">
        <v>2019</v>
      </c>
      <c r="AR59" s="345" t="s">
        <v>2020</v>
      </c>
      <c r="AS59" s="345" t="s">
        <v>2021</v>
      </c>
      <c r="AT59" s="345" t="s">
        <v>2022</v>
      </c>
      <c r="AU59" s="345" t="s">
        <v>2023</v>
      </c>
      <c r="AV59" s="345" t="s">
        <v>2024</v>
      </c>
      <c r="AW59" s="345" t="s">
        <v>562</v>
      </c>
      <c r="AX59" s="345" t="s">
        <v>1042</v>
      </c>
      <c r="AY59" s="258"/>
      <c r="AZ59" s="260"/>
      <c r="BA59" s="258" t="s">
        <v>1033</v>
      </c>
      <c r="BB59" s="258" t="s">
        <v>562</v>
      </c>
      <c r="BC59" s="258" t="s">
        <v>562</v>
      </c>
      <c r="BD59" s="258" t="s">
        <v>562</v>
      </c>
      <c r="BE59" s="258" t="s">
        <v>562</v>
      </c>
      <c r="BF59" s="258" t="s">
        <v>562</v>
      </c>
      <c r="BG59" s="258" t="s">
        <v>508</v>
      </c>
      <c r="BH59" s="258" t="s">
        <v>562</v>
      </c>
      <c r="BI59" s="258" t="s">
        <v>562</v>
      </c>
      <c r="BJ59" s="258" t="s">
        <v>562</v>
      </c>
      <c r="BK59" s="258" t="s">
        <v>1034</v>
      </c>
      <c r="BL59" s="258" t="s">
        <v>1034</v>
      </c>
      <c r="BM59" s="258" t="s">
        <v>1035</v>
      </c>
      <c r="BN59" s="258" t="s">
        <v>1036</v>
      </c>
      <c r="BO59" s="258" t="s">
        <v>1037</v>
      </c>
      <c r="BP59" s="275" t="s">
        <v>1038</v>
      </c>
      <c r="BQ59" s="275" t="s">
        <v>1039</v>
      </c>
      <c r="BR59" s="275" t="s">
        <v>1040</v>
      </c>
      <c r="BS59" s="275" t="s">
        <v>1041</v>
      </c>
      <c r="BT59" s="275" t="s">
        <v>1042</v>
      </c>
      <c r="BU59" s="258"/>
      <c r="BV59" s="260"/>
      <c r="BW59" s="258" t="s">
        <v>485</v>
      </c>
      <c r="BX59" s="258" t="s">
        <v>1043</v>
      </c>
      <c r="BY59" s="258" t="s">
        <v>1044</v>
      </c>
      <c r="BZ59" s="258" t="s">
        <v>389</v>
      </c>
      <c r="CA59" s="258" t="s">
        <v>562</v>
      </c>
      <c r="CB59" s="258" t="s">
        <v>562</v>
      </c>
      <c r="CC59" s="258" t="s">
        <v>909</v>
      </c>
      <c r="CD59" s="258" t="s">
        <v>562</v>
      </c>
      <c r="CE59" s="258" t="s">
        <v>395</v>
      </c>
      <c r="CF59" s="258" t="s">
        <v>562</v>
      </c>
      <c r="CG59" s="258" t="s">
        <v>596</v>
      </c>
      <c r="CH59" s="258" t="s">
        <v>596</v>
      </c>
      <c r="CI59" s="258" t="s">
        <v>597</v>
      </c>
      <c r="CJ59" s="258" t="s">
        <v>598</v>
      </c>
      <c r="CK59" s="258" t="s">
        <v>599</v>
      </c>
      <c r="CL59" s="275" t="s">
        <v>1045</v>
      </c>
      <c r="CM59" s="275" t="s">
        <v>1046</v>
      </c>
      <c r="CN59" s="275" t="s">
        <v>1047</v>
      </c>
      <c r="CO59" s="275" t="s">
        <v>1048</v>
      </c>
      <c r="CP59" s="275" t="s">
        <v>1049</v>
      </c>
      <c r="CQ59" s="258"/>
      <c r="CR59" s="260"/>
      <c r="CS59" s="345" t="s">
        <v>2389</v>
      </c>
      <c r="CT59" s="345" t="s">
        <v>562</v>
      </c>
      <c r="CU59" s="345" t="s">
        <v>562</v>
      </c>
      <c r="CV59" s="345" t="s">
        <v>2390</v>
      </c>
      <c r="CW59" s="345" t="s">
        <v>562</v>
      </c>
      <c r="CX59" s="345" t="s">
        <v>562</v>
      </c>
      <c r="CY59" s="345" t="s">
        <v>2391</v>
      </c>
      <c r="CZ59" s="345" t="s">
        <v>562</v>
      </c>
      <c r="DA59" s="345" t="s">
        <v>562</v>
      </c>
      <c r="DB59" s="345" t="s">
        <v>562</v>
      </c>
      <c r="DC59" s="345" t="s">
        <v>2392</v>
      </c>
      <c r="DD59" s="345" t="s">
        <v>2393</v>
      </c>
      <c r="DE59" s="345" t="s">
        <v>2394</v>
      </c>
      <c r="DF59" s="345" t="s">
        <v>2395</v>
      </c>
      <c r="DG59" s="345" t="s">
        <v>2396</v>
      </c>
      <c r="DH59" s="345" t="s">
        <v>2397</v>
      </c>
      <c r="DI59" s="345" t="s">
        <v>2398</v>
      </c>
      <c r="DJ59" s="345" t="s">
        <v>2399</v>
      </c>
      <c r="DK59" s="345" t="s">
        <v>2400</v>
      </c>
      <c r="DL59" s="345" t="s">
        <v>850</v>
      </c>
      <c r="DM59" s="258"/>
      <c r="DN59" s="260"/>
      <c r="DO59" s="345" t="s">
        <v>2728</v>
      </c>
      <c r="DP59" s="345" t="s">
        <v>562</v>
      </c>
      <c r="DQ59" s="345" t="s">
        <v>562</v>
      </c>
      <c r="DR59" s="345" t="s">
        <v>562</v>
      </c>
      <c r="DS59" s="345" t="s">
        <v>562</v>
      </c>
      <c r="DT59" s="345" t="s">
        <v>562</v>
      </c>
      <c r="DU59" s="345" t="s">
        <v>379</v>
      </c>
      <c r="DV59" s="345" t="s">
        <v>562</v>
      </c>
      <c r="DW59" s="345" t="s">
        <v>562</v>
      </c>
      <c r="DX59" s="345" t="s">
        <v>562</v>
      </c>
      <c r="DY59" s="345" t="s">
        <v>2729</v>
      </c>
      <c r="DZ59" s="345" t="s">
        <v>2730</v>
      </c>
      <c r="EA59" s="345" t="s">
        <v>2731</v>
      </c>
      <c r="EB59" s="345" t="s">
        <v>2732</v>
      </c>
      <c r="EC59" s="345" t="s">
        <v>2733</v>
      </c>
      <c r="ED59" s="345" t="s">
        <v>2734</v>
      </c>
      <c r="EE59" s="345" t="s">
        <v>2735</v>
      </c>
      <c r="EF59" s="345" t="s">
        <v>2736</v>
      </c>
      <c r="EG59" s="345" t="s">
        <v>562</v>
      </c>
      <c r="EH59" s="345" t="s">
        <v>1442</v>
      </c>
      <c r="EI59" s="258"/>
      <c r="EJ59" s="258"/>
      <c r="EK59" s="258" t="s">
        <v>767</v>
      </c>
      <c r="EL59" s="258" t="s">
        <v>562</v>
      </c>
      <c r="EM59" s="258" t="s">
        <v>562</v>
      </c>
      <c r="EN59" s="258" t="s">
        <v>562</v>
      </c>
      <c r="EO59" s="258" t="s">
        <v>562</v>
      </c>
      <c r="EP59" s="258" t="s">
        <v>562</v>
      </c>
      <c r="EQ59" s="258" t="s">
        <v>394</v>
      </c>
      <c r="ER59" s="258" t="s">
        <v>562</v>
      </c>
      <c r="ES59" s="258" t="s">
        <v>562</v>
      </c>
      <c r="ET59" s="258" t="s">
        <v>562</v>
      </c>
      <c r="EU59" s="258" t="s">
        <v>1554</v>
      </c>
      <c r="EV59" s="258" t="s">
        <v>1554</v>
      </c>
      <c r="EW59" s="258" t="s">
        <v>1555</v>
      </c>
      <c r="EX59" s="258" t="s">
        <v>1556</v>
      </c>
      <c r="EY59" s="258" t="s">
        <v>1557</v>
      </c>
      <c r="EZ59" s="275" t="s">
        <v>1558</v>
      </c>
      <c r="FA59" s="275" t="s">
        <v>1559</v>
      </c>
      <c r="FB59" s="275" t="s">
        <v>1560</v>
      </c>
      <c r="FC59" s="275" t="s">
        <v>1561</v>
      </c>
      <c r="FD59" s="275" t="s">
        <v>1562</v>
      </c>
      <c r="FE59" s="258"/>
    </row>
    <row r="60" spans="1:161" s="2" customFormat="1" ht="12.7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248" t="s">
        <v>354</v>
      </c>
      <c r="AD60" s="257" t="str">
        <f t="shared" ca="1" si="41"/>
        <v>18</v>
      </c>
      <c r="AE60" s="345" t="s">
        <v>2025</v>
      </c>
      <c r="AF60" s="345" t="s">
        <v>484</v>
      </c>
      <c r="AG60" s="345" t="s">
        <v>364</v>
      </c>
      <c r="AH60" s="345" t="s">
        <v>562</v>
      </c>
      <c r="AI60" s="345" t="s">
        <v>1478</v>
      </c>
      <c r="AJ60" s="345" t="s">
        <v>562</v>
      </c>
      <c r="AK60" s="345" t="s">
        <v>364</v>
      </c>
      <c r="AL60" s="345" t="s">
        <v>364</v>
      </c>
      <c r="AM60" s="345" t="s">
        <v>409</v>
      </c>
      <c r="AN60" s="345" t="s">
        <v>2026</v>
      </c>
      <c r="AO60" s="345" t="s">
        <v>1327</v>
      </c>
      <c r="AP60" s="345" t="s">
        <v>1327</v>
      </c>
      <c r="AQ60" s="345" t="s">
        <v>562</v>
      </c>
      <c r="AR60" s="345" t="s">
        <v>562</v>
      </c>
      <c r="AS60" s="345" t="s">
        <v>2027</v>
      </c>
      <c r="AT60" s="345" t="s">
        <v>2028</v>
      </c>
      <c r="AU60" s="345" t="s">
        <v>2029</v>
      </c>
      <c r="AV60" s="345" t="s">
        <v>2030</v>
      </c>
      <c r="AW60" s="345" t="s">
        <v>2031</v>
      </c>
      <c r="AX60" s="345" t="s">
        <v>562</v>
      </c>
      <c r="AY60" s="258"/>
      <c r="AZ60" s="260"/>
      <c r="BA60" s="258" t="s">
        <v>562</v>
      </c>
      <c r="BB60" s="258" t="s">
        <v>562</v>
      </c>
      <c r="BC60" s="258" t="s">
        <v>562</v>
      </c>
      <c r="BD60" s="258" t="s">
        <v>562</v>
      </c>
      <c r="BE60" s="258" t="s">
        <v>562</v>
      </c>
      <c r="BF60" s="258" t="s">
        <v>562</v>
      </c>
      <c r="BG60" s="258" t="s">
        <v>562</v>
      </c>
      <c r="BH60" s="258" t="s">
        <v>562</v>
      </c>
      <c r="BI60" s="258" t="s">
        <v>562</v>
      </c>
      <c r="BJ60" s="258" t="s">
        <v>562</v>
      </c>
      <c r="BK60" s="258" t="s">
        <v>562</v>
      </c>
      <c r="BL60" s="258" t="s">
        <v>562</v>
      </c>
      <c r="BM60" s="258" t="s">
        <v>562</v>
      </c>
      <c r="BN60" s="258" t="s">
        <v>562</v>
      </c>
      <c r="BO60" s="258" t="s">
        <v>562</v>
      </c>
      <c r="BP60" s="275" t="s">
        <v>562</v>
      </c>
      <c r="BQ60" s="275" t="s">
        <v>562</v>
      </c>
      <c r="BR60" s="275" t="s">
        <v>562</v>
      </c>
      <c r="BS60" s="275" t="s">
        <v>562</v>
      </c>
      <c r="BT60" s="275" t="s">
        <v>562</v>
      </c>
      <c r="BU60" s="258"/>
      <c r="BV60" s="260"/>
      <c r="BW60" s="258" t="s">
        <v>562</v>
      </c>
      <c r="BX60" s="258" t="s">
        <v>562</v>
      </c>
      <c r="BY60" s="258" t="s">
        <v>562</v>
      </c>
      <c r="BZ60" s="258" t="s">
        <v>562</v>
      </c>
      <c r="CA60" s="258" t="s">
        <v>562</v>
      </c>
      <c r="CB60" s="258" t="s">
        <v>562</v>
      </c>
      <c r="CC60" s="258" t="s">
        <v>562</v>
      </c>
      <c r="CD60" s="258" t="s">
        <v>562</v>
      </c>
      <c r="CE60" s="258" t="s">
        <v>562</v>
      </c>
      <c r="CF60" s="258" t="s">
        <v>562</v>
      </c>
      <c r="CG60" s="258" t="s">
        <v>562</v>
      </c>
      <c r="CH60" s="258" t="s">
        <v>562</v>
      </c>
      <c r="CI60" s="258" t="s">
        <v>562</v>
      </c>
      <c r="CJ60" s="258" t="s">
        <v>562</v>
      </c>
      <c r="CK60" s="258" t="s">
        <v>562</v>
      </c>
      <c r="CL60" s="275" t="s">
        <v>562</v>
      </c>
      <c r="CM60" s="275" t="s">
        <v>562</v>
      </c>
      <c r="CN60" s="275" t="s">
        <v>562</v>
      </c>
      <c r="CO60" s="275" t="s">
        <v>562</v>
      </c>
      <c r="CP60" s="275" t="s">
        <v>562</v>
      </c>
      <c r="CQ60" s="258"/>
      <c r="CR60" s="260"/>
      <c r="CS60" s="345" t="s">
        <v>562</v>
      </c>
      <c r="CT60" s="345" t="s">
        <v>562</v>
      </c>
      <c r="CU60" s="345" t="s">
        <v>562</v>
      </c>
      <c r="CV60" s="345" t="s">
        <v>562</v>
      </c>
      <c r="CW60" s="345" t="s">
        <v>562</v>
      </c>
      <c r="CX60" s="345" t="s">
        <v>562</v>
      </c>
      <c r="CY60" s="345" t="s">
        <v>562</v>
      </c>
      <c r="CZ60" s="345" t="s">
        <v>562</v>
      </c>
      <c r="DA60" s="345" t="s">
        <v>562</v>
      </c>
      <c r="DB60" s="345" t="s">
        <v>562</v>
      </c>
      <c r="DC60" s="345" t="s">
        <v>562</v>
      </c>
      <c r="DD60" s="345" t="s">
        <v>562</v>
      </c>
      <c r="DE60" s="345" t="s">
        <v>562</v>
      </c>
      <c r="DF60" s="345" t="s">
        <v>562</v>
      </c>
      <c r="DG60" s="345" t="s">
        <v>562</v>
      </c>
      <c r="DH60" s="345" t="s">
        <v>562</v>
      </c>
      <c r="DI60" s="345" t="s">
        <v>562</v>
      </c>
      <c r="DJ60" s="345" t="s">
        <v>562</v>
      </c>
      <c r="DK60" s="345" t="s">
        <v>562</v>
      </c>
      <c r="DL60" s="345" t="s">
        <v>562</v>
      </c>
      <c r="DM60" s="258"/>
      <c r="DN60" s="260"/>
      <c r="DO60" s="345" t="s">
        <v>562</v>
      </c>
      <c r="DP60" s="345" t="s">
        <v>562</v>
      </c>
      <c r="DQ60" s="345" t="s">
        <v>562</v>
      </c>
      <c r="DR60" s="345" t="s">
        <v>562</v>
      </c>
      <c r="DS60" s="345" t="s">
        <v>562</v>
      </c>
      <c r="DT60" s="345" t="s">
        <v>562</v>
      </c>
      <c r="DU60" s="345" t="s">
        <v>562</v>
      </c>
      <c r="DV60" s="345" t="s">
        <v>562</v>
      </c>
      <c r="DW60" s="345" t="s">
        <v>562</v>
      </c>
      <c r="DX60" s="345" t="s">
        <v>562</v>
      </c>
      <c r="DY60" s="345" t="s">
        <v>562</v>
      </c>
      <c r="DZ60" s="345" t="s">
        <v>562</v>
      </c>
      <c r="EA60" s="345" t="s">
        <v>562</v>
      </c>
      <c r="EB60" s="345" t="s">
        <v>562</v>
      </c>
      <c r="EC60" s="345" t="s">
        <v>562</v>
      </c>
      <c r="ED60" s="345" t="s">
        <v>562</v>
      </c>
      <c r="EE60" s="345" t="s">
        <v>562</v>
      </c>
      <c r="EF60" s="345" t="s">
        <v>562</v>
      </c>
      <c r="EG60" s="345" t="s">
        <v>562</v>
      </c>
      <c r="EH60" s="345" t="s">
        <v>562</v>
      </c>
      <c r="EI60" s="258"/>
      <c r="EJ60" s="258"/>
      <c r="EK60" s="258" t="s">
        <v>562</v>
      </c>
      <c r="EL60" s="258" t="s">
        <v>562</v>
      </c>
      <c r="EM60" s="258" t="s">
        <v>562</v>
      </c>
      <c r="EN60" s="258" t="s">
        <v>562</v>
      </c>
      <c r="EO60" s="258" t="s">
        <v>562</v>
      </c>
      <c r="EP60" s="258" t="s">
        <v>562</v>
      </c>
      <c r="EQ60" s="258" t="s">
        <v>562</v>
      </c>
      <c r="ER60" s="258" t="s">
        <v>562</v>
      </c>
      <c r="ES60" s="258" t="s">
        <v>562</v>
      </c>
      <c r="ET60" s="258" t="s">
        <v>562</v>
      </c>
      <c r="EU60" s="258" t="s">
        <v>562</v>
      </c>
      <c r="EV60" s="258" t="s">
        <v>562</v>
      </c>
      <c r="EW60" s="258" t="s">
        <v>562</v>
      </c>
      <c r="EX60" s="258" t="s">
        <v>562</v>
      </c>
      <c r="EY60" s="258" t="s">
        <v>562</v>
      </c>
      <c r="EZ60" s="275" t="s">
        <v>562</v>
      </c>
      <c r="FA60" s="275" t="s">
        <v>562</v>
      </c>
      <c r="FB60" s="275" t="s">
        <v>562</v>
      </c>
      <c r="FC60" s="275" t="s">
        <v>562</v>
      </c>
      <c r="FD60" s="275" t="s">
        <v>562</v>
      </c>
      <c r="FE60" s="258"/>
    </row>
    <row r="61" spans="1:161" s="2" customFormat="1" ht="12.7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248" t="s">
        <v>141</v>
      </c>
      <c r="AD61" s="257" t="str">
        <f t="shared" ca="1" si="41"/>
        <v>70,000</v>
      </c>
      <c r="AE61" s="345" t="s">
        <v>486</v>
      </c>
      <c r="AF61" s="345" t="s">
        <v>2032</v>
      </c>
      <c r="AG61" s="345" t="s">
        <v>2033</v>
      </c>
      <c r="AH61" s="345" t="s">
        <v>2206</v>
      </c>
      <c r="AI61" s="345" t="s">
        <v>473</v>
      </c>
      <c r="AJ61" s="345" t="s">
        <v>367</v>
      </c>
      <c r="AK61" s="345" t="s">
        <v>488</v>
      </c>
      <c r="AL61" s="345" t="s">
        <v>489</v>
      </c>
      <c r="AM61" s="345" t="s">
        <v>490</v>
      </c>
      <c r="AN61" s="345" t="s">
        <v>491</v>
      </c>
      <c r="AO61" s="345" t="s">
        <v>2034</v>
      </c>
      <c r="AP61" s="345" t="s">
        <v>2035</v>
      </c>
      <c r="AQ61" s="345" t="s">
        <v>2026</v>
      </c>
      <c r="AR61" s="345" t="s">
        <v>912</v>
      </c>
      <c r="AS61" s="345" t="s">
        <v>584</v>
      </c>
      <c r="AT61" s="345" t="s">
        <v>1107</v>
      </c>
      <c r="AU61" s="345" t="s">
        <v>2036</v>
      </c>
      <c r="AV61" s="345" t="s">
        <v>2037</v>
      </c>
      <c r="AW61" s="345" t="s">
        <v>2038</v>
      </c>
      <c r="AX61" s="345" t="s">
        <v>1294</v>
      </c>
      <c r="AY61" s="258"/>
      <c r="AZ61" s="260"/>
      <c r="BA61" s="258" t="s">
        <v>486</v>
      </c>
      <c r="BB61" s="258" t="s">
        <v>1050</v>
      </c>
      <c r="BC61" s="258" t="s">
        <v>415</v>
      </c>
      <c r="BD61" s="258" t="s">
        <v>1051</v>
      </c>
      <c r="BE61" s="258" t="s">
        <v>473</v>
      </c>
      <c r="BF61" s="258" t="s">
        <v>381</v>
      </c>
      <c r="BG61" s="258" t="s">
        <v>488</v>
      </c>
      <c r="BH61" s="258" t="s">
        <v>489</v>
      </c>
      <c r="BI61" s="258" t="s">
        <v>490</v>
      </c>
      <c r="BJ61" s="258" t="s">
        <v>491</v>
      </c>
      <c r="BK61" s="258" t="s">
        <v>1052</v>
      </c>
      <c r="BL61" s="258" t="s">
        <v>1053</v>
      </c>
      <c r="BM61" s="258" t="s">
        <v>1054</v>
      </c>
      <c r="BN61" s="258" t="s">
        <v>1055</v>
      </c>
      <c r="BO61" s="258" t="s">
        <v>1056</v>
      </c>
      <c r="BP61" s="275" t="s">
        <v>1057</v>
      </c>
      <c r="BQ61" s="275" t="s">
        <v>1058</v>
      </c>
      <c r="BR61" s="275" t="s">
        <v>1059</v>
      </c>
      <c r="BS61" s="275" t="s">
        <v>1060</v>
      </c>
      <c r="BT61" s="275" t="s">
        <v>1016</v>
      </c>
      <c r="BU61" s="258"/>
      <c r="BV61" s="260"/>
      <c r="BW61" s="258" t="s">
        <v>486</v>
      </c>
      <c r="BX61" s="258" t="s">
        <v>487</v>
      </c>
      <c r="BY61" s="258" t="s">
        <v>415</v>
      </c>
      <c r="BZ61" s="258" t="s">
        <v>390</v>
      </c>
      <c r="CA61" s="258" t="s">
        <v>369</v>
      </c>
      <c r="CB61" s="258" t="s">
        <v>381</v>
      </c>
      <c r="CC61" s="258" t="s">
        <v>488</v>
      </c>
      <c r="CD61" s="258" t="s">
        <v>489</v>
      </c>
      <c r="CE61" s="258" t="s">
        <v>490</v>
      </c>
      <c r="CF61" s="258" t="s">
        <v>491</v>
      </c>
      <c r="CG61" s="258" t="s">
        <v>600</v>
      </c>
      <c r="CH61" s="258" t="s">
        <v>601</v>
      </c>
      <c r="CI61" s="258" t="s">
        <v>602</v>
      </c>
      <c r="CJ61" s="258" t="s">
        <v>603</v>
      </c>
      <c r="CK61" s="258" t="s">
        <v>604</v>
      </c>
      <c r="CL61" s="275" t="s">
        <v>1061</v>
      </c>
      <c r="CM61" s="275" t="s">
        <v>1062</v>
      </c>
      <c r="CN61" s="275" t="s">
        <v>1063</v>
      </c>
      <c r="CO61" s="275" t="s">
        <v>1064</v>
      </c>
      <c r="CP61" s="275" t="s">
        <v>1065</v>
      </c>
      <c r="CQ61" s="258"/>
      <c r="CR61" s="260"/>
      <c r="CS61" s="345" t="s">
        <v>486</v>
      </c>
      <c r="CT61" s="345" t="s">
        <v>2401</v>
      </c>
      <c r="CU61" s="345" t="s">
        <v>2402</v>
      </c>
      <c r="CV61" s="345" t="s">
        <v>2403</v>
      </c>
      <c r="CW61" s="345" t="s">
        <v>2404</v>
      </c>
      <c r="CX61" s="345" t="s">
        <v>381</v>
      </c>
      <c r="CY61" s="345" t="s">
        <v>488</v>
      </c>
      <c r="CZ61" s="345" t="s">
        <v>489</v>
      </c>
      <c r="DA61" s="345" t="s">
        <v>490</v>
      </c>
      <c r="DB61" s="345" t="s">
        <v>491</v>
      </c>
      <c r="DC61" s="345" t="s">
        <v>2405</v>
      </c>
      <c r="DD61" s="345" t="s">
        <v>2406</v>
      </c>
      <c r="DE61" s="345" t="s">
        <v>2407</v>
      </c>
      <c r="DF61" s="345" t="s">
        <v>2408</v>
      </c>
      <c r="DG61" s="345" t="s">
        <v>2409</v>
      </c>
      <c r="DH61" s="345" t="s">
        <v>2410</v>
      </c>
      <c r="DI61" s="345" t="s">
        <v>2411</v>
      </c>
      <c r="DJ61" s="345" t="s">
        <v>2412</v>
      </c>
      <c r="DK61" s="345" t="s">
        <v>2413</v>
      </c>
      <c r="DL61" s="345" t="s">
        <v>1049</v>
      </c>
      <c r="DM61" s="258"/>
      <c r="DN61" s="260"/>
      <c r="DO61" s="345" t="s">
        <v>364</v>
      </c>
      <c r="DP61" s="345" t="s">
        <v>2737</v>
      </c>
      <c r="DQ61" s="345" t="s">
        <v>447</v>
      </c>
      <c r="DR61" s="345" t="s">
        <v>1537</v>
      </c>
      <c r="DS61" s="345" t="s">
        <v>364</v>
      </c>
      <c r="DT61" s="345" t="s">
        <v>1468</v>
      </c>
      <c r="DU61" s="345" t="s">
        <v>364</v>
      </c>
      <c r="DV61" s="345" t="s">
        <v>364</v>
      </c>
      <c r="DW61" s="345" t="s">
        <v>364</v>
      </c>
      <c r="DX61" s="345" t="s">
        <v>364</v>
      </c>
      <c r="DY61" s="345" t="s">
        <v>395</v>
      </c>
      <c r="DZ61" s="345" t="s">
        <v>395</v>
      </c>
      <c r="EA61" s="345" t="s">
        <v>2738</v>
      </c>
      <c r="EB61" s="345" t="s">
        <v>2739</v>
      </c>
      <c r="EC61" s="345" t="s">
        <v>2740</v>
      </c>
      <c r="ED61" s="345" t="s">
        <v>2741</v>
      </c>
      <c r="EE61" s="345" t="s">
        <v>2742</v>
      </c>
      <c r="EF61" s="345" t="s">
        <v>780</v>
      </c>
      <c r="EG61" s="345" t="s">
        <v>2743</v>
      </c>
      <c r="EH61" s="345" t="s">
        <v>2700</v>
      </c>
      <c r="EI61" s="258"/>
      <c r="EJ61" s="258"/>
      <c r="EK61" s="258" t="s">
        <v>364</v>
      </c>
      <c r="EL61" s="258" t="s">
        <v>1563</v>
      </c>
      <c r="EM61" s="258" t="s">
        <v>364</v>
      </c>
      <c r="EN61" s="258" t="s">
        <v>1564</v>
      </c>
      <c r="EO61" s="258" t="s">
        <v>1565</v>
      </c>
      <c r="EP61" s="258" t="s">
        <v>364</v>
      </c>
      <c r="EQ61" s="258" t="s">
        <v>364</v>
      </c>
      <c r="ER61" s="258" t="s">
        <v>364</v>
      </c>
      <c r="ES61" s="258" t="s">
        <v>364</v>
      </c>
      <c r="ET61" s="258" t="s">
        <v>364</v>
      </c>
      <c r="EU61" s="258" t="s">
        <v>1566</v>
      </c>
      <c r="EV61" s="258" t="s">
        <v>1567</v>
      </c>
      <c r="EW61" s="258" t="s">
        <v>1568</v>
      </c>
      <c r="EX61" s="258" t="s">
        <v>1569</v>
      </c>
      <c r="EY61" s="258" t="s">
        <v>1570</v>
      </c>
      <c r="EZ61" s="275" t="s">
        <v>1571</v>
      </c>
      <c r="FA61" s="275" t="s">
        <v>1572</v>
      </c>
      <c r="FB61" s="275" t="s">
        <v>1573</v>
      </c>
      <c r="FC61" s="275" t="s">
        <v>1574</v>
      </c>
      <c r="FD61" s="275" t="s">
        <v>1575</v>
      </c>
      <c r="FE61" s="258"/>
    </row>
    <row r="62" spans="1:161" s="2" customFormat="1" ht="12.7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248" t="s">
        <v>142</v>
      </c>
      <c r="AD62" s="257" t="str">
        <f t="shared" ca="1" si="41"/>
        <v>25,592</v>
      </c>
      <c r="AE62" s="345" t="s">
        <v>384</v>
      </c>
      <c r="AF62" s="345" t="s">
        <v>1066</v>
      </c>
      <c r="AG62" s="345" t="s">
        <v>909</v>
      </c>
      <c r="AH62" s="345" t="s">
        <v>876</v>
      </c>
      <c r="AI62" s="345" t="s">
        <v>1067</v>
      </c>
      <c r="AJ62" s="345" t="s">
        <v>818</v>
      </c>
      <c r="AK62" s="345" t="s">
        <v>375</v>
      </c>
      <c r="AL62" s="345" t="s">
        <v>1068</v>
      </c>
      <c r="AM62" s="345" t="s">
        <v>1069</v>
      </c>
      <c r="AN62" s="345" t="s">
        <v>1070</v>
      </c>
      <c r="AO62" s="345" t="s">
        <v>2039</v>
      </c>
      <c r="AP62" s="345" t="s">
        <v>2039</v>
      </c>
      <c r="AQ62" s="345" t="s">
        <v>2040</v>
      </c>
      <c r="AR62" s="345" t="s">
        <v>2041</v>
      </c>
      <c r="AS62" s="345" t="s">
        <v>2042</v>
      </c>
      <c r="AT62" s="345" t="s">
        <v>2043</v>
      </c>
      <c r="AU62" s="345" t="s">
        <v>2044</v>
      </c>
      <c r="AV62" s="345" t="s">
        <v>2045</v>
      </c>
      <c r="AW62" s="345" t="s">
        <v>2046</v>
      </c>
      <c r="AX62" s="345" t="s">
        <v>1091</v>
      </c>
      <c r="AY62" s="258"/>
      <c r="AZ62" s="260"/>
      <c r="BA62" s="258" t="s">
        <v>384</v>
      </c>
      <c r="BB62" s="258" t="s">
        <v>1066</v>
      </c>
      <c r="BC62" s="258" t="s">
        <v>909</v>
      </c>
      <c r="BD62" s="258" t="s">
        <v>876</v>
      </c>
      <c r="BE62" s="258" t="s">
        <v>1067</v>
      </c>
      <c r="BF62" s="258" t="s">
        <v>818</v>
      </c>
      <c r="BG62" s="258" t="s">
        <v>375</v>
      </c>
      <c r="BH62" s="258" t="s">
        <v>1068</v>
      </c>
      <c r="BI62" s="258" t="s">
        <v>1069</v>
      </c>
      <c r="BJ62" s="258" t="s">
        <v>1070</v>
      </c>
      <c r="BK62" s="258" t="s">
        <v>1071</v>
      </c>
      <c r="BL62" s="258" t="s">
        <v>1071</v>
      </c>
      <c r="BM62" s="258" t="s">
        <v>1072</v>
      </c>
      <c r="BN62" s="258" t="s">
        <v>1073</v>
      </c>
      <c r="BO62" s="258" t="s">
        <v>1074</v>
      </c>
      <c r="BP62" s="275" t="s">
        <v>1075</v>
      </c>
      <c r="BQ62" s="275" t="s">
        <v>1076</v>
      </c>
      <c r="BR62" s="275" t="s">
        <v>1077</v>
      </c>
      <c r="BS62" s="275" t="s">
        <v>1078</v>
      </c>
      <c r="BT62" s="275" t="s">
        <v>1079</v>
      </c>
      <c r="BU62" s="258"/>
      <c r="BV62" s="260"/>
      <c r="BW62" s="258" t="s">
        <v>384</v>
      </c>
      <c r="BX62" s="258" t="s">
        <v>1080</v>
      </c>
      <c r="BY62" s="258" t="s">
        <v>1069</v>
      </c>
      <c r="BZ62" s="258" t="s">
        <v>1081</v>
      </c>
      <c r="CA62" s="258" t="s">
        <v>1082</v>
      </c>
      <c r="CB62" s="258" t="s">
        <v>378</v>
      </c>
      <c r="CC62" s="258" t="s">
        <v>375</v>
      </c>
      <c r="CD62" s="258" t="s">
        <v>1068</v>
      </c>
      <c r="CE62" s="258" t="s">
        <v>1069</v>
      </c>
      <c r="CF62" s="258" t="s">
        <v>1070</v>
      </c>
      <c r="CG62" s="258" t="s">
        <v>1083</v>
      </c>
      <c r="CH62" s="258" t="s">
        <v>1083</v>
      </c>
      <c r="CI62" s="258" t="s">
        <v>1084</v>
      </c>
      <c r="CJ62" s="258" t="s">
        <v>1085</v>
      </c>
      <c r="CK62" s="258" t="s">
        <v>1086</v>
      </c>
      <c r="CL62" s="275" t="s">
        <v>1087</v>
      </c>
      <c r="CM62" s="275" t="s">
        <v>1088</v>
      </c>
      <c r="CN62" s="275" t="s">
        <v>1089</v>
      </c>
      <c r="CO62" s="275" t="s">
        <v>1090</v>
      </c>
      <c r="CP62" s="275" t="s">
        <v>1091</v>
      </c>
      <c r="CQ62" s="258"/>
      <c r="CR62" s="260"/>
      <c r="CS62" s="345" t="s">
        <v>384</v>
      </c>
      <c r="CT62" s="345" t="s">
        <v>1066</v>
      </c>
      <c r="CU62" s="345" t="s">
        <v>2414</v>
      </c>
      <c r="CV62" s="345" t="s">
        <v>2415</v>
      </c>
      <c r="CW62" s="345" t="s">
        <v>523</v>
      </c>
      <c r="CX62" s="345" t="s">
        <v>818</v>
      </c>
      <c r="CY62" s="345" t="s">
        <v>375</v>
      </c>
      <c r="CZ62" s="345" t="s">
        <v>1068</v>
      </c>
      <c r="DA62" s="345" t="s">
        <v>1069</v>
      </c>
      <c r="DB62" s="345" t="s">
        <v>1070</v>
      </c>
      <c r="DC62" s="345" t="s">
        <v>2416</v>
      </c>
      <c r="DD62" s="345" t="s">
        <v>2416</v>
      </c>
      <c r="DE62" s="345" t="s">
        <v>2417</v>
      </c>
      <c r="DF62" s="345" t="s">
        <v>2418</v>
      </c>
      <c r="DG62" s="345" t="s">
        <v>2419</v>
      </c>
      <c r="DH62" s="345" t="s">
        <v>2420</v>
      </c>
      <c r="DI62" s="345" t="s">
        <v>2421</v>
      </c>
      <c r="DJ62" s="345" t="s">
        <v>2422</v>
      </c>
      <c r="DK62" s="345" t="s">
        <v>2423</v>
      </c>
      <c r="DL62" s="345" t="s">
        <v>1198</v>
      </c>
      <c r="DM62" s="258"/>
      <c r="DN62" s="260"/>
      <c r="DO62" s="345" t="s">
        <v>364</v>
      </c>
      <c r="DP62" s="345" t="s">
        <v>364</v>
      </c>
      <c r="DQ62" s="345" t="s">
        <v>364</v>
      </c>
      <c r="DR62" s="345" t="s">
        <v>364</v>
      </c>
      <c r="DS62" s="345" t="s">
        <v>364</v>
      </c>
      <c r="DT62" s="345" t="s">
        <v>364</v>
      </c>
      <c r="DU62" s="345" t="s">
        <v>364</v>
      </c>
      <c r="DV62" s="345" t="s">
        <v>364</v>
      </c>
      <c r="DW62" s="345" t="s">
        <v>364</v>
      </c>
      <c r="DX62" s="345" t="s">
        <v>364</v>
      </c>
      <c r="DY62" s="345" t="s">
        <v>2744</v>
      </c>
      <c r="DZ62" s="345" t="s">
        <v>2744</v>
      </c>
      <c r="EA62" s="345" t="s">
        <v>2745</v>
      </c>
      <c r="EB62" s="345" t="s">
        <v>2746</v>
      </c>
      <c r="EC62" s="345" t="s">
        <v>2747</v>
      </c>
      <c r="ED62" s="345" t="s">
        <v>2748</v>
      </c>
      <c r="EE62" s="345" t="s">
        <v>2749</v>
      </c>
      <c r="EF62" s="345" t="s">
        <v>2750</v>
      </c>
      <c r="EG62" s="345" t="s">
        <v>2751</v>
      </c>
      <c r="EH62" s="345" t="s">
        <v>1694</v>
      </c>
      <c r="EI62" s="258"/>
      <c r="EJ62" s="258"/>
      <c r="EK62" s="258" t="s">
        <v>364</v>
      </c>
      <c r="EL62" s="258" t="s">
        <v>1433</v>
      </c>
      <c r="EM62" s="258" t="s">
        <v>1576</v>
      </c>
      <c r="EN62" s="258" t="s">
        <v>394</v>
      </c>
      <c r="EO62" s="258" t="s">
        <v>1577</v>
      </c>
      <c r="EP62" s="258" t="s">
        <v>1468</v>
      </c>
      <c r="EQ62" s="258" t="s">
        <v>364</v>
      </c>
      <c r="ER62" s="258" t="s">
        <v>364</v>
      </c>
      <c r="ES62" s="258" t="s">
        <v>364</v>
      </c>
      <c r="ET62" s="258" t="s">
        <v>364</v>
      </c>
      <c r="EU62" s="258" t="s">
        <v>1578</v>
      </c>
      <c r="EV62" s="258" t="s">
        <v>1578</v>
      </c>
      <c r="EW62" s="258" t="s">
        <v>1579</v>
      </c>
      <c r="EX62" s="258" t="s">
        <v>1580</v>
      </c>
      <c r="EY62" s="258" t="s">
        <v>1581</v>
      </c>
      <c r="EZ62" s="275" t="s">
        <v>1582</v>
      </c>
      <c r="FA62" s="275" t="s">
        <v>1583</v>
      </c>
      <c r="FB62" s="275" t="s">
        <v>1584</v>
      </c>
      <c r="FC62" s="275" t="s">
        <v>1585</v>
      </c>
      <c r="FD62" s="275" t="s">
        <v>1500</v>
      </c>
      <c r="FE62" s="258"/>
    </row>
    <row r="63" spans="1:161" s="2" customFormat="1" ht="12.7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248" t="s">
        <v>64</v>
      </c>
      <c r="AD63" s="257" t="str">
        <f t="shared" ca="1" si="41"/>
        <v>-</v>
      </c>
      <c r="AE63" s="345" t="s">
        <v>1092</v>
      </c>
      <c r="AF63" s="345" t="s">
        <v>2047</v>
      </c>
      <c r="AG63" s="345" t="s">
        <v>364</v>
      </c>
      <c r="AH63" s="345" t="s">
        <v>2207</v>
      </c>
      <c r="AI63" s="345" t="s">
        <v>495</v>
      </c>
      <c r="AJ63" s="345" t="s">
        <v>382</v>
      </c>
      <c r="AK63" s="345" t="s">
        <v>954</v>
      </c>
      <c r="AL63" s="345" t="s">
        <v>2048</v>
      </c>
      <c r="AM63" s="345" t="s">
        <v>455</v>
      </c>
      <c r="AN63" s="345" t="s">
        <v>2049</v>
      </c>
      <c r="AO63" s="345" t="s">
        <v>562</v>
      </c>
      <c r="AP63" s="345" t="s">
        <v>562</v>
      </c>
      <c r="AQ63" s="345" t="s">
        <v>562</v>
      </c>
      <c r="AR63" s="345"/>
      <c r="AS63" s="345" t="s">
        <v>364</v>
      </c>
      <c r="AT63" s="345" t="s">
        <v>2050</v>
      </c>
      <c r="AU63" s="345" t="s">
        <v>2051</v>
      </c>
      <c r="AV63" s="345" t="s">
        <v>2052</v>
      </c>
      <c r="AW63" s="345" t="s">
        <v>2053</v>
      </c>
      <c r="AX63" s="345" t="s">
        <v>2054</v>
      </c>
      <c r="AY63" s="258"/>
      <c r="AZ63" s="260"/>
      <c r="BA63" s="258" t="s">
        <v>1092</v>
      </c>
      <c r="BB63" s="258" t="s">
        <v>817</v>
      </c>
      <c r="BC63" s="258" t="s">
        <v>562</v>
      </c>
      <c r="BD63" s="258" t="s">
        <v>1093</v>
      </c>
      <c r="BE63" s="258" t="s">
        <v>1094</v>
      </c>
      <c r="BF63" s="258" t="s">
        <v>411</v>
      </c>
      <c r="BG63" s="258" t="s">
        <v>1095</v>
      </c>
      <c r="BH63" s="258" t="s">
        <v>1096</v>
      </c>
      <c r="BI63" s="258" t="s">
        <v>1097</v>
      </c>
      <c r="BJ63" s="258" t="s">
        <v>496</v>
      </c>
      <c r="BK63" s="258" t="s">
        <v>562</v>
      </c>
      <c r="BL63" s="258" t="s">
        <v>562</v>
      </c>
      <c r="BM63" s="258" t="s">
        <v>562</v>
      </c>
      <c r="BN63" s="258" t="s">
        <v>562</v>
      </c>
      <c r="BO63" s="258" t="s">
        <v>562</v>
      </c>
      <c r="BP63" s="275" t="s">
        <v>1098</v>
      </c>
      <c r="BQ63" s="275" t="s">
        <v>1099</v>
      </c>
      <c r="BR63" s="275" t="s">
        <v>1100</v>
      </c>
      <c r="BS63" s="275" t="s">
        <v>1101</v>
      </c>
      <c r="BT63" s="275" t="s">
        <v>1026</v>
      </c>
      <c r="BU63" s="258"/>
      <c r="BV63" s="260"/>
      <c r="BW63" s="258" t="s">
        <v>492</v>
      </c>
      <c r="BX63" s="258" t="s">
        <v>389</v>
      </c>
      <c r="BY63" s="258"/>
      <c r="BZ63" s="258" t="s">
        <v>393</v>
      </c>
      <c r="CA63" s="258" t="s">
        <v>401</v>
      </c>
      <c r="CB63" s="258" t="s">
        <v>411</v>
      </c>
      <c r="CC63" s="258" t="s">
        <v>493</v>
      </c>
      <c r="CD63" s="258" t="s">
        <v>494</v>
      </c>
      <c r="CE63" s="258" t="s">
        <v>495</v>
      </c>
      <c r="CF63" s="258" t="s">
        <v>496</v>
      </c>
      <c r="CG63" s="258" t="s">
        <v>1102</v>
      </c>
      <c r="CH63" s="258" t="s">
        <v>1103</v>
      </c>
      <c r="CI63" s="258" t="s">
        <v>805</v>
      </c>
      <c r="CJ63" s="258"/>
      <c r="CK63" s="258" t="s">
        <v>1104</v>
      </c>
      <c r="CL63" s="275" t="s">
        <v>1105</v>
      </c>
      <c r="CM63" s="275" t="s">
        <v>1106</v>
      </c>
      <c r="CN63" s="275" t="s">
        <v>1107</v>
      </c>
      <c r="CO63" s="275" t="s">
        <v>1108</v>
      </c>
      <c r="CP63" s="275" t="s">
        <v>1109</v>
      </c>
      <c r="CQ63" s="258"/>
      <c r="CR63" s="260"/>
      <c r="CS63" s="345" t="s">
        <v>2424</v>
      </c>
      <c r="CT63" s="345" t="s">
        <v>2425</v>
      </c>
      <c r="CU63" s="345" t="s">
        <v>364</v>
      </c>
      <c r="CV63" s="345" t="s">
        <v>2426</v>
      </c>
      <c r="CW63" s="345" t="s">
        <v>1094</v>
      </c>
      <c r="CX63" s="345" t="s">
        <v>411</v>
      </c>
      <c r="CY63" s="345" t="s">
        <v>1095</v>
      </c>
      <c r="CZ63" s="345" t="s">
        <v>2427</v>
      </c>
      <c r="DA63" s="345" t="s">
        <v>2336</v>
      </c>
      <c r="DB63" s="345" t="s">
        <v>2428</v>
      </c>
      <c r="DC63" s="345" t="s">
        <v>562</v>
      </c>
      <c r="DD63" s="345" t="s">
        <v>1103</v>
      </c>
      <c r="DE63" s="345" t="s">
        <v>562</v>
      </c>
      <c r="DF63" s="345" t="s">
        <v>364</v>
      </c>
      <c r="DG63" s="345" t="s">
        <v>562</v>
      </c>
      <c r="DH63" s="345" t="s">
        <v>2429</v>
      </c>
      <c r="DI63" s="345" t="s">
        <v>2430</v>
      </c>
      <c r="DJ63" s="345" t="s">
        <v>2431</v>
      </c>
      <c r="DK63" s="345" t="s">
        <v>2432</v>
      </c>
      <c r="DL63" s="345" t="s">
        <v>1153</v>
      </c>
      <c r="DM63" s="258"/>
      <c r="DN63" s="260"/>
      <c r="DO63" s="345" t="s">
        <v>364</v>
      </c>
      <c r="DP63" s="345" t="s">
        <v>879</v>
      </c>
      <c r="DQ63" s="345" t="s">
        <v>562</v>
      </c>
      <c r="DR63" s="345" t="s">
        <v>2752</v>
      </c>
      <c r="DS63" s="345" t="s">
        <v>1432</v>
      </c>
      <c r="DT63" s="345" t="s">
        <v>1468</v>
      </c>
      <c r="DU63" s="345" t="s">
        <v>1432</v>
      </c>
      <c r="DV63" s="345" t="s">
        <v>2753</v>
      </c>
      <c r="DW63" s="345" t="s">
        <v>2754</v>
      </c>
      <c r="DX63" s="345" t="s">
        <v>2755</v>
      </c>
      <c r="DY63" s="345" t="s">
        <v>562</v>
      </c>
      <c r="DZ63" s="345" t="s">
        <v>562</v>
      </c>
      <c r="EA63" s="345" t="s">
        <v>562</v>
      </c>
      <c r="EB63" s="345" t="s">
        <v>562</v>
      </c>
      <c r="EC63" s="345" t="s">
        <v>562</v>
      </c>
      <c r="ED63" s="345" t="s">
        <v>2756</v>
      </c>
      <c r="EE63" s="345" t="s">
        <v>2757</v>
      </c>
      <c r="EF63" s="345" t="s">
        <v>2758</v>
      </c>
      <c r="EG63" s="345" t="s">
        <v>2759</v>
      </c>
      <c r="EH63" s="345" t="s">
        <v>2760</v>
      </c>
      <c r="EI63" s="258"/>
      <c r="EJ63" s="258"/>
      <c r="EK63" s="258" t="s">
        <v>1586</v>
      </c>
      <c r="EL63" s="258" t="s">
        <v>1587</v>
      </c>
      <c r="EM63" s="258" t="s">
        <v>562</v>
      </c>
      <c r="EN63" s="258" t="s">
        <v>391</v>
      </c>
      <c r="EO63" s="258" t="s">
        <v>1565</v>
      </c>
      <c r="EP63" s="258" t="s">
        <v>364</v>
      </c>
      <c r="EQ63" s="258" t="s">
        <v>1432</v>
      </c>
      <c r="ER63" s="258" t="s">
        <v>1381</v>
      </c>
      <c r="ES63" s="258" t="s">
        <v>368</v>
      </c>
      <c r="ET63" s="258" t="s">
        <v>364</v>
      </c>
      <c r="EU63" s="258" t="s">
        <v>562</v>
      </c>
      <c r="EV63" s="258" t="s">
        <v>562</v>
      </c>
      <c r="EW63" s="258" t="s">
        <v>562</v>
      </c>
      <c r="EX63" s="258" t="s">
        <v>562</v>
      </c>
      <c r="EY63" s="258" t="s">
        <v>562</v>
      </c>
      <c r="EZ63" s="275" t="s">
        <v>1588</v>
      </c>
      <c r="FA63" s="275" t="s">
        <v>1589</v>
      </c>
      <c r="FB63" s="275" t="s">
        <v>1590</v>
      </c>
      <c r="FC63" s="275" t="s">
        <v>1591</v>
      </c>
      <c r="FD63" s="275" t="s">
        <v>1592</v>
      </c>
      <c r="FE63" s="258"/>
    </row>
    <row r="64" spans="1:161" s="2" customFormat="1" ht="12.7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248" t="s">
        <v>156</v>
      </c>
      <c r="AD64" s="257" t="str">
        <f t="shared" ca="1" si="41"/>
        <v>-</v>
      </c>
      <c r="AE64" s="345" t="s">
        <v>562</v>
      </c>
      <c r="AF64" s="345" t="s">
        <v>562</v>
      </c>
      <c r="AG64" s="345" t="s">
        <v>562</v>
      </c>
      <c r="AH64" s="345" t="s">
        <v>562</v>
      </c>
      <c r="AI64" s="345" t="s">
        <v>562</v>
      </c>
      <c r="AJ64" s="345" t="s">
        <v>562</v>
      </c>
      <c r="AK64" s="345" t="s">
        <v>562</v>
      </c>
      <c r="AL64" s="345" t="s">
        <v>562</v>
      </c>
      <c r="AM64" s="345" t="s">
        <v>562</v>
      </c>
      <c r="AN64" s="345" t="s">
        <v>562</v>
      </c>
      <c r="AO64" s="345" t="s">
        <v>562</v>
      </c>
      <c r="AP64" s="345" t="s">
        <v>562</v>
      </c>
      <c r="AQ64" s="345" t="s">
        <v>562</v>
      </c>
      <c r="AR64" s="345" t="s">
        <v>562</v>
      </c>
      <c r="AS64" s="345" t="s">
        <v>562</v>
      </c>
      <c r="AT64" s="345" t="s">
        <v>562</v>
      </c>
      <c r="AU64" s="345" t="s">
        <v>562</v>
      </c>
      <c r="AV64" s="345" t="s">
        <v>562</v>
      </c>
      <c r="AW64" s="345" t="s">
        <v>562</v>
      </c>
      <c r="AX64" s="345" t="s">
        <v>562</v>
      </c>
      <c r="AY64" s="258"/>
      <c r="AZ64" s="260"/>
      <c r="BA64" s="258" t="s">
        <v>562</v>
      </c>
      <c r="BB64" s="258" t="s">
        <v>562</v>
      </c>
      <c r="BC64" s="258" t="s">
        <v>562</v>
      </c>
      <c r="BD64" s="258" t="s">
        <v>562</v>
      </c>
      <c r="BE64" s="258" t="s">
        <v>562</v>
      </c>
      <c r="BF64" s="258" t="s">
        <v>562</v>
      </c>
      <c r="BG64" s="258" t="s">
        <v>562</v>
      </c>
      <c r="BH64" s="258" t="s">
        <v>562</v>
      </c>
      <c r="BI64" s="258" t="s">
        <v>562</v>
      </c>
      <c r="BJ64" s="258" t="s">
        <v>562</v>
      </c>
      <c r="BK64" s="258" t="s">
        <v>562</v>
      </c>
      <c r="BL64" s="258" t="s">
        <v>562</v>
      </c>
      <c r="BM64" s="258" t="s">
        <v>562</v>
      </c>
      <c r="BN64" s="258" t="s">
        <v>562</v>
      </c>
      <c r="BO64" s="258" t="s">
        <v>562</v>
      </c>
      <c r="BP64" s="275" t="s">
        <v>562</v>
      </c>
      <c r="BQ64" s="275" t="s">
        <v>562</v>
      </c>
      <c r="BR64" s="275" t="s">
        <v>562</v>
      </c>
      <c r="BS64" s="275" t="s">
        <v>562</v>
      </c>
      <c r="BT64" s="275" t="s">
        <v>562</v>
      </c>
      <c r="BU64" s="258"/>
      <c r="BV64" s="260"/>
      <c r="BW64" s="258" t="s">
        <v>497</v>
      </c>
      <c r="BX64" s="258" t="s">
        <v>498</v>
      </c>
      <c r="BY64" s="258" t="s">
        <v>378</v>
      </c>
      <c r="BZ64" s="258" t="s">
        <v>396</v>
      </c>
      <c r="CA64" s="258" t="s">
        <v>499</v>
      </c>
      <c r="CB64" s="258" t="s">
        <v>409</v>
      </c>
      <c r="CC64" s="258" t="s">
        <v>368</v>
      </c>
      <c r="CD64" s="258" t="s">
        <v>487</v>
      </c>
      <c r="CE64" s="258" t="s">
        <v>454</v>
      </c>
      <c r="CF64" s="258" t="s">
        <v>500</v>
      </c>
      <c r="CG64" s="258" t="s">
        <v>1110</v>
      </c>
      <c r="CH64" s="258" t="s">
        <v>1110</v>
      </c>
      <c r="CI64" s="258" t="s">
        <v>1111</v>
      </c>
      <c r="CJ64" s="258" t="s">
        <v>1112</v>
      </c>
      <c r="CK64" s="258" t="s">
        <v>1113</v>
      </c>
      <c r="CL64" s="275" t="s">
        <v>1114</v>
      </c>
      <c r="CM64" s="275" t="s">
        <v>1115</v>
      </c>
      <c r="CN64" s="275" t="s">
        <v>1116</v>
      </c>
      <c r="CO64" s="275" t="s">
        <v>1117</v>
      </c>
      <c r="CP64" s="275" t="s">
        <v>1118</v>
      </c>
      <c r="CQ64" s="258"/>
      <c r="CR64" s="260"/>
      <c r="CS64" s="345" t="s">
        <v>562</v>
      </c>
      <c r="CT64" s="345" t="s">
        <v>562</v>
      </c>
      <c r="CU64" s="345" t="s">
        <v>562</v>
      </c>
      <c r="CV64" s="345" t="s">
        <v>562</v>
      </c>
      <c r="CW64" s="345" t="s">
        <v>562</v>
      </c>
      <c r="CX64" s="345" t="s">
        <v>562</v>
      </c>
      <c r="CY64" s="345" t="s">
        <v>562</v>
      </c>
      <c r="CZ64" s="345" t="s">
        <v>562</v>
      </c>
      <c r="DA64" s="345" t="s">
        <v>562</v>
      </c>
      <c r="DB64" s="345" t="s">
        <v>562</v>
      </c>
      <c r="DC64" s="345" t="s">
        <v>562</v>
      </c>
      <c r="DD64" s="345" t="s">
        <v>562</v>
      </c>
      <c r="DE64" s="345" t="s">
        <v>562</v>
      </c>
      <c r="DF64" s="345" t="s">
        <v>562</v>
      </c>
      <c r="DG64" s="345" t="s">
        <v>562</v>
      </c>
      <c r="DH64" s="345" t="s">
        <v>562</v>
      </c>
      <c r="DI64" s="345" t="s">
        <v>562</v>
      </c>
      <c r="DJ64" s="345" t="s">
        <v>562</v>
      </c>
      <c r="DK64" s="345" t="s">
        <v>562</v>
      </c>
      <c r="DL64" s="345" t="s">
        <v>562</v>
      </c>
      <c r="DM64" s="258"/>
      <c r="DN64" s="260"/>
      <c r="DO64" s="345" t="s">
        <v>562</v>
      </c>
      <c r="DP64" s="345" t="s">
        <v>562</v>
      </c>
      <c r="DQ64" s="345" t="s">
        <v>562</v>
      </c>
      <c r="DR64" s="345" t="s">
        <v>562</v>
      </c>
      <c r="DS64" s="345" t="s">
        <v>562</v>
      </c>
      <c r="DT64" s="345" t="s">
        <v>562</v>
      </c>
      <c r="DU64" s="345" t="s">
        <v>562</v>
      </c>
      <c r="DV64" s="345" t="s">
        <v>562</v>
      </c>
      <c r="DW64" s="345" t="s">
        <v>562</v>
      </c>
      <c r="DX64" s="345" t="s">
        <v>562</v>
      </c>
      <c r="DY64" s="345" t="s">
        <v>562</v>
      </c>
      <c r="DZ64" s="345" t="s">
        <v>562</v>
      </c>
      <c r="EA64" s="345" t="s">
        <v>562</v>
      </c>
      <c r="EB64" s="345" t="s">
        <v>562</v>
      </c>
      <c r="EC64" s="345" t="s">
        <v>562</v>
      </c>
      <c r="ED64" s="345" t="s">
        <v>562</v>
      </c>
      <c r="EE64" s="345" t="s">
        <v>562</v>
      </c>
      <c r="EF64" s="345" t="s">
        <v>562</v>
      </c>
      <c r="EG64" s="345" t="s">
        <v>562</v>
      </c>
      <c r="EH64" s="345" t="s">
        <v>562</v>
      </c>
      <c r="EI64" s="258"/>
      <c r="EJ64" s="258"/>
      <c r="EK64" s="258" t="s">
        <v>562</v>
      </c>
      <c r="EL64" s="258" t="s">
        <v>562</v>
      </c>
      <c r="EM64" s="258" t="s">
        <v>562</v>
      </c>
      <c r="EN64" s="258" t="s">
        <v>562</v>
      </c>
      <c r="EO64" s="258" t="s">
        <v>562</v>
      </c>
      <c r="EP64" s="258" t="s">
        <v>562</v>
      </c>
      <c r="EQ64" s="258" t="s">
        <v>562</v>
      </c>
      <c r="ER64" s="258" t="s">
        <v>562</v>
      </c>
      <c r="ES64" s="258" t="s">
        <v>562</v>
      </c>
      <c r="ET64" s="258" t="s">
        <v>562</v>
      </c>
      <c r="EU64" s="258" t="s">
        <v>562</v>
      </c>
      <c r="EV64" s="258" t="s">
        <v>562</v>
      </c>
      <c r="EW64" s="258" t="s">
        <v>562</v>
      </c>
      <c r="EX64" s="258" t="s">
        <v>562</v>
      </c>
      <c r="EY64" s="258" t="s">
        <v>562</v>
      </c>
      <c r="EZ64" s="275" t="s">
        <v>562</v>
      </c>
      <c r="FA64" s="275" t="s">
        <v>562</v>
      </c>
      <c r="FB64" s="275" t="s">
        <v>562</v>
      </c>
      <c r="FC64" s="275" t="s">
        <v>562</v>
      </c>
      <c r="FD64" s="275" t="s">
        <v>562</v>
      </c>
      <c r="FE64" s="258"/>
    </row>
    <row r="65" spans="1:161" s="2" customFormat="1" ht="12.7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248" t="s">
        <v>334</v>
      </c>
      <c r="AD65" s="257" t="str">
        <f t="shared" ca="1" si="41"/>
        <v>226,280</v>
      </c>
      <c r="AE65" s="345" t="s">
        <v>501</v>
      </c>
      <c r="AF65" s="345" t="s">
        <v>502</v>
      </c>
      <c r="AG65" s="345" t="s">
        <v>364</v>
      </c>
      <c r="AH65" s="345" t="s">
        <v>1279</v>
      </c>
      <c r="AI65" s="345" t="s">
        <v>400</v>
      </c>
      <c r="AJ65" s="345" t="s">
        <v>367</v>
      </c>
      <c r="AK65" s="345" t="s">
        <v>503</v>
      </c>
      <c r="AL65" s="345" t="s">
        <v>504</v>
      </c>
      <c r="AM65" s="345" t="s">
        <v>416</v>
      </c>
      <c r="AN65" s="345" t="s">
        <v>505</v>
      </c>
      <c r="AO65" s="345" t="s">
        <v>2056</v>
      </c>
      <c r="AP65" s="345" t="s">
        <v>2056</v>
      </c>
      <c r="AQ65" s="345" t="s">
        <v>2057</v>
      </c>
      <c r="AR65" s="345" t="s">
        <v>2058</v>
      </c>
      <c r="AS65" s="345" t="s">
        <v>2059</v>
      </c>
      <c r="AT65" s="345" t="s">
        <v>2060</v>
      </c>
      <c r="AU65" s="345" t="s">
        <v>2061</v>
      </c>
      <c r="AV65" s="345" t="s">
        <v>2062</v>
      </c>
      <c r="AW65" s="345" t="s">
        <v>2063</v>
      </c>
      <c r="AX65" s="345" t="s">
        <v>1026</v>
      </c>
      <c r="AY65" s="258"/>
      <c r="AZ65" s="260"/>
      <c r="BA65" s="258" t="s">
        <v>1119</v>
      </c>
      <c r="BB65" s="258" t="s">
        <v>502</v>
      </c>
      <c r="BC65" s="258"/>
      <c r="BD65" s="258" t="s">
        <v>398</v>
      </c>
      <c r="BE65" s="258" t="s">
        <v>379</v>
      </c>
      <c r="BF65" s="258" t="s">
        <v>367</v>
      </c>
      <c r="BG65" s="258" t="s">
        <v>503</v>
      </c>
      <c r="BH65" s="258" t="s">
        <v>504</v>
      </c>
      <c r="BI65" s="258" t="s">
        <v>416</v>
      </c>
      <c r="BJ65" s="258" t="s">
        <v>505</v>
      </c>
      <c r="BK65" s="258" t="s">
        <v>1120</v>
      </c>
      <c r="BL65" s="258" t="s">
        <v>1120</v>
      </c>
      <c r="BM65" s="258" t="s">
        <v>1121</v>
      </c>
      <c r="BN65" s="258"/>
      <c r="BO65" s="258" t="s">
        <v>1122</v>
      </c>
      <c r="BP65" s="275" t="s">
        <v>1123</v>
      </c>
      <c r="BQ65" s="275" t="s">
        <v>1124</v>
      </c>
      <c r="BR65" s="275" t="s">
        <v>1125</v>
      </c>
      <c r="BS65" s="275" t="s">
        <v>1126</v>
      </c>
      <c r="BT65" s="275" t="s">
        <v>884</v>
      </c>
      <c r="BU65" s="258"/>
      <c r="BV65" s="260"/>
      <c r="BW65" s="258" t="s">
        <v>501</v>
      </c>
      <c r="BX65" s="258" t="s">
        <v>502</v>
      </c>
      <c r="BY65" s="258" t="s">
        <v>562</v>
      </c>
      <c r="BZ65" s="258" t="s">
        <v>398</v>
      </c>
      <c r="CA65" s="258" t="s">
        <v>379</v>
      </c>
      <c r="CB65" s="258" t="s">
        <v>367</v>
      </c>
      <c r="CC65" s="258" t="s">
        <v>503</v>
      </c>
      <c r="CD65" s="258" t="s">
        <v>504</v>
      </c>
      <c r="CE65" s="258" t="s">
        <v>416</v>
      </c>
      <c r="CF65" s="258" t="s">
        <v>505</v>
      </c>
      <c r="CG65" s="258" t="s">
        <v>562</v>
      </c>
      <c r="CH65" s="258" t="s">
        <v>1127</v>
      </c>
      <c r="CI65" s="258" t="s">
        <v>1128</v>
      </c>
      <c r="CJ65" s="258"/>
      <c r="CK65" s="258" t="s">
        <v>1129</v>
      </c>
      <c r="CL65" s="275" t="s">
        <v>1130</v>
      </c>
      <c r="CM65" s="275" t="s">
        <v>1131</v>
      </c>
      <c r="CN65" s="275" t="s">
        <v>1132</v>
      </c>
      <c r="CO65" s="275" t="s">
        <v>1133</v>
      </c>
      <c r="CP65" s="275" t="s">
        <v>1134</v>
      </c>
      <c r="CQ65" s="258"/>
      <c r="CR65" s="260"/>
      <c r="CS65" s="345" t="s">
        <v>2433</v>
      </c>
      <c r="CT65" s="345" t="s">
        <v>502</v>
      </c>
      <c r="CU65" s="345" t="s">
        <v>364</v>
      </c>
      <c r="CV65" s="345" t="s">
        <v>1279</v>
      </c>
      <c r="CW65" s="345" t="s">
        <v>400</v>
      </c>
      <c r="CX65" s="345" t="s">
        <v>367</v>
      </c>
      <c r="CY65" s="345" t="s">
        <v>503</v>
      </c>
      <c r="CZ65" s="345" t="s">
        <v>504</v>
      </c>
      <c r="DA65" s="345" t="s">
        <v>416</v>
      </c>
      <c r="DB65" s="345" t="s">
        <v>505</v>
      </c>
      <c r="DC65" s="345" t="s">
        <v>2434</v>
      </c>
      <c r="DD65" s="345" t="s">
        <v>2435</v>
      </c>
      <c r="DE65" s="345" t="s">
        <v>2436</v>
      </c>
      <c r="DF65" s="345" t="s">
        <v>2437</v>
      </c>
      <c r="DG65" s="345" t="s">
        <v>2438</v>
      </c>
      <c r="DH65" s="345" t="s">
        <v>2439</v>
      </c>
      <c r="DI65" s="345" t="s">
        <v>2440</v>
      </c>
      <c r="DJ65" s="345" t="s">
        <v>2441</v>
      </c>
      <c r="DK65" s="345" t="s">
        <v>2442</v>
      </c>
      <c r="DL65" s="345" t="s">
        <v>874</v>
      </c>
      <c r="DM65" s="258"/>
      <c r="DN65" s="260"/>
      <c r="DO65" s="345" t="s">
        <v>447</v>
      </c>
      <c r="DP65" s="345" t="s">
        <v>364</v>
      </c>
      <c r="DQ65" s="345" t="s">
        <v>364</v>
      </c>
      <c r="DR65" s="345" t="s">
        <v>364</v>
      </c>
      <c r="DS65" s="345" t="s">
        <v>364</v>
      </c>
      <c r="DT65" s="345" t="s">
        <v>364</v>
      </c>
      <c r="DU65" s="345" t="s">
        <v>364</v>
      </c>
      <c r="DV65" s="345" t="s">
        <v>364</v>
      </c>
      <c r="DW65" s="345" t="s">
        <v>364</v>
      </c>
      <c r="DX65" s="345" t="s">
        <v>364</v>
      </c>
      <c r="DY65" s="345" t="s">
        <v>2761</v>
      </c>
      <c r="DZ65" s="345" t="s">
        <v>2761</v>
      </c>
      <c r="EA65" s="345" t="s">
        <v>2762</v>
      </c>
      <c r="EB65" s="345" t="s">
        <v>2058</v>
      </c>
      <c r="EC65" s="345" t="s">
        <v>2763</v>
      </c>
      <c r="ED65" s="345" t="s">
        <v>2764</v>
      </c>
      <c r="EE65" s="345" t="s">
        <v>2765</v>
      </c>
      <c r="EF65" s="345" t="s">
        <v>2766</v>
      </c>
      <c r="EG65" s="345" t="s">
        <v>2767</v>
      </c>
      <c r="EH65" s="345" t="s">
        <v>1562</v>
      </c>
      <c r="EI65" s="258"/>
      <c r="EJ65" s="258"/>
      <c r="EK65" s="258" t="s">
        <v>1576</v>
      </c>
      <c r="EL65" s="258" t="s">
        <v>364</v>
      </c>
      <c r="EM65" s="258" t="s">
        <v>562</v>
      </c>
      <c r="EN65" s="258" t="s">
        <v>364</v>
      </c>
      <c r="EO65" s="258" t="s">
        <v>364</v>
      </c>
      <c r="EP65" s="258" t="s">
        <v>364</v>
      </c>
      <c r="EQ65" s="258" t="s">
        <v>364</v>
      </c>
      <c r="ER65" s="258" t="s">
        <v>364</v>
      </c>
      <c r="ES65" s="258" t="s">
        <v>364</v>
      </c>
      <c r="ET65" s="258" t="s">
        <v>364</v>
      </c>
      <c r="EU65" s="258" t="s">
        <v>562</v>
      </c>
      <c r="EV65" s="258" t="s">
        <v>1593</v>
      </c>
      <c r="EW65" s="258" t="s">
        <v>1594</v>
      </c>
      <c r="EX65" s="258" t="s">
        <v>1595</v>
      </c>
      <c r="EY65" s="258" t="s">
        <v>1596</v>
      </c>
      <c r="EZ65" s="275" t="s">
        <v>1597</v>
      </c>
      <c r="FA65" s="275" t="s">
        <v>1598</v>
      </c>
      <c r="FB65" s="275" t="s">
        <v>1599</v>
      </c>
      <c r="FC65" s="275" t="s">
        <v>1600</v>
      </c>
      <c r="FD65" s="275" t="s">
        <v>1476</v>
      </c>
      <c r="FE65" s="258"/>
    </row>
    <row r="66" spans="1:161" s="2" customFormat="1" ht="12.7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248" t="s">
        <v>157</v>
      </c>
      <c r="AD66" s="257" t="str">
        <f t="shared" ca="1" si="41"/>
        <v>-</v>
      </c>
      <c r="AE66" s="345" t="s">
        <v>562</v>
      </c>
      <c r="AF66" s="345" t="s">
        <v>562</v>
      </c>
      <c r="AG66" s="345" t="s">
        <v>562</v>
      </c>
      <c r="AH66" s="345" t="s">
        <v>562</v>
      </c>
      <c r="AI66" s="345" t="s">
        <v>562</v>
      </c>
      <c r="AJ66" s="345" t="s">
        <v>562</v>
      </c>
      <c r="AK66" s="345" t="s">
        <v>562</v>
      </c>
      <c r="AL66" s="345" t="s">
        <v>562</v>
      </c>
      <c r="AM66" s="345" t="s">
        <v>562</v>
      </c>
      <c r="AN66" s="345" t="s">
        <v>562</v>
      </c>
      <c r="AO66" s="345" t="s">
        <v>562</v>
      </c>
      <c r="AP66" s="345" t="s">
        <v>562</v>
      </c>
      <c r="AQ66" s="345" t="s">
        <v>562</v>
      </c>
      <c r="AR66" s="345" t="s">
        <v>562</v>
      </c>
      <c r="AS66" s="345" t="s">
        <v>562</v>
      </c>
      <c r="AT66" s="345" t="s">
        <v>562</v>
      </c>
      <c r="AU66" s="345" t="s">
        <v>562</v>
      </c>
      <c r="AV66" s="345" t="s">
        <v>562</v>
      </c>
      <c r="AW66" s="345" t="s">
        <v>562</v>
      </c>
      <c r="AX66" s="345" t="s">
        <v>562</v>
      </c>
      <c r="AY66" s="258"/>
      <c r="AZ66" s="260"/>
      <c r="BA66" s="258" t="s">
        <v>562</v>
      </c>
      <c r="BB66" s="258" t="s">
        <v>562</v>
      </c>
      <c r="BC66" s="258" t="s">
        <v>562</v>
      </c>
      <c r="BD66" s="258" t="s">
        <v>562</v>
      </c>
      <c r="BE66" s="258" t="s">
        <v>562</v>
      </c>
      <c r="BF66" s="258" t="s">
        <v>562</v>
      </c>
      <c r="BG66" s="258" t="s">
        <v>562</v>
      </c>
      <c r="BH66" s="258" t="s">
        <v>562</v>
      </c>
      <c r="BI66" s="258" t="s">
        <v>562</v>
      </c>
      <c r="BJ66" s="258" t="s">
        <v>562</v>
      </c>
      <c r="BK66" s="258" t="s">
        <v>562</v>
      </c>
      <c r="BL66" s="258" t="s">
        <v>562</v>
      </c>
      <c r="BM66" s="258" t="s">
        <v>562</v>
      </c>
      <c r="BN66" s="258" t="s">
        <v>562</v>
      </c>
      <c r="BO66" s="258" t="s">
        <v>562</v>
      </c>
      <c r="BP66" s="275" t="s">
        <v>562</v>
      </c>
      <c r="BQ66" s="275" t="s">
        <v>562</v>
      </c>
      <c r="BR66" s="275" t="s">
        <v>562</v>
      </c>
      <c r="BS66" s="275" t="s">
        <v>562</v>
      </c>
      <c r="BT66" s="275" t="s">
        <v>562</v>
      </c>
      <c r="BU66" s="258"/>
      <c r="BV66" s="260"/>
      <c r="BW66" s="258" t="s">
        <v>506</v>
      </c>
      <c r="BX66" s="258" t="s">
        <v>507</v>
      </c>
      <c r="BY66" s="258" t="s">
        <v>508</v>
      </c>
      <c r="BZ66" s="258" t="s">
        <v>399</v>
      </c>
      <c r="CA66" s="258" t="s">
        <v>394</v>
      </c>
      <c r="CB66" s="258" t="s">
        <v>381</v>
      </c>
      <c r="CC66" s="258" t="s">
        <v>509</v>
      </c>
      <c r="CD66" s="258" t="s">
        <v>510</v>
      </c>
      <c r="CE66" s="258" t="s">
        <v>509</v>
      </c>
      <c r="CF66" s="258" t="s">
        <v>511</v>
      </c>
      <c r="CG66" s="258" t="s">
        <v>1135</v>
      </c>
      <c r="CH66" s="258" t="s">
        <v>1135</v>
      </c>
      <c r="CI66" s="258" t="s">
        <v>1136</v>
      </c>
      <c r="CJ66" s="258" t="s">
        <v>1137</v>
      </c>
      <c r="CK66" s="258" t="s">
        <v>1138</v>
      </c>
      <c r="CL66" s="275" t="s">
        <v>562</v>
      </c>
      <c r="CM66" s="275" t="s">
        <v>562</v>
      </c>
      <c r="CN66" s="275" t="s">
        <v>1139</v>
      </c>
      <c r="CO66" s="275" t="s">
        <v>1140</v>
      </c>
      <c r="CP66" s="275" t="s">
        <v>1141</v>
      </c>
      <c r="CQ66" s="258"/>
      <c r="CR66" s="260"/>
      <c r="CS66" s="345" t="s">
        <v>562</v>
      </c>
      <c r="CT66" s="345" t="s">
        <v>562</v>
      </c>
      <c r="CU66" s="345" t="s">
        <v>562</v>
      </c>
      <c r="CV66" s="345" t="s">
        <v>562</v>
      </c>
      <c r="CW66" s="345" t="s">
        <v>562</v>
      </c>
      <c r="CX66" s="345" t="s">
        <v>562</v>
      </c>
      <c r="CY66" s="345" t="s">
        <v>562</v>
      </c>
      <c r="CZ66" s="345" t="s">
        <v>562</v>
      </c>
      <c r="DA66" s="345" t="s">
        <v>562</v>
      </c>
      <c r="DB66" s="345" t="s">
        <v>562</v>
      </c>
      <c r="DC66" s="345" t="s">
        <v>562</v>
      </c>
      <c r="DD66" s="345" t="s">
        <v>562</v>
      </c>
      <c r="DE66" s="345" t="s">
        <v>562</v>
      </c>
      <c r="DF66" s="345" t="s">
        <v>562</v>
      </c>
      <c r="DG66" s="345" t="s">
        <v>1138</v>
      </c>
      <c r="DH66" s="345" t="s">
        <v>562</v>
      </c>
      <c r="DI66" s="345" t="s">
        <v>562</v>
      </c>
      <c r="DJ66" s="345" t="s">
        <v>562</v>
      </c>
      <c r="DK66" s="345" t="s">
        <v>562</v>
      </c>
      <c r="DL66" s="345" t="s">
        <v>562</v>
      </c>
      <c r="DM66" s="258"/>
      <c r="DN66" s="260"/>
      <c r="DO66" s="345" t="s">
        <v>562</v>
      </c>
      <c r="DP66" s="345" t="s">
        <v>562</v>
      </c>
      <c r="DQ66" s="345" t="s">
        <v>562</v>
      </c>
      <c r="DR66" s="345" t="s">
        <v>562</v>
      </c>
      <c r="DS66" s="345" t="s">
        <v>562</v>
      </c>
      <c r="DT66" s="345" t="s">
        <v>562</v>
      </c>
      <c r="DU66" s="345" t="s">
        <v>562</v>
      </c>
      <c r="DV66" s="345" t="s">
        <v>562</v>
      </c>
      <c r="DW66" s="345" t="s">
        <v>562</v>
      </c>
      <c r="DX66" s="345" t="s">
        <v>562</v>
      </c>
      <c r="DY66" s="345" t="s">
        <v>562</v>
      </c>
      <c r="DZ66" s="345" t="s">
        <v>562</v>
      </c>
      <c r="EA66" s="345" t="s">
        <v>562</v>
      </c>
      <c r="EB66" s="345" t="s">
        <v>562</v>
      </c>
      <c r="EC66" s="345" t="s">
        <v>562</v>
      </c>
      <c r="ED66" s="345" t="s">
        <v>562</v>
      </c>
      <c r="EE66" s="345" t="s">
        <v>562</v>
      </c>
      <c r="EF66" s="345" t="s">
        <v>562</v>
      </c>
      <c r="EG66" s="345" t="s">
        <v>562</v>
      </c>
      <c r="EH66" s="345" t="s">
        <v>562</v>
      </c>
      <c r="EI66" s="258"/>
      <c r="EJ66" s="258"/>
      <c r="EK66" s="258" t="s">
        <v>562</v>
      </c>
      <c r="EL66" s="258" t="s">
        <v>562</v>
      </c>
      <c r="EM66" s="258" t="s">
        <v>562</v>
      </c>
      <c r="EN66" s="258" t="s">
        <v>562</v>
      </c>
      <c r="EO66" s="258" t="s">
        <v>562</v>
      </c>
      <c r="EP66" s="258" t="s">
        <v>562</v>
      </c>
      <c r="EQ66" s="258" t="s">
        <v>562</v>
      </c>
      <c r="ER66" s="258" t="s">
        <v>562</v>
      </c>
      <c r="ES66" s="258" t="s">
        <v>562</v>
      </c>
      <c r="ET66" s="258" t="s">
        <v>562</v>
      </c>
      <c r="EU66" s="258" t="s">
        <v>562</v>
      </c>
      <c r="EV66" s="258" t="s">
        <v>562</v>
      </c>
      <c r="EW66" s="258" t="s">
        <v>562</v>
      </c>
      <c r="EX66" s="258" t="s">
        <v>562</v>
      </c>
      <c r="EY66" s="258" t="s">
        <v>562</v>
      </c>
      <c r="EZ66" s="275" t="s">
        <v>562</v>
      </c>
      <c r="FA66" s="275" t="s">
        <v>562</v>
      </c>
      <c r="FB66" s="275" t="s">
        <v>562</v>
      </c>
      <c r="FC66" s="275" t="s">
        <v>562</v>
      </c>
      <c r="FD66" s="275" t="s">
        <v>562</v>
      </c>
      <c r="FE66" s="258"/>
    </row>
    <row r="67" spans="1:161" s="2" customFormat="1" ht="12.7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248" t="s">
        <v>355</v>
      </c>
      <c r="AD67" s="257" t="str">
        <f t="shared" ca="1" si="41"/>
        <v>-</v>
      </c>
      <c r="AE67" s="345" t="s">
        <v>562</v>
      </c>
      <c r="AF67" s="345" t="s">
        <v>562</v>
      </c>
      <c r="AG67" s="345" t="s">
        <v>562</v>
      </c>
      <c r="AH67" s="345" t="s">
        <v>562</v>
      </c>
      <c r="AI67" s="345" t="s">
        <v>562</v>
      </c>
      <c r="AJ67" s="345" t="s">
        <v>562</v>
      </c>
      <c r="AK67" s="345" t="s">
        <v>562</v>
      </c>
      <c r="AL67" s="345" t="s">
        <v>562</v>
      </c>
      <c r="AM67" s="345" t="s">
        <v>562</v>
      </c>
      <c r="AN67" s="345" t="s">
        <v>562</v>
      </c>
      <c r="AO67" s="345" t="s">
        <v>562</v>
      </c>
      <c r="AP67" s="345" t="s">
        <v>562</v>
      </c>
      <c r="AQ67" s="345" t="s">
        <v>562</v>
      </c>
      <c r="AR67" s="345" t="s">
        <v>562</v>
      </c>
      <c r="AS67" s="345" t="s">
        <v>562</v>
      </c>
      <c r="AT67" s="345" t="s">
        <v>562</v>
      </c>
      <c r="AU67" s="345" t="s">
        <v>562</v>
      </c>
      <c r="AV67" s="345" t="s">
        <v>562</v>
      </c>
      <c r="AW67" s="345" t="s">
        <v>562</v>
      </c>
      <c r="AX67" s="345" t="s">
        <v>562</v>
      </c>
      <c r="AY67" s="258"/>
      <c r="AZ67" s="260"/>
      <c r="BA67" s="258" t="s">
        <v>562</v>
      </c>
      <c r="BB67" s="258" t="s">
        <v>562</v>
      </c>
      <c r="BC67" s="258" t="s">
        <v>562</v>
      </c>
      <c r="BD67" s="258" t="s">
        <v>562</v>
      </c>
      <c r="BE67" s="258" t="s">
        <v>562</v>
      </c>
      <c r="BF67" s="258" t="s">
        <v>562</v>
      </c>
      <c r="BG67" s="258" t="s">
        <v>562</v>
      </c>
      <c r="BH67" s="258" t="s">
        <v>562</v>
      </c>
      <c r="BI67" s="258" t="s">
        <v>562</v>
      </c>
      <c r="BJ67" s="258" t="s">
        <v>562</v>
      </c>
      <c r="BK67" s="258" t="s">
        <v>562</v>
      </c>
      <c r="BL67" s="258" t="s">
        <v>562</v>
      </c>
      <c r="BM67" s="258" t="s">
        <v>562</v>
      </c>
      <c r="BN67" s="258" t="s">
        <v>562</v>
      </c>
      <c r="BO67" s="258" t="s">
        <v>562</v>
      </c>
      <c r="BP67" s="275" t="s">
        <v>562</v>
      </c>
      <c r="BQ67" s="275" t="s">
        <v>562</v>
      </c>
      <c r="BR67" s="275" t="s">
        <v>562</v>
      </c>
      <c r="BS67" s="275" t="s">
        <v>562</v>
      </c>
      <c r="BT67" s="275" t="s">
        <v>562</v>
      </c>
      <c r="BU67" s="258"/>
      <c r="BV67" s="260"/>
      <c r="BW67" s="258" t="s">
        <v>562</v>
      </c>
      <c r="BX67" s="258" t="s">
        <v>562</v>
      </c>
      <c r="BY67" s="258" t="s">
        <v>562</v>
      </c>
      <c r="BZ67" s="258" t="s">
        <v>562</v>
      </c>
      <c r="CA67" s="258" t="s">
        <v>562</v>
      </c>
      <c r="CB67" s="258" t="s">
        <v>562</v>
      </c>
      <c r="CC67" s="258" t="s">
        <v>562</v>
      </c>
      <c r="CD67" s="258" t="s">
        <v>562</v>
      </c>
      <c r="CE67" s="258" t="s">
        <v>562</v>
      </c>
      <c r="CF67" s="258" t="s">
        <v>562</v>
      </c>
      <c r="CG67" s="258" t="s">
        <v>562</v>
      </c>
      <c r="CH67" s="258" t="s">
        <v>562</v>
      </c>
      <c r="CI67" s="258" t="s">
        <v>562</v>
      </c>
      <c r="CJ67" s="258" t="s">
        <v>562</v>
      </c>
      <c r="CK67" s="258" t="s">
        <v>562</v>
      </c>
      <c r="CL67" s="275" t="s">
        <v>562</v>
      </c>
      <c r="CM67" s="275" t="s">
        <v>562</v>
      </c>
      <c r="CN67" s="275" t="s">
        <v>562</v>
      </c>
      <c r="CO67" s="275" t="s">
        <v>562</v>
      </c>
      <c r="CP67" s="275" t="s">
        <v>562</v>
      </c>
      <c r="CQ67" s="258"/>
      <c r="CR67" s="260"/>
      <c r="CS67" s="345" t="s">
        <v>562</v>
      </c>
      <c r="CT67" s="345" t="s">
        <v>562</v>
      </c>
      <c r="CU67" s="345" t="s">
        <v>562</v>
      </c>
      <c r="CV67" s="345" t="s">
        <v>562</v>
      </c>
      <c r="CW67" s="345" t="s">
        <v>562</v>
      </c>
      <c r="CX67" s="345" t="s">
        <v>562</v>
      </c>
      <c r="CY67" s="345" t="s">
        <v>562</v>
      </c>
      <c r="CZ67" s="345" t="s">
        <v>562</v>
      </c>
      <c r="DA67" s="345" t="s">
        <v>562</v>
      </c>
      <c r="DB67" s="345" t="s">
        <v>562</v>
      </c>
      <c r="DC67" s="345" t="s">
        <v>562</v>
      </c>
      <c r="DD67" s="345" t="s">
        <v>562</v>
      </c>
      <c r="DE67" s="345" t="s">
        <v>562</v>
      </c>
      <c r="DF67" s="345" t="s">
        <v>562</v>
      </c>
      <c r="DG67" s="345" t="s">
        <v>562</v>
      </c>
      <c r="DH67" s="345" t="s">
        <v>562</v>
      </c>
      <c r="DI67" s="345" t="s">
        <v>562</v>
      </c>
      <c r="DJ67" s="345" t="s">
        <v>562</v>
      </c>
      <c r="DK67" s="345" t="s">
        <v>562</v>
      </c>
      <c r="DL67" s="345" t="s">
        <v>562</v>
      </c>
      <c r="DM67" s="258"/>
      <c r="DN67" s="260"/>
      <c r="DO67" s="345" t="s">
        <v>562</v>
      </c>
      <c r="DP67" s="345" t="s">
        <v>562</v>
      </c>
      <c r="DQ67" s="345" t="s">
        <v>562</v>
      </c>
      <c r="DR67" s="345" t="s">
        <v>562</v>
      </c>
      <c r="DS67" s="345" t="s">
        <v>562</v>
      </c>
      <c r="DT67" s="345" t="s">
        <v>562</v>
      </c>
      <c r="DU67" s="345" t="s">
        <v>562</v>
      </c>
      <c r="DV67" s="345" t="s">
        <v>562</v>
      </c>
      <c r="DW67" s="345" t="s">
        <v>562</v>
      </c>
      <c r="DX67" s="345" t="s">
        <v>562</v>
      </c>
      <c r="DY67" s="345" t="s">
        <v>562</v>
      </c>
      <c r="DZ67" s="345" t="s">
        <v>562</v>
      </c>
      <c r="EA67" s="345" t="s">
        <v>562</v>
      </c>
      <c r="EB67" s="345" t="s">
        <v>562</v>
      </c>
      <c r="EC67" s="345" t="s">
        <v>562</v>
      </c>
      <c r="ED67" s="345" t="s">
        <v>562</v>
      </c>
      <c r="EE67" s="345" t="s">
        <v>562</v>
      </c>
      <c r="EF67" s="345" t="s">
        <v>562</v>
      </c>
      <c r="EG67" s="345" t="s">
        <v>562</v>
      </c>
      <c r="EH67" s="345" t="s">
        <v>562</v>
      </c>
      <c r="EI67" s="258"/>
      <c r="EJ67" s="258"/>
      <c r="EK67" s="258" t="s">
        <v>562</v>
      </c>
      <c r="EL67" s="258" t="s">
        <v>562</v>
      </c>
      <c r="EM67" s="258" t="s">
        <v>562</v>
      </c>
      <c r="EN67" s="258" t="s">
        <v>562</v>
      </c>
      <c r="EO67" s="258" t="s">
        <v>562</v>
      </c>
      <c r="EP67" s="258" t="s">
        <v>562</v>
      </c>
      <c r="EQ67" s="258" t="s">
        <v>562</v>
      </c>
      <c r="ER67" s="258" t="s">
        <v>562</v>
      </c>
      <c r="ES67" s="258" t="s">
        <v>562</v>
      </c>
      <c r="ET67" s="258" t="s">
        <v>562</v>
      </c>
      <c r="EU67" s="258" t="s">
        <v>562</v>
      </c>
      <c r="EV67" s="258" t="s">
        <v>562</v>
      </c>
      <c r="EW67" s="258" t="s">
        <v>562</v>
      </c>
      <c r="EX67" s="258" t="s">
        <v>562</v>
      </c>
      <c r="EY67" s="258" t="s">
        <v>562</v>
      </c>
      <c r="EZ67" s="275" t="s">
        <v>562</v>
      </c>
      <c r="FA67" s="275" t="s">
        <v>562</v>
      </c>
      <c r="FB67" s="275" t="s">
        <v>562</v>
      </c>
      <c r="FC67" s="275" t="s">
        <v>562</v>
      </c>
      <c r="FD67" s="275" t="s">
        <v>562</v>
      </c>
      <c r="FE67" s="258"/>
    </row>
    <row r="68" spans="1:161" s="2" customFormat="1" ht="12.7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248" t="s">
        <v>100</v>
      </c>
      <c r="AD68" s="257" t="str">
        <f t="shared" ca="1" si="41"/>
        <v>1,090,000</v>
      </c>
      <c r="AE68" s="345" t="s">
        <v>2064</v>
      </c>
      <c r="AF68" s="345" t="s">
        <v>562</v>
      </c>
      <c r="AG68" s="345" t="s">
        <v>562</v>
      </c>
      <c r="AH68" s="345" t="s">
        <v>2208</v>
      </c>
      <c r="AI68" s="345" t="s">
        <v>414</v>
      </c>
      <c r="AJ68" s="345" t="s">
        <v>1157</v>
      </c>
      <c r="AK68" s="345" t="s">
        <v>1144</v>
      </c>
      <c r="AL68" s="345" t="s">
        <v>569</v>
      </c>
      <c r="AM68" s="345" t="s">
        <v>1144</v>
      </c>
      <c r="AN68" s="345" t="s">
        <v>1145</v>
      </c>
      <c r="AO68" s="345" t="s">
        <v>2065</v>
      </c>
      <c r="AP68" s="345" t="s">
        <v>2065</v>
      </c>
      <c r="AQ68" s="345" t="s">
        <v>2066</v>
      </c>
      <c r="AR68" s="345" t="s">
        <v>2067</v>
      </c>
      <c r="AS68" s="345" t="s">
        <v>2068</v>
      </c>
      <c r="AT68" s="345" t="s">
        <v>1149</v>
      </c>
      <c r="AU68" s="345" t="s">
        <v>2069</v>
      </c>
      <c r="AV68" s="345" t="s">
        <v>2070</v>
      </c>
      <c r="AW68" s="345" t="s">
        <v>2071</v>
      </c>
      <c r="AX68" s="345" t="s">
        <v>1153</v>
      </c>
      <c r="AY68" s="258"/>
      <c r="AZ68" s="260"/>
      <c r="BA68" s="258" t="s">
        <v>512</v>
      </c>
      <c r="BB68" s="258" t="s">
        <v>976</v>
      </c>
      <c r="BC68" s="258" t="s">
        <v>1142</v>
      </c>
      <c r="BD68" s="258" t="s">
        <v>1143</v>
      </c>
      <c r="BE68" s="258" t="s">
        <v>1067</v>
      </c>
      <c r="BF68" s="258" t="s">
        <v>534</v>
      </c>
      <c r="BG68" s="258" t="s">
        <v>1144</v>
      </c>
      <c r="BH68" s="258" t="s">
        <v>569</v>
      </c>
      <c r="BI68" s="258" t="s">
        <v>1144</v>
      </c>
      <c r="BJ68" s="258" t="s">
        <v>1145</v>
      </c>
      <c r="BK68" s="258" t="s">
        <v>1146</v>
      </c>
      <c r="BL68" s="258" t="s">
        <v>1146</v>
      </c>
      <c r="BM68" s="258" t="s">
        <v>1147</v>
      </c>
      <c r="BN68" s="258" t="s">
        <v>569</v>
      </c>
      <c r="BO68" s="258" t="s">
        <v>1148</v>
      </c>
      <c r="BP68" s="275" t="s">
        <v>1149</v>
      </c>
      <c r="BQ68" s="275" t="s">
        <v>1150</v>
      </c>
      <c r="BR68" s="275" t="s">
        <v>1151</v>
      </c>
      <c r="BS68" s="275" t="s">
        <v>1152</v>
      </c>
      <c r="BT68" s="275" t="s">
        <v>1153</v>
      </c>
      <c r="BU68" s="258"/>
      <c r="BV68" s="260"/>
      <c r="BW68" s="258" t="s">
        <v>512</v>
      </c>
      <c r="BX68" s="258" t="s">
        <v>1154</v>
      </c>
      <c r="BY68" s="258" t="s">
        <v>1155</v>
      </c>
      <c r="BZ68" s="258" t="s">
        <v>1156</v>
      </c>
      <c r="CA68" s="258" t="s">
        <v>378</v>
      </c>
      <c r="CB68" s="258" t="s">
        <v>1157</v>
      </c>
      <c r="CC68" s="258" t="s">
        <v>1158</v>
      </c>
      <c r="CD68" s="258" t="s">
        <v>1159</v>
      </c>
      <c r="CE68" s="258" t="s">
        <v>1067</v>
      </c>
      <c r="CF68" s="258" t="s">
        <v>406</v>
      </c>
      <c r="CG68" s="258" t="s">
        <v>1160</v>
      </c>
      <c r="CH68" s="258" t="s">
        <v>1160</v>
      </c>
      <c r="CI68" s="258" t="s">
        <v>1161</v>
      </c>
      <c r="CJ68" s="258" t="s">
        <v>1162</v>
      </c>
      <c r="CK68" s="258" t="s">
        <v>1163</v>
      </c>
      <c r="CL68" s="275" t="s">
        <v>1164</v>
      </c>
      <c r="CM68" s="275" t="s">
        <v>1165</v>
      </c>
      <c r="CN68" s="275" t="s">
        <v>1166</v>
      </c>
      <c r="CO68" s="275" t="s">
        <v>1167</v>
      </c>
      <c r="CP68" s="275" t="s">
        <v>1168</v>
      </c>
      <c r="CQ68" s="258"/>
      <c r="CR68" s="260"/>
      <c r="CS68" s="345" t="s">
        <v>2443</v>
      </c>
      <c r="CT68" s="345" t="s">
        <v>2444</v>
      </c>
      <c r="CU68" s="345" t="s">
        <v>2445</v>
      </c>
      <c r="CV68" s="345" t="s">
        <v>1143</v>
      </c>
      <c r="CW68" s="345" t="s">
        <v>1587</v>
      </c>
      <c r="CX68" s="345" t="s">
        <v>975</v>
      </c>
      <c r="CY68" s="345" t="s">
        <v>1144</v>
      </c>
      <c r="CZ68" s="345" t="s">
        <v>2446</v>
      </c>
      <c r="DA68" s="345" t="s">
        <v>2447</v>
      </c>
      <c r="DB68" s="345" t="s">
        <v>2448</v>
      </c>
      <c r="DC68" s="345" t="s">
        <v>2449</v>
      </c>
      <c r="DD68" s="345" t="s">
        <v>2449</v>
      </c>
      <c r="DE68" s="345" t="s">
        <v>2450</v>
      </c>
      <c r="DF68" s="345" t="s">
        <v>2451</v>
      </c>
      <c r="DG68" s="345" t="s">
        <v>2452</v>
      </c>
      <c r="DH68" s="345" t="s">
        <v>2453</v>
      </c>
      <c r="DI68" s="345" t="s">
        <v>2454</v>
      </c>
      <c r="DJ68" s="345" t="s">
        <v>2455</v>
      </c>
      <c r="DK68" s="345" t="s">
        <v>2456</v>
      </c>
      <c r="DL68" s="345" t="s">
        <v>1134</v>
      </c>
      <c r="DM68" s="258"/>
      <c r="DN68" s="260"/>
      <c r="DO68" s="345" t="s">
        <v>2768</v>
      </c>
      <c r="DP68" s="345" t="s">
        <v>562</v>
      </c>
      <c r="DQ68" s="345" t="s">
        <v>562</v>
      </c>
      <c r="DR68" s="345" t="s">
        <v>381</v>
      </c>
      <c r="DS68" s="345" t="s">
        <v>2769</v>
      </c>
      <c r="DT68" s="345" t="s">
        <v>2770</v>
      </c>
      <c r="DU68" s="345" t="s">
        <v>364</v>
      </c>
      <c r="DV68" s="345" t="s">
        <v>364</v>
      </c>
      <c r="DW68" s="345" t="s">
        <v>364</v>
      </c>
      <c r="DX68" s="345" t="s">
        <v>364</v>
      </c>
      <c r="DY68" s="345" t="s">
        <v>2771</v>
      </c>
      <c r="DZ68" s="345" t="s">
        <v>2771</v>
      </c>
      <c r="EA68" s="345" t="s">
        <v>2772</v>
      </c>
      <c r="EB68" s="345" t="s">
        <v>2773</v>
      </c>
      <c r="EC68" s="345" t="s">
        <v>2774</v>
      </c>
      <c r="ED68" s="345" t="s">
        <v>1442</v>
      </c>
      <c r="EE68" s="345" t="s">
        <v>2775</v>
      </c>
      <c r="EF68" s="345" t="s">
        <v>2776</v>
      </c>
      <c r="EG68" s="345" t="s">
        <v>2777</v>
      </c>
      <c r="EH68" s="345" t="s">
        <v>1442</v>
      </c>
      <c r="EI68" s="258"/>
      <c r="EJ68" s="258"/>
      <c r="EK68" s="258" t="s">
        <v>364</v>
      </c>
      <c r="EL68" s="258" t="s">
        <v>1501</v>
      </c>
      <c r="EM68" s="258" t="s">
        <v>1601</v>
      </c>
      <c r="EN68" s="258" t="s">
        <v>397</v>
      </c>
      <c r="EO68" s="258" t="s">
        <v>379</v>
      </c>
      <c r="EP68" s="258" t="s">
        <v>1172</v>
      </c>
      <c r="EQ68" s="258" t="s">
        <v>1468</v>
      </c>
      <c r="ER68" s="258" t="s">
        <v>1602</v>
      </c>
      <c r="ES68" s="258" t="s">
        <v>1603</v>
      </c>
      <c r="ET68" s="258" t="s">
        <v>1604</v>
      </c>
      <c r="EU68" s="258" t="s">
        <v>1605</v>
      </c>
      <c r="EV68" s="258" t="s">
        <v>1605</v>
      </c>
      <c r="EW68" s="258" t="s">
        <v>1606</v>
      </c>
      <c r="EX68" s="258" t="s">
        <v>1607</v>
      </c>
      <c r="EY68" s="258" t="s">
        <v>1608</v>
      </c>
      <c r="EZ68" s="275" t="s">
        <v>1609</v>
      </c>
      <c r="FA68" s="275" t="s">
        <v>1610</v>
      </c>
      <c r="FB68" s="275" t="s">
        <v>1611</v>
      </c>
      <c r="FC68" s="275" t="s">
        <v>1612</v>
      </c>
      <c r="FD68" s="275" t="s">
        <v>1500</v>
      </c>
      <c r="FE68" s="258"/>
    </row>
    <row r="69" spans="1:161" s="2" customFormat="1" ht="12.7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248" t="s">
        <v>356</v>
      </c>
      <c r="AD69" s="257" t="str">
        <f t="shared" ca="1" si="41"/>
        <v>-</v>
      </c>
      <c r="AE69" s="345" t="s">
        <v>562</v>
      </c>
      <c r="AF69" s="345" t="s">
        <v>562</v>
      </c>
      <c r="AG69" s="345" t="s">
        <v>562</v>
      </c>
      <c r="AH69" s="345" t="s">
        <v>562</v>
      </c>
      <c r="AI69" s="345" t="s">
        <v>562</v>
      </c>
      <c r="AJ69" s="345" t="s">
        <v>562</v>
      </c>
      <c r="AK69" s="345" t="s">
        <v>562</v>
      </c>
      <c r="AL69" s="345" t="s">
        <v>562</v>
      </c>
      <c r="AM69" s="345" t="s">
        <v>562</v>
      </c>
      <c r="AN69" s="345" t="s">
        <v>562</v>
      </c>
      <c r="AO69" s="345" t="s">
        <v>562</v>
      </c>
      <c r="AP69" s="345" t="s">
        <v>562</v>
      </c>
      <c r="AQ69" s="345" t="s">
        <v>562</v>
      </c>
      <c r="AR69" s="345" t="s">
        <v>562</v>
      </c>
      <c r="AS69" s="345" t="s">
        <v>562</v>
      </c>
      <c r="AT69" s="345" t="s">
        <v>562</v>
      </c>
      <c r="AU69" s="345" t="s">
        <v>562</v>
      </c>
      <c r="AV69" s="345" t="s">
        <v>562</v>
      </c>
      <c r="AW69" s="345" t="s">
        <v>562</v>
      </c>
      <c r="AX69" s="345" t="s">
        <v>562</v>
      </c>
      <c r="AY69" s="258"/>
      <c r="AZ69" s="260"/>
      <c r="BA69" s="258" t="s">
        <v>562</v>
      </c>
      <c r="BB69" s="258" t="s">
        <v>562</v>
      </c>
      <c r="BC69" s="258" t="s">
        <v>562</v>
      </c>
      <c r="BD69" s="258" t="s">
        <v>562</v>
      </c>
      <c r="BE69" s="258" t="s">
        <v>562</v>
      </c>
      <c r="BF69" s="258" t="s">
        <v>562</v>
      </c>
      <c r="BG69" s="258" t="s">
        <v>562</v>
      </c>
      <c r="BH69" s="258" t="s">
        <v>562</v>
      </c>
      <c r="BI69" s="258" t="s">
        <v>562</v>
      </c>
      <c r="BJ69" s="258" t="s">
        <v>562</v>
      </c>
      <c r="BK69" s="258" t="s">
        <v>562</v>
      </c>
      <c r="BL69" s="258" t="s">
        <v>562</v>
      </c>
      <c r="BM69" s="258" t="s">
        <v>562</v>
      </c>
      <c r="BN69" s="258" t="s">
        <v>562</v>
      </c>
      <c r="BO69" s="258" t="s">
        <v>562</v>
      </c>
      <c r="BP69" s="275" t="s">
        <v>562</v>
      </c>
      <c r="BQ69" s="275" t="s">
        <v>562</v>
      </c>
      <c r="BR69" s="275" t="s">
        <v>562</v>
      </c>
      <c r="BS69" s="275" t="s">
        <v>562</v>
      </c>
      <c r="BT69" s="275" t="s">
        <v>562</v>
      </c>
      <c r="BU69" s="258"/>
      <c r="BV69" s="260"/>
      <c r="BW69" s="258" t="s">
        <v>562</v>
      </c>
      <c r="BX69" s="258" t="s">
        <v>562</v>
      </c>
      <c r="BY69" s="258" t="s">
        <v>562</v>
      </c>
      <c r="BZ69" s="258" t="s">
        <v>562</v>
      </c>
      <c r="CA69" s="258" t="s">
        <v>562</v>
      </c>
      <c r="CB69" s="258" t="s">
        <v>562</v>
      </c>
      <c r="CC69" s="258" t="s">
        <v>562</v>
      </c>
      <c r="CD69" s="258" t="s">
        <v>562</v>
      </c>
      <c r="CE69" s="258" t="s">
        <v>562</v>
      </c>
      <c r="CF69" s="258" t="s">
        <v>562</v>
      </c>
      <c r="CG69" s="258" t="s">
        <v>562</v>
      </c>
      <c r="CH69" s="258" t="s">
        <v>562</v>
      </c>
      <c r="CI69" s="258" t="s">
        <v>562</v>
      </c>
      <c r="CJ69" s="258" t="s">
        <v>562</v>
      </c>
      <c r="CK69" s="258" t="s">
        <v>562</v>
      </c>
      <c r="CL69" s="275" t="s">
        <v>562</v>
      </c>
      <c r="CM69" s="275" t="s">
        <v>562</v>
      </c>
      <c r="CN69" s="275" t="s">
        <v>562</v>
      </c>
      <c r="CO69" s="275" t="s">
        <v>562</v>
      </c>
      <c r="CP69" s="275" t="s">
        <v>562</v>
      </c>
      <c r="CQ69" s="258"/>
      <c r="CR69" s="260"/>
      <c r="CS69" s="345" t="s">
        <v>562</v>
      </c>
      <c r="CT69" s="345" t="s">
        <v>562</v>
      </c>
      <c r="CU69" s="345" t="s">
        <v>562</v>
      </c>
      <c r="CV69" s="345" t="s">
        <v>562</v>
      </c>
      <c r="CW69" s="345" t="s">
        <v>562</v>
      </c>
      <c r="CX69" s="345" t="s">
        <v>562</v>
      </c>
      <c r="CY69" s="345" t="s">
        <v>562</v>
      </c>
      <c r="CZ69" s="345" t="s">
        <v>562</v>
      </c>
      <c r="DA69" s="345" t="s">
        <v>562</v>
      </c>
      <c r="DB69" s="345" t="s">
        <v>562</v>
      </c>
      <c r="DC69" s="345" t="s">
        <v>562</v>
      </c>
      <c r="DD69" s="345" t="s">
        <v>562</v>
      </c>
      <c r="DE69" s="345" t="s">
        <v>562</v>
      </c>
      <c r="DF69" s="345" t="s">
        <v>562</v>
      </c>
      <c r="DG69" s="345" t="s">
        <v>562</v>
      </c>
      <c r="DH69" s="345" t="s">
        <v>562</v>
      </c>
      <c r="DI69" s="345" t="s">
        <v>562</v>
      </c>
      <c r="DJ69" s="345" t="s">
        <v>562</v>
      </c>
      <c r="DK69" s="345" t="s">
        <v>562</v>
      </c>
      <c r="DL69" s="345" t="s">
        <v>562</v>
      </c>
      <c r="DM69" s="258"/>
      <c r="DN69" s="260"/>
      <c r="DO69" s="345" t="s">
        <v>562</v>
      </c>
      <c r="DP69" s="345" t="s">
        <v>562</v>
      </c>
      <c r="DQ69" s="345" t="s">
        <v>562</v>
      </c>
      <c r="DR69" s="345" t="s">
        <v>562</v>
      </c>
      <c r="DS69" s="345" t="s">
        <v>562</v>
      </c>
      <c r="DT69" s="345" t="s">
        <v>562</v>
      </c>
      <c r="DU69" s="345" t="s">
        <v>562</v>
      </c>
      <c r="DV69" s="345" t="s">
        <v>562</v>
      </c>
      <c r="DW69" s="345" t="s">
        <v>562</v>
      </c>
      <c r="DX69" s="345" t="s">
        <v>562</v>
      </c>
      <c r="DY69" s="345" t="s">
        <v>562</v>
      </c>
      <c r="DZ69" s="345" t="s">
        <v>562</v>
      </c>
      <c r="EA69" s="345" t="s">
        <v>562</v>
      </c>
      <c r="EB69" s="345" t="s">
        <v>562</v>
      </c>
      <c r="EC69" s="345" t="s">
        <v>562</v>
      </c>
      <c r="ED69" s="345" t="s">
        <v>562</v>
      </c>
      <c r="EE69" s="345" t="s">
        <v>562</v>
      </c>
      <c r="EF69" s="345" t="s">
        <v>562</v>
      </c>
      <c r="EG69" s="345" t="s">
        <v>562</v>
      </c>
      <c r="EH69" s="345" t="s">
        <v>562</v>
      </c>
      <c r="EI69" s="258"/>
      <c r="EJ69" s="258"/>
      <c r="EK69" s="258" t="s">
        <v>562</v>
      </c>
      <c r="EL69" s="258" t="s">
        <v>562</v>
      </c>
      <c r="EM69" s="258" t="s">
        <v>562</v>
      </c>
      <c r="EN69" s="258" t="s">
        <v>562</v>
      </c>
      <c r="EO69" s="258" t="s">
        <v>562</v>
      </c>
      <c r="EP69" s="258" t="s">
        <v>562</v>
      </c>
      <c r="EQ69" s="258" t="s">
        <v>562</v>
      </c>
      <c r="ER69" s="258" t="s">
        <v>562</v>
      </c>
      <c r="ES69" s="258" t="s">
        <v>562</v>
      </c>
      <c r="ET69" s="258" t="s">
        <v>562</v>
      </c>
      <c r="EU69" s="258" t="s">
        <v>562</v>
      </c>
      <c r="EV69" s="258" t="s">
        <v>562</v>
      </c>
      <c r="EW69" s="258" t="s">
        <v>562</v>
      </c>
      <c r="EX69" s="258" t="s">
        <v>562</v>
      </c>
      <c r="EY69" s="258" t="s">
        <v>562</v>
      </c>
      <c r="EZ69" s="275" t="s">
        <v>562</v>
      </c>
      <c r="FA69" s="275" t="s">
        <v>562</v>
      </c>
      <c r="FB69" s="275" t="s">
        <v>562</v>
      </c>
      <c r="FC69" s="275" t="s">
        <v>562</v>
      </c>
      <c r="FD69" s="275" t="s">
        <v>562</v>
      </c>
      <c r="FE69" s="258"/>
    </row>
    <row r="70" spans="1:161" s="2" customFormat="1" ht="12.7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248" t="s">
        <v>143</v>
      </c>
      <c r="AD70" s="257" t="str">
        <f t="shared" ca="1" si="41"/>
        <v>32,022</v>
      </c>
      <c r="AE70" s="345" t="s">
        <v>2072</v>
      </c>
      <c r="AF70" s="345" t="s">
        <v>2073</v>
      </c>
      <c r="AG70" s="345" t="s">
        <v>364</v>
      </c>
      <c r="AH70" s="345" t="s">
        <v>2209</v>
      </c>
      <c r="AI70" s="345" t="s">
        <v>414</v>
      </c>
      <c r="AJ70" s="345" t="s">
        <v>454</v>
      </c>
      <c r="AK70" s="345" t="s">
        <v>2074</v>
      </c>
      <c r="AL70" s="345" t="s">
        <v>2075</v>
      </c>
      <c r="AM70" s="345" t="s">
        <v>1188</v>
      </c>
      <c r="AN70" s="345" t="s">
        <v>1176</v>
      </c>
      <c r="AO70" s="345" t="s">
        <v>2076</v>
      </c>
      <c r="AP70" s="345" t="s">
        <v>2076</v>
      </c>
      <c r="AQ70" s="345" t="s">
        <v>2077</v>
      </c>
      <c r="AR70" s="345" t="s">
        <v>2078</v>
      </c>
      <c r="AS70" s="345" t="s">
        <v>2901</v>
      </c>
      <c r="AT70" s="345" t="s">
        <v>2079</v>
      </c>
      <c r="AU70" s="345" t="s">
        <v>2080</v>
      </c>
      <c r="AV70" s="345" t="s">
        <v>2081</v>
      </c>
      <c r="AW70" s="345" t="s">
        <v>2082</v>
      </c>
      <c r="AX70" s="345" t="s">
        <v>1198</v>
      </c>
      <c r="AY70" s="258"/>
      <c r="AZ70" s="260"/>
      <c r="BA70" s="258" t="s">
        <v>1169</v>
      </c>
      <c r="BB70" s="258" t="s">
        <v>1170</v>
      </c>
      <c r="BC70" s="258"/>
      <c r="BD70" s="258" t="s">
        <v>1171</v>
      </c>
      <c r="BE70" s="258" t="s">
        <v>1172</v>
      </c>
      <c r="BF70" s="258" t="s">
        <v>454</v>
      </c>
      <c r="BG70" s="258" t="s">
        <v>1173</v>
      </c>
      <c r="BH70" s="258" t="s">
        <v>1174</v>
      </c>
      <c r="BI70" s="258" t="s">
        <v>1175</v>
      </c>
      <c r="BJ70" s="258" t="s">
        <v>1176</v>
      </c>
      <c r="BK70" s="258" t="s">
        <v>1177</v>
      </c>
      <c r="BL70" s="258" t="s">
        <v>1177</v>
      </c>
      <c r="BM70" s="258" t="s">
        <v>1178</v>
      </c>
      <c r="BN70" s="258" t="s">
        <v>1179</v>
      </c>
      <c r="BO70" s="258" t="s">
        <v>1180</v>
      </c>
      <c r="BP70" s="275" t="s">
        <v>1181</v>
      </c>
      <c r="BQ70" s="275" t="s">
        <v>1182</v>
      </c>
      <c r="BR70" s="275" t="s">
        <v>1183</v>
      </c>
      <c r="BS70" s="275" t="s">
        <v>1184</v>
      </c>
      <c r="BT70" s="275" t="s">
        <v>1185</v>
      </c>
      <c r="BU70" s="258"/>
      <c r="BV70" s="260"/>
      <c r="BW70" s="258" t="s">
        <v>513</v>
      </c>
      <c r="BX70" s="258" t="s">
        <v>1170</v>
      </c>
      <c r="BY70" s="258"/>
      <c r="BZ70" s="258" t="s">
        <v>1018</v>
      </c>
      <c r="CA70" s="258" t="s">
        <v>382</v>
      </c>
      <c r="CB70" s="258" t="s">
        <v>523</v>
      </c>
      <c r="CC70" s="258" t="s">
        <v>1186</v>
      </c>
      <c r="CD70" s="258" t="s">
        <v>1187</v>
      </c>
      <c r="CE70" s="258" t="s">
        <v>1188</v>
      </c>
      <c r="CF70" s="258" t="s">
        <v>1189</v>
      </c>
      <c r="CG70" s="258" t="s">
        <v>1190</v>
      </c>
      <c r="CH70" s="258" t="s">
        <v>1190</v>
      </c>
      <c r="CI70" s="258" t="s">
        <v>1191</v>
      </c>
      <c r="CJ70" s="258" t="s">
        <v>1192</v>
      </c>
      <c r="CK70" s="258" t="s">
        <v>1193</v>
      </c>
      <c r="CL70" s="275" t="s">
        <v>1194</v>
      </c>
      <c r="CM70" s="275" t="s">
        <v>1195</v>
      </c>
      <c r="CN70" s="275" t="s">
        <v>1196</v>
      </c>
      <c r="CO70" s="275" t="s">
        <v>1197</v>
      </c>
      <c r="CP70" s="275" t="s">
        <v>1198</v>
      </c>
      <c r="CQ70" s="258"/>
      <c r="CR70" s="260"/>
      <c r="CS70" s="345" t="s">
        <v>2457</v>
      </c>
      <c r="CT70" s="345" t="s">
        <v>1155</v>
      </c>
      <c r="CU70" s="345" t="s">
        <v>364</v>
      </c>
      <c r="CV70" s="345" t="s">
        <v>2275</v>
      </c>
      <c r="CW70" s="345" t="s">
        <v>400</v>
      </c>
      <c r="CX70" s="345" t="s">
        <v>1407</v>
      </c>
      <c r="CY70" s="345" t="s">
        <v>2074</v>
      </c>
      <c r="CZ70" s="345" t="s">
        <v>2458</v>
      </c>
      <c r="DA70" s="345" t="s">
        <v>1188</v>
      </c>
      <c r="DB70" s="345" t="s">
        <v>2459</v>
      </c>
      <c r="DC70" s="345" t="s">
        <v>2460</v>
      </c>
      <c r="DD70" s="345" t="s">
        <v>2460</v>
      </c>
      <c r="DE70" s="345" t="s">
        <v>2461</v>
      </c>
      <c r="DF70" s="345" t="s">
        <v>2462</v>
      </c>
      <c r="DG70" s="345" t="s">
        <v>2463</v>
      </c>
      <c r="DH70" s="345" t="s">
        <v>2464</v>
      </c>
      <c r="DI70" s="345" t="s">
        <v>2465</v>
      </c>
      <c r="DJ70" s="345" t="s">
        <v>2466</v>
      </c>
      <c r="DK70" s="345" t="s">
        <v>2467</v>
      </c>
      <c r="DL70" s="345" t="s">
        <v>1079</v>
      </c>
      <c r="DM70" s="258"/>
      <c r="DN70" s="260"/>
      <c r="DO70" s="345" t="s">
        <v>791</v>
      </c>
      <c r="DP70" s="345" t="s">
        <v>2778</v>
      </c>
      <c r="DQ70" s="345" t="s">
        <v>364</v>
      </c>
      <c r="DR70" s="345" t="s">
        <v>1516</v>
      </c>
      <c r="DS70" s="345" t="s">
        <v>1468</v>
      </c>
      <c r="DT70" s="345" t="s">
        <v>364</v>
      </c>
      <c r="DU70" s="345" t="s">
        <v>367</v>
      </c>
      <c r="DV70" s="345" t="s">
        <v>2779</v>
      </c>
      <c r="DW70" s="345" t="s">
        <v>1468</v>
      </c>
      <c r="DX70" s="345" t="s">
        <v>364</v>
      </c>
      <c r="DY70" s="345" t="s">
        <v>2780</v>
      </c>
      <c r="DZ70" s="345" t="s">
        <v>2780</v>
      </c>
      <c r="EA70" s="345" t="s">
        <v>2781</v>
      </c>
      <c r="EB70" s="345" t="s">
        <v>2782</v>
      </c>
      <c r="EC70" s="345" t="s">
        <v>2783</v>
      </c>
      <c r="ED70" s="345" t="s">
        <v>2784</v>
      </c>
      <c r="EE70" s="345" t="s">
        <v>2785</v>
      </c>
      <c r="EF70" s="345" t="s">
        <v>2786</v>
      </c>
      <c r="EG70" s="345" t="s">
        <v>2787</v>
      </c>
      <c r="EH70" s="345" t="s">
        <v>1476</v>
      </c>
      <c r="EI70" s="258"/>
      <c r="EJ70" s="258"/>
      <c r="EK70" s="258" t="s">
        <v>409</v>
      </c>
      <c r="EL70" s="258" t="s">
        <v>364</v>
      </c>
      <c r="EM70" s="258" t="s">
        <v>364</v>
      </c>
      <c r="EN70" s="258" t="s">
        <v>1468</v>
      </c>
      <c r="EO70" s="258" t="s">
        <v>1489</v>
      </c>
      <c r="EP70" s="258" t="s">
        <v>1613</v>
      </c>
      <c r="EQ70" s="258" t="s">
        <v>1432</v>
      </c>
      <c r="ER70" s="258" t="s">
        <v>487</v>
      </c>
      <c r="ES70" s="258" t="s">
        <v>1433</v>
      </c>
      <c r="ET70" s="258" t="s">
        <v>1614</v>
      </c>
      <c r="EU70" s="258" t="s">
        <v>1615</v>
      </c>
      <c r="EV70" s="258" t="s">
        <v>1615</v>
      </c>
      <c r="EW70" s="258" t="s">
        <v>1616</v>
      </c>
      <c r="EX70" s="258" t="s">
        <v>1617</v>
      </c>
      <c r="EY70" s="258" t="s">
        <v>1618</v>
      </c>
      <c r="EZ70" s="275" t="s">
        <v>1619</v>
      </c>
      <c r="FA70" s="275" t="s">
        <v>1620</v>
      </c>
      <c r="FB70" s="275" t="s">
        <v>1621</v>
      </c>
      <c r="FC70" s="275" t="s">
        <v>1622</v>
      </c>
      <c r="FD70" s="275" t="s">
        <v>1544</v>
      </c>
      <c r="FE70" s="258"/>
    </row>
    <row r="71" spans="1:161" s="2" customFormat="1" ht="12.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248" t="s">
        <v>116</v>
      </c>
      <c r="AD71" s="257" t="str">
        <f t="shared" ca="1" si="41"/>
        <v>595,525</v>
      </c>
      <c r="AE71" s="345" t="s">
        <v>2083</v>
      </c>
      <c r="AF71" s="345" t="s">
        <v>2084</v>
      </c>
      <c r="AG71" s="345" t="s">
        <v>2085</v>
      </c>
      <c r="AH71" s="345" t="s">
        <v>1935</v>
      </c>
      <c r="AI71" s="345" t="s">
        <v>965</v>
      </c>
      <c r="AJ71" s="345" t="s">
        <v>394</v>
      </c>
      <c r="AK71" s="345" t="s">
        <v>2086</v>
      </c>
      <c r="AL71" s="345" t="s">
        <v>2087</v>
      </c>
      <c r="AM71" s="345" t="s">
        <v>1227</v>
      </c>
      <c r="AN71" s="345" t="s">
        <v>2088</v>
      </c>
      <c r="AO71" s="345" t="s">
        <v>2089</v>
      </c>
      <c r="AP71" s="345" t="s">
        <v>2089</v>
      </c>
      <c r="AQ71" s="345" t="s">
        <v>910</v>
      </c>
      <c r="AR71" s="345" t="s">
        <v>2090</v>
      </c>
      <c r="AS71" s="345" t="s">
        <v>2902</v>
      </c>
      <c r="AT71" s="345" t="s">
        <v>2091</v>
      </c>
      <c r="AU71" s="345" t="s">
        <v>2092</v>
      </c>
      <c r="AV71" s="345" t="s">
        <v>2093</v>
      </c>
      <c r="AW71" s="345" t="s">
        <v>2094</v>
      </c>
      <c r="AX71" s="345" t="s">
        <v>2095</v>
      </c>
      <c r="AY71" s="258"/>
      <c r="AZ71" s="260"/>
      <c r="BA71" s="258" t="s">
        <v>514</v>
      </c>
      <c r="BB71" s="258" t="s">
        <v>1199</v>
      </c>
      <c r="BC71" s="258" t="s">
        <v>1200</v>
      </c>
      <c r="BD71" s="258" t="s">
        <v>1201</v>
      </c>
      <c r="BE71" s="258" t="s">
        <v>376</v>
      </c>
      <c r="BF71" s="258" t="s">
        <v>454</v>
      </c>
      <c r="BG71" s="258" t="s">
        <v>1202</v>
      </c>
      <c r="BH71" s="258" t="s">
        <v>1203</v>
      </c>
      <c r="BI71" s="258" t="s">
        <v>519</v>
      </c>
      <c r="BJ71" s="258" t="s">
        <v>520</v>
      </c>
      <c r="BK71" s="258" t="s">
        <v>1204</v>
      </c>
      <c r="BL71" s="258" t="s">
        <v>1204</v>
      </c>
      <c r="BM71" s="258"/>
      <c r="BN71" s="258" t="s">
        <v>1205</v>
      </c>
      <c r="BO71" s="258" t="s">
        <v>1206</v>
      </c>
      <c r="BP71" s="275" t="s">
        <v>1207</v>
      </c>
      <c r="BQ71" s="275" t="s">
        <v>1208</v>
      </c>
      <c r="BR71" s="275" t="s">
        <v>1209</v>
      </c>
      <c r="BS71" s="275" t="s">
        <v>1210</v>
      </c>
      <c r="BT71" s="275" t="s">
        <v>1141</v>
      </c>
      <c r="BU71" s="258"/>
      <c r="BV71" s="260"/>
      <c r="BW71" s="258" t="s">
        <v>514</v>
      </c>
      <c r="BX71" s="258" t="s">
        <v>515</v>
      </c>
      <c r="BY71" s="258" t="s">
        <v>516</v>
      </c>
      <c r="BZ71" s="258" t="s">
        <v>402</v>
      </c>
      <c r="CA71" s="258" t="s">
        <v>376</v>
      </c>
      <c r="CB71" s="258" t="s">
        <v>391</v>
      </c>
      <c r="CC71" s="258" t="s">
        <v>517</v>
      </c>
      <c r="CD71" s="258" t="s">
        <v>518</v>
      </c>
      <c r="CE71" s="258" t="s">
        <v>519</v>
      </c>
      <c r="CF71" s="258" t="s">
        <v>520</v>
      </c>
      <c r="CG71" s="258" t="s">
        <v>1211</v>
      </c>
      <c r="CH71" s="258" t="s">
        <v>1211</v>
      </c>
      <c r="CI71" s="258" t="s">
        <v>1212</v>
      </c>
      <c r="CJ71" s="258" t="s">
        <v>1213</v>
      </c>
      <c r="CK71" s="258" t="s">
        <v>1214</v>
      </c>
      <c r="CL71" s="275" t="s">
        <v>1215</v>
      </c>
      <c r="CM71" s="275" t="s">
        <v>1216</v>
      </c>
      <c r="CN71" s="275" t="s">
        <v>1217</v>
      </c>
      <c r="CO71" s="275" t="s">
        <v>1218</v>
      </c>
      <c r="CP71" s="275" t="s">
        <v>1042</v>
      </c>
      <c r="CQ71" s="258"/>
      <c r="CR71" s="260"/>
      <c r="CS71" s="345" t="s">
        <v>2468</v>
      </c>
      <c r="CT71" s="345" t="s">
        <v>2469</v>
      </c>
      <c r="CU71" s="345" t="s">
        <v>2470</v>
      </c>
      <c r="CV71" s="345" t="s">
        <v>2471</v>
      </c>
      <c r="CW71" s="345" t="s">
        <v>1635</v>
      </c>
      <c r="CX71" s="345" t="s">
        <v>936</v>
      </c>
      <c r="CY71" s="345" t="s">
        <v>2472</v>
      </c>
      <c r="CZ71" s="345" t="s">
        <v>2473</v>
      </c>
      <c r="DA71" s="345" t="s">
        <v>362</v>
      </c>
      <c r="DB71" s="345" t="s">
        <v>2474</v>
      </c>
      <c r="DC71" s="345" t="s">
        <v>2475</v>
      </c>
      <c r="DD71" s="345" t="s">
        <v>2475</v>
      </c>
      <c r="DE71" s="345" t="s">
        <v>2476</v>
      </c>
      <c r="DF71" s="345" t="s">
        <v>2477</v>
      </c>
      <c r="DG71" s="345" t="s">
        <v>2478</v>
      </c>
      <c r="DH71" s="345" t="s">
        <v>2479</v>
      </c>
      <c r="DI71" s="345" t="s">
        <v>2480</v>
      </c>
      <c r="DJ71" s="345" t="s">
        <v>2481</v>
      </c>
      <c r="DK71" s="345" t="s">
        <v>2482</v>
      </c>
      <c r="DL71" s="345" t="s">
        <v>884</v>
      </c>
      <c r="DM71" s="258"/>
      <c r="DN71" s="260"/>
      <c r="DO71" s="345" t="s">
        <v>2788</v>
      </c>
      <c r="DP71" s="345" t="s">
        <v>2789</v>
      </c>
      <c r="DQ71" s="345" t="s">
        <v>2790</v>
      </c>
      <c r="DR71" s="345" t="s">
        <v>1282</v>
      </c>
      <c r="DS71" s="345" t="s">
        <v>2791</v>
      </c>
      <c r="DT71" s="345" t="s">
        <v>2791</v>
      </c>
      <c r="DU71" s="345" t="s">
        <v>2791</v>
      </c>
      <c r="DV71" s="345" t="s">
        <v>1908</v>
      </c>
      <c r="DW71" s="345" t="s">
        <v>2792</v>
      </c>
      <c r="DX71" s="345" t="s">
        <v>2793</v>
      </c>
      <c r="DY71" s="345" t="s">
        <v>2794</v>
      </c>
      <c r="DZ71" s="345" t="s">
        <v>2794</v>
      </c>
      <c r="EA71" s="345" t="s">
        <v>910</v>
      </c>
      <c r="EB71" s="345" t="s">
        <v>2795</v>
      </c>
      <c r="EC71" s="345" t="s">
        <v>2796</v>
      </c>
      <c r="ED71" s="345" t="s">
        <v>2797</v>
      </c>
      <c r="EE71" s="345" t="s">
        <v>2798</v>
      </c>
      <c r="EF71" s="345" t="s">
        <v>2799</v>
      </c>
      <c r="EG71" s="345" t="s">
        <v>2800</v>
      </c>
      <c r="EH71" s="345" t="s">
        <v>2801</v>
      </c>
      <c r="EI71" s="258"/>
      <c r="EJ71" s="258"/>
      <c r="EK71" s="258" t="s">
        <v>364</v>
      </c>
      <c r="EL71" s="258" t="s">
        <v>1623</v>
      </c>
      <c r="EM71" s="258" t="s">
        <v>1624</v>
      </c>
      <c r="EN71" s="258" t="s">
        <v>998</v>
      </c>
      <c r="EO71" s="258" t="s">
        <v>364</v>
      </c>
      <c r="EP71" s="258" t="s">
        <v>1478</v>
      </c>
      <c r="EQ71" s="258" t="s">
        <v>1478</v>
      </c>
      <c r="ER71" s="258" t="s">
        <v>1625</v>
      </c>
      <c r="ES71" s="258" t="s">
        <v>364</v>
      </c>
      <c r="ET71" s="258" t="s">
        <v>364</v>
      </c>
      <c r="EU71" s="258" t="s">
        <v>1626</v>
      </c>
      <c r="EV71" s="258" t="s">
        <v>1626</v>
      </c>
      <c r="EW71" s="258" t="s">
        <v>1627</v>
      </c>
      <c r="EX71" s="258" t="s">
        <v>1628</v>
      </c>
      <c r="EY71" s="258" t="s">
        <v>1629</v>
      </c>
      <c r="EZ71" s="275" t="s">
        <v>1630</v>
      </c>
      <c r="FA71" s="275" t="s">
        <v>1631</v>
      </c>
      <c r="FB71" s="275" t="s">
        <v>1632</v>
      </c>
      <c r="FC71" s="275" t="s">
        <v>1633</v>
      </c>
      <c r="FD71" s="275" t="s">
        <v>1634</v>
      </c>
      <c r="FE71" s="258"/>
    </row>
    <row r="72" spans="1:161" s="2" customFormat="1" ht="12.7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248" t="s">
        <v>357</v>
      </c>
      <c r="AD72" s="257" t="str">
        <f t="shared" ca="1" si="41"/>
        <v>-</v>
      </c>
      <c r="AE72" s="345" t="s">
        <v>562</v>
      </c>
      <c r="AF72" s="345" t="s">
        <v>562</v>
      </c>
      <c r="AG72" s="345" t="s">
        <v>562</v>
      </c>
      <c r="AH72" s="345" t="s">
        <v>562</v>
      </c>
      <c r="AI72" s="345" t="s">
        <v>562</v>
      </c>
      <c r="AJ72" s="345" t="s">
        <v>562</v>
      </c>
      <c r="AK72" s="345" t="s">
        <v>562</v>
      </c>
      <c r="AL72" s="345" t="s">
        <v>562</v>
      </c>
      <c r="AM72" s="345" t="s">
        <v>562</v>
      </c>
      <c r="AN72" s="345" t="s">
        <v>562</v>
      </c>
      <c r="AO72" s="345" t="s">
        <v>562</v>
      </c>
      <c r="AP72" s="345" t="s">
        <v>562</v>
      </c>
      <c r="AQ72" s="345" t="s">
        <v>562</v>
      </c>
      <c r="AR72" s="345" t="s">
        <v>562</v>
      </c>
      <c r="AS72" s="345" t="s">
        <v>562</v>
      </c>
      <c r="AT72" s="345" t="s">
        <v>562</v>
      </c>
      <c r="AU72" s="345" t="s">
        <v>562</v>
      </c>
      <c r="AV72" s="345" t="s">
        <v>562</v>
      </c>
      <c r="AW72" s="345" t="s">
        <v>562</v>
      </c>
      <c r="AX72" s="345" t="s">
        <v>562</v>
      </c>
      <c r="AY72" s="258"/>
      <c r="AZ72" s="260"/>
      <c r="BA72" s="258" t="s">
        <v>562</v>
      </c>
      <c r="BB72" s="258" t="s">
        <v>562</v>
      </c>
      <c r="BC72" s="258" t="s">
        <v>562</v>
      </c>
      <c r="BD72" s="258" t="s">
        <v>562</v>
      </c>
      <c r="BE72" s="258" t="s">
        <v>562</v>
      </c>
      <c r="BF72" s="258" t="s">
        <v>562</v>
      </c>
      <c r="BG72" s="258" t="s">
        <v>562</v>
      </c>
      <c r="BH72" s="258" t="s">
        <v>562</v>
      </c>
      <c r="BI72" s="258" t="s">
        <v>562</v>
      </c>
      <c r="BJ72" s="258" t="s">
        <v>562</v>
      </c>
      <c r="BK72" s="258" t="s">
        <v>562</v>
      </c>
      <c r="BL72" s="258" t="s">
        <v>562</v>
      </c>
      <c r="BM72" s="258" t="s">
        <v>562</v>
      </c>
      <c r="BN72" s="258" t="s">
        <v>562</v>
      </c>
      <c r="BO72" s="258" t="s">
        <v>562</v>
      </c>
      <c r="BP72" s="275" t="s">
        <v>562</v>
      </c>
      <c r="BQ72" s="275" t="s">
        <v>562</v>
      </c>
      <c r="BR72" s="275" t="s">
        <v>562</v>
      </c>
      <c r="BS72" s="275" t="s">
        <v>562</v>
      </c>
      <c r="BT72" s="275" t="s">
        <v>562</v>
      </c>
      <c r="BU72" s="258"/>
      <c r="BV72" s="260"/>
      <c r="BW72" s="258" t="s">
        <v>562</v>
      </c>
      <c r="BX72" s="258" t="s">
        <v>562</v>
      </c>
      <c r="BY72" s="258" t="s">
        <v>562</v>
      </c>
      <c r="BZ72" s="258" t="s">
        <v>562</v>
      </c>
      <c r="CA72" s="258" t="s">
        <v>562</v>
      </c>
      <c r="CB72" s="258" t="s">
        <v>562</v>
      </c>
      <c r="CC72" s="258" t="s">
        <v>562</v>
      </c>
      <c r="CD72" s="258" t="s">
        <v>562</v>
      </c>
      <c r="CE72" s="258" t="s">
        <v>562</v>
      </c>
      <c r="CF72" s="258" t="s">
        <v>562</v>
      </c>
      <c r="CG72" s="258" t="s">
        <v>562</v>
      </c>
      <c r="CH72" s="258" t="s">
        <v>562</v>
      </c>
      <c r="CI72" s="258" t="s">
        <v>562</v>
      </c>
      <c r="CJ72" s="258" t="s">
        <v>562</v>
      </c>
      <c r="CK72" s="258" t="s">
        <v>562</v>
      </c>
      <c r="CL72" s="275" t="s">
        <v>562</v>
      </c>
      <c r="CM72" s="275" t="s">
        <v>562</v>
      </c>
      <c r="CN72" s="275" t="s">
        <v>562</v>
      </c>
      <c r="CO72" s="275" t="s">
        <v>562</v>
      </c>
      <c r="CP72" s="275" t="s">
        <v>562</v>
      </c>
      <c r="CQ72" s="258"/>
      <c r="CR72" s="260"/>
      <c r="CS72" s="345" t="s">
        <v>562</v>
      </c>
      <c r="CT72" s="345" t="s">
        <v>562</v>
      </c>
      <c r="CU72" s="345" t="s">
        <v>562</v>
      </c>
      <c r="CV72" s="345" t="s">
        <v>562</v>
      </c>
      <c r="CW72" s="345" t="s">
        <v>562</v>
      </c>
      <c r="CX72" s="345" t="s">
        <v>562</v>
      </c>
      <c r="CY72" s="345" t="s">
        <v>562</v>
      </c>
      <c r="CZ72" s="345" t="s">
        <v>562</v>
      </c>
      <c r="DA72" s="345" t="s">
        <v>562</v>
      </c>
      <c r="DB72" s="345" t="s">
        <v>562</v>
      </c>
      <c r="DC72" s="345" t="s">
        <v>562</v>
      </c>
      <c r="DD72" s="345" t="s">
        <v>562</v>
      </c>
      <c r="DE72" s="345" t="s">
        <v>562</v>
      </c>
      <c r="DF72" s="345" t="s">
        <v>562</v>
      </c>
      <c r="DG72" s="345" t="s">
        <v>562</v>
      </c>
      <c r="DH72" s="345" t="s">
        <v>562</v>
      </c>
      <c r="DI72" s="345" t="s">
        <v>562</v>
      </c>
      <c r="DJ72" s="345" t="s">
        <v>562</v>
      </c>
      <c r="DK72" s="345" t="s">
        <v>562</v>
      </c>
      <c r="DL72" s="345" t="s">
        <v>562</v>
      </c>
      <c r="DM72" s="258"/>
      <c r="DN72" s="260"/>
      <c r="DO72" s="345" t="s">
        <v>562</v>
      </c>
      <c r="DP72" s="345" t="s">
        <v>562</v>
      </c>
      <c r="DQ72" s="345" t="s">
        <v>562</v>
      </c>
      <c r="DR72" s="345" t="s">
        <v>562</v>
      </c>
      <c r="DS72" s="345" t="s">
        <v>562</v>
      </c>
      <c r="DT72" s="345" t="s">
        <v>562</v>
      </c>
      <c r="DU72" s="345" t="s">
        <v>562</v>
      </c>
      <c r="DV72" s="345" t="s">
        <v>562</v>
      </c>
      <c r="DW72" s="345" t="s">
        <v>562</v>
      </c>
      <c r="DX72" s="345" t="s">
        <v>562</v>
      </c>
      <c r="DY72" s="345" t="s">
        <v>562</v>
      </c>
      <c r="DZ72" s="345" t="s">
        <v>562</v>
      </c>
      <c r="EA72" s="345" t="s">
        <v>562</v>
      </c>
      <c r="EB72" s="345" t="s">
        <v>562</v>
      </c>
      <c r="EC72" s="345" t="s">
        <v>562</v>
      </c>
      <c r="ED72" s="345" t="s">
        <v>562</v>
      </c>
      <c r="EE72" s="345" t="s">
        <v>562</v>
      </c>
      <c r="EF72" s="345" t="s">
        <v>562</v>
      </c>
      <c r="EG72" s="345" t="s">
        <v>562</v>
      </c>
      <c r="EH72" s="345" t="s">
        <v>562</v>
      </c>
      <c r="EI72" s="258"/>
      <c r="EJ72" s="258"/>
      <c r="EK72" s="258" t="s">
        <v>562</v>
      </c>
      <c r="EL72" s="258" t="s">
        <v>562</v>
      </c>
      <c r="EM72" s="258" t="s">
        <v>562</v>
      </c>
      <c r="EN72" s="258" t="s">
        <v>562</v>
      </c>
      <c r="EO72" s="258" t="s">
        <v>562</v>
      </c>
      <c r="EP72" s="258" t="s">
        <v>562</v>
      </c>
      <c r="EQ72" s="258" t="s">
        <v>562</v>
      </c>
      <c r="ER72" s="258" t="s">
        <v>562</v>
      </c>
      <c r="ES72" s="258" t="s">
        <v>562</v>
      </c>
      <c r="ET72" s="258" t="s">
        <v>562</v>
      </c>
      <c r="EU72" s="258" t="s">
        <v>562</v>
      </c>
      <c r="EV72" s="258" t="s">
        <v>562</v>
      </c>
      <c r="EW72" s="258" t="s">
        <v>562</v>
      </c>
      <c r="EX72" s="258" t="s">
        <v>562</v>
      </c>
      <c r="EY72" s="258" t="s">
        <v>562</v>
      </c>
      <c r="EZ72" s="275" t="s">
        <v>562</v>
      </c>
      <c r="FA72" s="275" t="s">
        <v>562</v>
      </c>
      <c r="FB72" s="275" t="s">
        <v>562</v>
      </c>
      <c r="FC72" s="275" t="s">
        <v>562</v>
      </c>
      <c r="FD72" s="275" t="s">
        <v>562</v>
      </c>
      <c r="FE72" s="258"/>
    </row>
    <row r="73" spans="1:161" s="2" customFormat="1" ht="12.7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248" t="s">
        <v>144</v>
      </c>
      <c r="AD73" s="257" t="str">
        <f t="shared" ca="1" si="41"/>
        <v>1,218</v>
      </c>
      <c r="AE73" s="345" t="s">
        <v>521</v>
      </c>
      <c r="AF73" s="345" t="s">
        <v>522</v>
      </c>
      <c r="AG73" s="345" t="s">
        <v>1175</v>
      </c>
      <c r="AH73" s="345" t="s">
        <v>2210</v>
      </c>
      <c r="AI73" s="345" t="s">
        <v>1082</v>
      </c>
      <c r="AJ73" s="345" t="s">
        <v>386</v>
      </c>
      <c r="AK73" s="345" t="s">
        <v>381</v>
      </c>
      <c r="AL73" s="345" t="s">
        <v>524</v>
      </c>
      <c r="AM73" s="345" t="s">
        <v>2096</v>
      </c>
      <c r="AN73" s="345" t="s">
        <v>526</v>
      </c>
      <c r="AO73" s="345" t="s">
        <v>2097</v>
      </c>
      <c r="AP73" s="345" t="s">
        <v>2097</v>
      </c>
      <c r="AQ73" s="345" t="s">
        <v>2098</v>
      </c>
      <c r="AR73" s="345" t="s">
        <v>364</v>
      </c>
      <c r="AS73" s="345" t="s">
        <v>2099</v>
      </c>
      <c r="AT73" s="345" t="s">
        <v>2100</v>
      </c>
      <c r="AU73" s="345" t="s">
        <v>2101</v>
      </c>
      <c r="AV73" s="345" t="s">
        <v>2102</v>
      </c>
      <c r="AW73" s="345" t="s">
        <v>2103</v>
      </c>
      <c r="AX73" s="345" t="s">
        <v>1065</v>
      </c>
      <c r="AY73" s="258"/>
      <c r="AZ73" s="260"/>
      <c r="BA73" s="258" t="s">
        <v>521</v>
      </c>
      <c r="BB73" s="258" t="s">
        <v>522</v>
      </c>
      <c r="BC73" s="258" t="s">
        <v>1175</v>
      </c>
      <c r="BD73" s="258" t="s">
        <v>1219</v>
      </c>
      <c r="BE73" s="258" t="s">
        <v>1067</v>
      </c>
      <c r="BF73" s="258" t="s">
        <v>386</v>
      </c>
      <c r="BG73" s="258" t="s">
        <v>381</v>
      </c>
      <c r="BH73" s="258" t="s">
        <v>524</v>
      </c>
      <c r="BI73" s="258" t="s">
        <v>525</v>
      </c>
      <c r="BJ73" s="258" t="s">
        <v>526</v>
      </c>
      <c r="BK73" s="258" t="s">
        <v>1220</v>
      </c>
      <c r="BL73" s="258" t="s">
        <v>1220</v>
      </c>
      <c r="BM73" s="258" t="s">
        <v>1221</v>
      </c>
      <c r="BN73" s="258"/>
      <c r="BO73" s="258" t="s">
        <v>1222</v>
      </c>
      <c r="BP73" s="275" t="s">
        <v>1223</v>
      </c>
      <c r="BQ73" s="275" t="s">
        <v>1224</v>
      </c>
      <c r="BR73" s="275" t="s">
        <v>1225</v>
      </c>
      <c r="BS73" s="275" t="s">
        <v>1226</v>
      </c>
      <c r="BT73" s="275" t="s">
        <v>1065</v>
      </c>
      <c r="BU73" s="258"/>
      <c r="BV73" s="260"/>
      <c r="BW73" s="258" t="s">
        <v>521</v>
      </c>
      <c r="BX73" s="258" t="s">
        <v>522</v>
      </c>
      <c r="BY73" s="258" t="s">
        <v>373</v>
      </c>
      <c r="BZ73" s="258" t="s">
        <v>403</v>
      </c>
      <c r="CA73" s="258" t="s">
        <v>523</v>
      </c>
      <c r="CB73" s="258" t="s">
        <v>386</v>
      </c>
      <c r="CC73" s="258" t="s">
        <v>381</v>
      </c>
      <c r="CD73" s="258" t="s">
        <v>524</v>
      </c>
      <c r="CE73" s="258" t="s">
        <v>525</v>
      </c>
      <c r="CF73" s="258" t="s">
        <v>526</v>
      </c>
      <c r="CG73" s="258" t="s">
        <v>1227</v>
      </c>
      <c r="CH73" s="258" t="s">
        <v>1227</v>
      </c>
      <c r="CI73" s="258" t="s">
        <v>1228</v>
      </c>
      <c r="CJ73" s="258"/>
      <c r="CK73" s="258" t="s">
        <v>1229</v>
      </c>
      <c r="CL73" s="275" t="s">
        <v>1230</v>
      </c>
      <c r="CM73" s="275" t="s">
        <v>1231</v>
      </c>
      <c r="CN73" s="275" t="s">
        <v>1232</v>
      </c>
      <c r="CO73" s="275" t="s">
        <v>1233</v>
      </c>
      <c r="CP73" s="275" t="s">
        <v>1234</v>
      </c>
      <c r="CQ73" s="258"/>
      <c r="CR73" s="260"/>
      <c r="CS73" s="345" t="s">
        <v>521</v>
      </c>
      <c r="CT73" s="345" t="s">
        <v>522</v>
      </c>
      <c r="CU73" s="345" t="s">
        <v>1282</v>
      </c>
      <c r="CV73" s="345" t="s">
        <v>2483</v>
      </c>
      <c r="CW73" s="345" t="s">
        <v>552</v>
      </c>
      <c r="CX73" s="345" t="s">
        <v>386</v>
      </c>
      <c r="CY73" s="345" t="s">
        <v>381</v>
      </c>
      <c r="CZ73" s="345" t="s">
        <v>524</v>
      </c>
      <c r="DA73" s="345" t="s">
        <v>1950</v>
      </c>
      <c r="DB73" s="345" t="s">
        <v>526</v>
      </c>
      <c r="DC73" s="345" t="s">
        <v>2484</v>
      </c>
      <c r="DD73" s="345" t="s">
        <v>2484</v>
      </c>
      <c r="DE73" s="345" t="s">
        <v>2485</v>
      </c>
      <c r="DF73" s="345" t="s">
        <v>364</v>
      </c>
      <c r="DG73" s="345" t="s">
        <v>2486</v>
      </c>
      <c r="DH73" s="345" t="s">
        <v>2487</v>
      </c>
      <c r="DI73" s="345" t="s">
        <v>2488</v>
      </c>
      <c r="DJ73" s="345" t="s">
        <v>2489</v>
      </c>
      <c r="DK73" s="345" t="s">
        <v>2490</v>
      </c>
      <c r="DL73" s="345" t="s">
        <v>2125</v>
      </c>
      <c r="DM73" s="258"/>
      <c r="DN73" s="260"/>
      <c r="DO73" s="345" t="s">
        <v>364</v>
      </c>
      <c r="DP73" s="345" t="s">
        <v>364</v>
      </c>
      <c r="DQ73" s="345" t="s">
        <v>364</v>
      </c>
      <c r="DR73" s="345" t="s">
        <v>372</v>
      </c>
      <c r="DS73" s="345" t="s">
        <v>368</v>
      </c>
      <c r="DT73" s="345" t="s">
        <v>364</v>
      </c>
      <c r="DU73" s="345" t="s">
        <v>364</v>
      </c>
      <c r="DV73" s="345" t="s">
        <v>364</v>
      </c>
      <c r="DW73" s="345" t="s">
        <v>397</v>
      </c>
      <c r="DX73" s="345" t="s">
        <v>364</v>
      </c>
      <c r="DY73" s="345" t="s">
        <v>2802</v>
      </c>
      <c r="DZ73" s="345" t="s">
        <v>2802</v>
      </c>
      <c r="EA73" s="345" t="s">
        <v>2803</v>
      </c>
      <c r="EB73" s="345" t="s">
        <v>364</v>
      </c>
      <c r="EC73" s="345" t="s">
        <v>2804</v>
      </c>
      <c r="ED73" s="345" t="s">
        <v>2805</v>
      </c>
      <c r="EE73" s="345" t="s">
        <v>2806</v>
      </c>
      <c r="EF73" s="345" t="s">
        <v>2807</v>
      </c>
      <c r="EG73" s="345" t="s">
        <v>2808</v>
      </c>
      <c r="EH73" s="345" t="s">
        <v>1442</v>
      </c>
      <c r="EI73" s="258"/>
      <c r="EJ73" s="258"/>
      <c r="EK73" s="258" t="s">
        <v>364</v>
      </c>
      <c r="EL73" s="258" t="s">
        <v>364</v>
      </c>
      <c r="EM73" s="258" t="s">
        <v>1587</v>
      </c>
      <c r="EN73" s="258" t="s">
        <v>1635</v>
      </c>
      <c r="EO73" s="258" t="s">
        <v>1432</v>
      </c>
      <c r="EP73" s="258" t="s">
        <v>364</v>
      </c>
      <c r="EQ73" s="258" t="s">
        <v>364</v>
      </c>
      <c r="ER73" s="258" t="s">
        <v>364</v>
      </c>
      <c r="ES73" s="258" t="s">
        <v>364</v>
      </c>
      <c r="ET73" s="258" t="s">
        <v>364</v>
      </c>
      <c r="EU73" s="258" t="s">
        <v>1636</v>
      </c>
      <c r="EV73" s="258" t="s">
        <v>1636</v>
      </c>
      <c r="EW73" s="258" t="s">
        <v>1637</v>
      </c>
      <c r="EX73" s="258" t="s">
        <v>364</v>
      </c>
      <c r="EY73" s="258" t="s">
        <v>1638</v>
      </c>
      <c r="EZ73" s="275" t="s">
        <v>1639</v>
      </c>
      <c r="FA73" s="275" t="s">
        <v>1640</v>
      </c>
      <c r="FB73" s="275" t="s">
        <v>1641</v>
      </c>
      <c r="FC73" s="275" t="s">
        <v>1642</v>
      </c>
      <c r="FD73" s="275" t="s">
        <v>1643</v>
      </c>
      <c r="FE73" s="258"/>
    </row>
    <row r="74" spans="1:161" s="2" customFormat="1" ht="12.7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248" t="s">
        <v>145</v>
      </c>
      <c r="AD74" s="257" t="str">
        <f t="shared" ca="1" si="41"/>
        <v>732,000</v>
      </c>
      <c r="AE74" s="345" t="s">
        <v>562</v>
      </c>
      <c r="AF74" s="345" t="s">
        <v>2104</v>
      </c>
      <c r="AG74" s="345" t="s">
        <v>2105</v>
      </c>
      <c r="AH74" s="345" t="s">
        <v>2211</v>
      </c>
      <c r="AI74" s="345" t="s">
        <v>1019</v>
      </c>
      <c r="AJ74" s="345" t="s">
        <v>878</v>
      </c>
      <c r="AK74" s="345" t="s">
        <v>2106</v>
      </c>
      <c r="AL74" s="345" t="s">
        <v>2107</v>
      </c>
      <c r="AM74" s="345" t="s">
        <v>534</v>
      </c>
      <c r="AN74" s="345" t="s">
        <v>2108</v>
      </c>
      <c r="AO74" s="345" t="s">
        <v>2109</v>
      </c>
      <c r="AP74" s="345" t="s">
        <v>2109</v>
      </c>
      <c r="AQ74" s="345" t="s">
        <v>2110</v>
      </c>
      <c r="AR74" s="345" t="s">
        <v>2111</v>
      </c>
      <c r="AS74" s="345" t="s">
        <v>2111</v>
      </c>
      <c r="AT74" s="345" t="s">
        <v>2112</v>
      </c>
      <c r="AU74" s="345" t="s">
        <v>2113</v>
      </c>
      <c r="AV74" s="345" t="s">
        <v>2114</v>
      </c>
      <c r="AW74" s="345" t="s">
        <v>2115</v>
      </c>
      <c r="AX74" s="345" t="s">
        <v>884</v>
      </c>
      <c r="AY74" s="258"/>
      <c r="AZ74" s="260"/>
      <c r="BA74" s="258" t="s">
        <v>527</v>
      </c>
      <c r="BB74" s="258" t="s">
        <v>1235</v>
      </c>
      <c r="BC74" s="258" t="s">
        <v>1236</v>
      </c>
      <c r="BD74" s="258" t="s">
        <v>1237</v>
      </c>
      <c r="BE74" s="258" t="s">
        <v>1238</v>
      </c>
      <c r="BF74" s="258" t="s">
        <v>442</v>
      </c>
      <c r="BG74" s="258" t="s">
        <v>1239</v>
      </c>
      <c r="BH74" s="258" t="s">
        <v>1240</v>
      </c>
      <c r="BI74" s="258" t="s">
        <v>534</v>
      </c>
      <c r="BJ74" s="258" t="s">
        <v>1241</v>
      </c>
      <c r="BK74" s="258" t="s">
        <v>1242</v>
      </c>
      <c r="BL74" s="258" t="s">
        <v>1242</v>
      </c>
      <c r="BM74" s="258" t="s">
        <v>1010</v>
      </c>
      <c r="BN74" s="258" t="s">
        <v>1243</v>
      </c>
      <c r="BO74" s="258" t="s">
        <v>1243</v>
      </c>
      <c r="BP74" s="275" t="s">
        <v>1244</v>
      </c>
      <c r="BQ74" s="275" t="s">
        <v>1064</v>
      </c>
      <c r="BR74" s="275" t="s">
        <v>1245</v>
      </c>
      <c r="BS74" s="275" t="s">
        <v>1246</v>
      </c>
      <c r="BT74" s="275" t="s">
        <v>854</v>
      </c>
      <c r="BU74" s="258"/>
      <c r="BV74" s="260"/>
      <c r="BW74" s="258" t="s">
        <v>527</v>
      </c>
      <c r="BX74" s="258" t="s">
        <v>528</v>
      </c>
      <c r="BY74" s="258" t="s">
        <v>529</v>
      </c>
      <c r="BZ74" s="258" t="s">
        <v>404</v>
      </c>
      <c r="CA74" s="258" t="s">
        <v>530</v>
      </c>
      <c r="CB74" s="258" t="s">
        <v>531</v>
      </c>
      <c r="CC74" s="258" t="s">
        <v>532</v>
      </c>
      <c r="CD74" s="258" t="s">
        <v>533</v>
      </c>
      <c r="CE74" s="258" t="s">
        <v>534</v>
      </c>
      <c r="CF74" s="258" t="s">
        <v>535</v>
      </c>
      <c r="CG74" s="258" t="s">
        <v>406</v>
      </c>
      <c r="CH74" s="258" t="s">
        <v>406</v>
      </c>
      <c r="CI74" s="258" t="s">
        <v>605</v>
      </c>
      <c r="CJ74" s="258" t="s">
        <v>606</v>
      </c>
      <c r="CK74" s="258" t="s">
        <v>606</v>
      </c>
      <c r="CL74" s="275" t="s">
        <v>1247</v>
      </c>
      <c r="CM74" s="275" t="s">
        <v>1248</v>
      </c>
      <c r="CN74" s="275" t="s">
        <v>1249</v>
      </c>
      <c r="CO74" s="275" t="s">
        <v>1250</v>
      </c>
      <c r="CP74" s="275" t="s">
        <v>1251</v>
      </c>
      <c r="CQ74" s="258"/>
      <c r="CR74" s="260"/>
      <c r="CS74" s="345" t="s">
        <v>527</v>
      </c>
      <c r="CT74" s="345" t="s">
        <v>2491</v>
      </c>
      <c r="CU74" s="345" t="s">
        <v>2492</v>
      </c>
      <c r="CV74" s="345" t="s">
        <v>2493</v>
      </c>
      <c r="CW74" s="345" t="s">
        <v>408</v>
      </c>
      <c r="CX74" s="345" t="s">
        <v>378</v>
      </c>
      <c r="CY74" s="345" t="s">
        <v>532</v>
      </c>
      <c r="CZ74" s="345" t="s">
        <v>2494</v>
      </c>
      <c r="DA74" s="345" t="s">
        <v>534</v>
      </c>
      <c r="DB74" s="345" t="s">
        <v>2495</v>
      </c>
      <c r="DC74" s="345" t="s">
        <v>2496</v>
      </c>
      <c r="DD74" s="345" t="s">
        <v>2496</v>
      </c>
      <c r="DE74" s="345" t="s">
        <v>2497</v>
      </c>
      <c r="DF74" s="345" t="s">
        <v>2498</v>
      </c>
      <c r="DG74" s="345" t="s">
        <v>2498</v>
      </c>
      <c r="DH74" s="345" t="s">
        <v>2499</v>
      </c>
      <c r="DI74" s="345" t="s">
        <v>2500</v>
      </c>
      <c r="DJ74" s="345" t="s">
        <v>2501</v>
      </c>
      <c r="DK74" s="345" t="s">
        <v>2502</v>
      </c>
      <c r="DL74" s="345" t="s">
        <v>902</v>
      </c>
      <c r="DM74" s="258"/>
      <c r="DN74" s="260"/>
      <c r="DO74" s="345" t="s">
        <v>562</v>
      </c>
      <c r="DP74" s="345" t="s">
        <v>2809</v>
      </c>
      <c r="DQ74" s="345" t="s">
        <v>2810</v>
      </c>
      <c r="DR74" s="345" t="s">
        <v>2811</v>
      </c>
      <c r="DS74" s="345" t="s">
        <v>394</v>
      </c>
      <c r="DT74" s="345" t="s">
        <v>2791</v>
      </c>
      <c r="DU74" s="345" t="s">
        <v>998</v>
      </c>
      <c r="DV74" s="345" t="s">
        <v>2026</v>
      </c>
      <c r="DW74" s="345" t="s">
        <v>364</v>
      </c>
      <c r="DX74" s="345" t="s">
        <v>1949</v>
      </c>
      <c r="DY74" s="345" t="s">
        <v>2812</v>
      </c>
      <c r="DZ74" s="345" t="s">
        <v>2812</v>
      </c>
      <c r="EA74" s="345" t="s">
        <v>2813</v>
      </c>
      <c r="EB74" s="345" t="s">
        <v>2814</v>
      </c>
      <c r="EC74" s="345" t="s">
        <v>2814</v>
      </c>
      <c r="ED74" s="345" t="s">
        <v>2815</v>
      </c>
      <c r="EE74" s="345" t="s">
        <v>1107</v>
      </c>
      <c r="EF74" s="345" t="s">
        <v>2816</v>
      </c>
      <c r="EG74" s="345" t="s">
        <v>2817</v>
      </c>
      <c r="EH74" s="345" t="s">
        <v>2727</v>
      </c>
      <c r="EI74" s="258"/>
      <c r="EJ74" s="258"/>
      <c r="EK74" s="258" t="s">
        <v>364</v>
      </c>
      <c r="EL74" s="258" t="s">
        <v>1644</v>
      </c>
      <c r="EM74" s="258" t="s">
        <v>1186</v>
      </c>
      <c r="EN74" s="258" t="s">
        <v>1645</v>
      </c>
      <c r="EO74" s="258" t="s">
        <v>395</v>
      </c>
      <c r="EP74" s="258" t="s">
        <v>1646</v>
      </c>
      <c r="EQ74" s="258" t="s">
        <v>1577</v>
      </c>
      <c r="ER74" s="258" t="s">
        <v>1647</v>
      </c>
      <c r="ES74" s="258" t="s">
        <v>364</v>
      </c>
      <c r="ET74" s="258" t="s">
        <v>1648</v>
      </c>
      <c r="EU74" s="258" t="s">
        <v>1649</v>
      </c>
      <c r="EV74" s="258" t="s">
        <v>1649</v>
      </c>
      <c r="EW74" s="258" t="s">
        <v>1650</v>
      </c>
      <c r="EX74" s="258" t="s">
        <v>1651</v>
      </c>
      <c r="EY74" s="258" t="s">
        <v>1651</v>
      </c>
      <c r="EZ74" s="275" t="s">
        <v>1652</v>
      </c>
      <c r="FA74" s="275" t="s">
        <v>1653</v>
      </c>
      <c r="FB74" s="275" t="s">
        <v>1654</v>
      </c>
      <c r="FC74" s="275" t="s">
        <v>1655</v>
      </c>
      <c r="FD74" s="275" t="s">
        <v>1656</v>
      </c>
      <c r="FE74" s="258"/>
    </row>
    <row r="75" spans="1:161" s="2" customFormat="1" ht="12.7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248" t="s">
        <v>322</v>
      </c>
      <c r="AD75" s="257" t="str">
        <f t="shared" ca="1" si="41"/>
        <v>-</v>
      </c>
      <c r="AE75" s="345" t="s">
        <v>562</v>
      </c>
      <c r="AF75" s="345" t="s">
        <v>562</v>
      </c>
      <c r="AG75" s="345" t="s">
        <v>562</v>
      </c>
      <c r="AH75" s="345" t="s">
        <v>562</v>
      </c>
      <c r="AI75" s="345" t="s">
        <v>562</v>
      </c>
      <c r="AJ75" s="345" t="s">
        <v>562</v>
      </c>
      <c r="AK75" s="345" t="s">
        <v>562</v>
      </c>
      <c r="AL75" s="345" t="s">
        <v>562</v>
      </c>
      <c r="AM75" s="345" t="s">
        <v>562</v>
      </c>
      <c r="AN75" s="345" t="s">
        <v>562</v>
      </c>
      <c r="AO75" s="345" t="s">
        <v>562</v>
      </c>
      <c r="AP75" s="345" t="s">
        <v>562</v>
      </c>
      <c r="AQ75" s="345" t="s">
        <v>562</v>
      </c>
      <c r="AR75" s="345" t="s">
        <v>562</v>
      </c>
      <c r="AS75" s="345" t="s">
        <v>562</v>
      </c>
      <c r="AT75" s="345" t="s">
        <v>562</v>
      </c>
      <c r="AU75" s="345" t="s">
        <v>562</v>
      </c>
      <c r="AV75" s="345" t="s">
        <v>562</v>
      </c>
      <c r="AW75" s="345" t="s">
        <v>562</v>
      </c>
      <c r="AX75" s="345" t="s">
        <v>562</v>
      </c>
      <c r="AY75" s="258"/>
      <c r="AZ75" s="260"/>
      <c r="BA75" s="258" t="s">
        <v>562</v>
      </c>
      <c r="BB75" s="258" t="s">
        <v>562</v>
      </c>
      <c r="BC75" s="258" t="s">
        <v>562</v>
      </c>
      <c r="BD75" s="258" t="s">
        <v>562</v>
      </c>
      <c r="BE75" s="258" t="s">
        <v>562</v>
      </c>
      <c r="BF75" s="258" t="s">
        <v>562</v>
      </c>
      <c r="BG75" s="258" t="s">
        <v>562</v>
      </c>
      <c r="BH75" s="258" t="s">
        <v>562</v>
      </c>
      <c r="BI75" s="258" t="s">
        <v>562</v>
      </c>
      <c r="BJ75" s="258" t="s">
        <v>562</v>
      </c>
      <c r="BK75" s="258" t="s">
        <v>562</v>
      </c>
      <c r="BL75" s="258" t="s">
        <v>562</v>
      </c>
      <c r="BM75" s="258" t="s">
        <v>562</v>
      </c>
      <c r="BN75" s="258" t="s">
        <v>562</v>
      </c>
      <c r="BO75" s="258" t="s">
        <v>562</v>
      </c>
      <c r="BP75" s="275" t="s">
        <v>562</v>
      </c>
      <c r="BQ75" s="275" t="s">
        <v>562</v>
      </c>
      <c r="BR75" s="275" t="s">
        <v>562</v>
      </c>
      <c r="BS75" s="275" t="s">
        <v>562</v>
      </c>
      <c r="BT75" s="275" t="s">
        <v>562</v>
      </c>
      <c r="BU75" s="258"/>
      <c r="BV75" s="260"/>
      <c r="BW75" s="258" t="s">
        <v>536</v>
      </c>
      <c r="BX75" s="258" t="s">
        <v>508</v>
      </c>
      <c r="BY75" s="258"/>
      <c r="BZ75" s="258" t="s">
        <v>407</v>
      </c>
      <c r="CA75" s="258"/>
      <c r="CB75" s="258" t="s">
        <v>381</v>
      </c>
      <c r="CC75" s="258" t="s">
        <v>363</v>
      </c>
      <c r="CD75" s="258" t="s">
        <v>537</v>
      </c>
      <c r="CE75" s="258" t="s">
        <v>372</v>
      </c>
      <c r="CF75" s="258" t="s">
        <v>538</v>
      </c>
      <c r="CG75" s="258" t="s">
        <v>607</v>
      </c>
      <c r="CH75" s="258" t="s">
        <v>607</v>
      </c>
      <c r="CI75" s="258" t="s">
        <v>608</v>
      </c>
      <c r="CJ75" s="258" t="s">
        <v>609</v>
      </c>
      <c r="CK75" s="258" t="s">
        <v>568</v>
      </c>
      <c r="CL75" s="275" t="s">
        <v>1252</v>
      </c>
      <c r="CM75" s="275" t="s">
        <v>1253</v>
      </c>
      <c r="CN75" s="275" t="s">
        <v>959</v>
      </c>
      <c r="CO75" s="275" t="s">
        <v>1254</v>
      </c>
      <c r="CP75" s="275" t="s">
        <v>1141</v>
      </c>
      <c r="CQ75" s="258"/>
      <c r="CR75" s="260"/>
      <c r="CS75" s="345" t="s">
        <v>562</v>
      </c>
      <c r="CT75" s="345" t="s">
        <v>562</v>
      </c>
      <c r="CU75" s="345" t="s">
        <v>562</v>
      </c>
      <c r="CV75" s="345" t="s">
        <v>562</v>
      </c>
      <c r="CW75" s="345" t="s">
        <v>562</v>
      </c>
      <c r="CX75" s="345" t="s">
        <v>562</v>
      </c>
      <c r="CY75" s="345" t="s">
        <v>562</v>
      </c>
      <c r="CZ75" s="345" t="s">
        <v>562</v>
      </c>
      <c r="DA75" s="345" t="s">
        <v>562</v>
      </c>
      <c r="DB75" s="345" t="s">
        <v>562</v>
      </c>
      <c r="DC75" s="345" t="s">
        <v>562</v>
      </c>
      <c r="DD75" s="345" t="s">
        <v>562</v>
      </c>
      <c r="DE75" s="345" t="s">
        <v>562</v>
      </c>
      <c r="DF75" s="345" t="s">
        <v>562</v>
      </c>
      <c r="DG75" s="345" t="s">
        <v>562</v>
      </c>
      <c r="DH75" s="345" t="s">
        <v>562</v>
      </c>
      <c r="DI75" s="345" t="s">
        <v>562</v>
      </c>
      <c r="DJ75" s="345" t="s">
        <v>562</v>
      </c>
      <c r="DK75" s="345" t="s">
        <v>562</v>
      </c>
      <c r="DL75" s="345" t="s">
        <v>562</v>
      </c>
      <c r="DM75" s="258"/>
      <c r="DN75" s="260"/>
      <c r="DO75" s="345" t="s">
        <v>562</v>
      </c>
      <c r="DP75" s="345" t="s">
        <v>562</v>
      </c>
      <c r="DQ75" s="345" t="s">
        <v>562</v>
      </c>
      <c r="DR75" s="345" t="s">
        <v>562</v>
      </c>
      <c r="DS75" s="345" t="s">
        <v>562</v>
      </c>
      <c r="DT75" s="345" t="s">
        <v>562</v>
      </c>
      <c r="DU75" s="345" t="s">
        <v>562</v>
      </c>
      <c r="DV75" s="345" t="s">
        <v>562</v>
      </c>
      <c r="DW75" s="345" t="s">
        <v>562</v>
      </c>
      <c r="DX75" s="345" t="s">
        <v>562</v>
      </c>
      <c r="DY75" s="345" t="s">
        <v>562</v>
      </c>
      <c r="DZ75" s="345" t="s">
        <v>562</v>
      </c>
      <c r="EA75" s="345" t="s">
        <v>562</v>
      </c>
      <c r="EB75" s="345" t="s">
        <v>562</v>
      </c>
      <c r="EC75" s="345" t="s">
        <v>562</v>
      </c>
      <c r="ED75" s="345" t="s">
        <v>562</v>
      </c>
      <c r="EE75" s="345" t="s">
        <v>562</v>
      </c>
      <c r="EF75" s="345" t="s">
        <v>562</v>
      </c>
      <c r="EG75" s="345" t="s">
        <v>562</v>
      </c>
      <c r="EH75" s="345" t="s">
        <v>562</v>
      </c>
      <c r="EI75" s="258"/>
      <c r="EJ75" s="258"/>
      <c r="EK75" s="258" t="s">
        <v>562</v>
      </c>
      <c r="EL75" s="258" t="s">
        <v>562</v>
      </c>
      <c r="EM75" s="258" t="s">
        <v>562</v>
      </c>
      <c r="EN75" s="258" t="s">
        <v>562</v>
      </c>
      <c r="EO75" s="258" t="s">
        <v>562</v>
      </c>
      <c r="EP75" s="258" t="s">
        <v>562</v>
      </c>
      <c r="EQ75" s="258" t="s">
        <v>562</v>
      </c>
      <c r="ER75" s="258" t="s">
        <v>562</v>
      </c>
      <c r="ES75" s="258" t="s">
        <v>562</v>
      </c>
      <c r="ET75" s="258" t="s">
        <v>562</v>
      </c>
      <c r="EU75" s="258" t="s">
        <v>562</v>
      </c>
      <c r="EV75" s="258" t="s">
        <v>562</v>
      </c>
      <c r="EW75" s="258" t="s">
        <v>562</v>
      </c>
      <c r="EX75" s="258" t="s">
        <v>562</v>
      </c>
      <c r="EY75" s="258" t="s">
        <v>562</v>
      </c>
      <c r="EZ75" s="275" t="s">
        <v>562</v>
      </c>
      <c r="FA75" s="275" t="s">
        <v>562</v>
      </c>
      <c r="FB75" s="275" t="s">
        <v>562</v>
      </c>
      <c r="FC75" s="275" t="s">
        <v>562</v>
      </c>
      <c r="FD75" s="275" t="s">
        <v>562</v>
      </c>
      <c r="FE75" s="258"/>
    </row>
    <row r="76" spans="1:161" s="2" customFormat="1" ht="12.7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248" t="s">
        <v>70</v>
      </c>
      <c r="AD76" s="257" t="str">
        <f t="shared" ca="1" si="41"/>
        <v>11,092</v>
      </c>
      <c r="AE76" s="345" t="s">
        <v>1255</v>
      </c>
      <c r="AF76" s="345" t="s">
        <v>2116</v>
      </c>
      <c r="AG76" s="345" t="s">
        <v>562</v>
      </c>
      <c r="AH76" s="345" t="s">
        <v>1257</v>
      </c>
      <c r="AI76" s="345" t="s">
        <v>2212</v>
      </c>
      <c r="AJ76" s="345" t="s">
        <v>562</v>
      </c>
      <c r="AK76" s="345" t="s">
        <v>1258</v>
      </c>
      <c r="AL76" s="345" t="s">
        <v>1259</v>
      </c>
      <c r="AM76" s="345" t="s">
        <v>508</v>
      </c>
      <c r="AN76" s="345" t="s">
        <v>1260</v>
      </c>
      <c r="AO76" s="345" t="s">
        <v>2117</v>
      </c>
      <c r="AP76" s="345" t="s">
        <v>2117</v>
      </c>
      <c r="AQ76" s="345" t="s">
        <v>2118</v>
      </c>
      <c r="AR76" s="345" t="s">
        <v>2119</v>
      </c>
      <c r="AS76" s="345" t="s">
        <v>2120</v>
      </c>
      <c r="AT76" s="345" t="s">
        <v>2121</v>
      </c>
      <c r="AU76" s="345" t="s">
        <v>2122</v>
      </c>
      <c r="AV76" s="345" t="s">
        <v>2123</v>
      </c>
      <c r="AW76" s="345" t="s">
        <v>2124</v>
      </c>
      <c r="AX76" s="345" t="s">
        <v>2125</v>
      </c>
      <c r="AY76" s="258"/>
      <c r="AZ76" s="260"/>
      <c r="BA76" s="258" t="s">
        <v>1255</v>
      </c>
      <c r="BB76" s="258" t="s">
        <v>1256</v>
      </c>
      <c r="BC76" s="258"/>
      <c r="BD76" s="258" t="s">
        <v>1257</v>
      </c>
      <c r="BE76" s="258" t="s">
        <v>508</v>
      </c>
      <c r="BF76" s="258"/>
      <c r="BG76" s="258" t="s">
        <v>1258</v>
      </c>
      <c r="BH76" s="258" t="s">
        <v>1259</v>
      </c>
      <c r="BI76" s="258" t="s">
        <v>508</v>
      </c>
      <c r="BJ76" s="258" t="s">
        <v>1260</v>
      </c>
      <c r="BK76" s="258" t="s">
        <v>1261</v>
      </c>
      <c r="BL76" s="258" t="s">
        <v>1261</v>
      </c>
      <c r="BM76" s="258" t="s">
        <v>1262</v>
      </c>
      <c r="BN76" s="258" t="s">
        <v>1263</v>
      </c>
      <c r="BO76" s="258" t="s">
        <v>1264</v>
      </c>
      <c r="BP76" s="275" t="s">
        <v>1265</v>
      </c>
      <c r="BQ76" s="275" t="s">
        <v>1266</v>
      </c>
      <c r="BR76" s="275" t="s">
        <v>1267</v>
      </c>
      <c r="BS76" s="275" t="s">
        <v>1268</v>
      </c>
      <c r="BT76" s="275" t="s">
        <v>1269</v>
      </c>
      <c r="BU76" s="258"/>
      <c r="BV76" s="260"/>
      <c r="BW76" s="258" t="s">
        <v>539</v>
      </c>
      <c r="BX76" s="258" t="s">
        <v>1270</v>
      </c>
      <c r="BY76" s="258"/>
      <c r="BZ76" s="258" t="s">
        <v>1271</v>
      </c>
      <c r="CA76" s="258" t="s">
        <v>1272</v>
      </c>
      <c r="CB76" s="258"/>
      <c r="CC76" s="258" t="s">
        <v>1067</v>
      </c>
      <c r="CD76" s="258" t="s">
        <v>1259</v>
      </c>
      <c r="CE76" s="258" t="s">
        <v>508</v>
      </c>
      <c r="CF76" s="258" t="s">
        <v>1260</v>
      </c>
      <c r="CG76" s="258" t="s">
        <v>610</v>
      </c>
      <c r="CH76" s="258" t="s">
        <v>610</v>
      </c>
      <c r="CI76" s="258" t="s">
        <v>611</v>
      </c>
      <c r="CJ76" s="258" t="s">
        <v>612</v>
      </c>
      <c r="CK76" s="258" t="s">
        <v>613</v>
      </c>
      <c r="CL76" s="275" t="s">
        <v>1273</v>
      </c>
      <c r="CM76" s="275" t="s">
        <v>1274</v>
      </c>
      <c r="CN76" s="275" t="s">
        <v>1275</v>
      </c>
      <c r="CO76" s="275" t="s">
        <v>1276</v>
      </c>
      <c r="CP76" s="275" t="s">
        <v>1277</v>
      </c>
      <c r="CQ76" s="258"/>
      <c r="CR76" s="260"/>
      <c r="CS76" s="345" t="s">
        <v>2503</v>
      </c>
      <c r="CT76" s="345" t="s">
        <v>2504</v>
      </c>
      <c r="CU76" s="345" t="s">
        <v>364</v>
      </c>
      <c r="CV76" s="345" t="s">
        <v>2505</v>
      </c>
      <c r="CW76" s="345" t="s">
        <v>938</v>
      </c>
      <c r="CX76" s="345" t="s">
        <v>364</v>
      </c>
      <c r="CY76" s="345" t="s">
        <v>1282</v>
      </c>
      <c r="CZ76" s="345" t="s">
        <v>1259</v>
      </c>
      <c r="DA76" s="345" t="s">
        <v>508</v>
      </c>
      <c r="DB76" s="345" t="s">
        <v>1260</v>
      </c>
      <c r="DC76" s="345" t="s">
        <v>2506</v>
      </c>
      <c r="DD76" s="345" t="s">
        <v>2506</v>
      </c>
      <c r="DE76" s="345" t="s">
        <v>2507</v>
      </c>
      <c r="DF76" s="345" t="s">
        <v>2508</v>
      </c>
      <c r="DG76" s="345" t="s">
        <v>2509</v>
      </c>
      <c r="DH76" s="345" t="s">
        <v>2510</v>
      </c>
      <c r="DI76" s="345" t="s">
        <v>2511</v>
      </c>
      <c r="DJ76" s="345" t="s">
        <v>2512</v>
      </c>
      <c r="DK76" s="345" t="s">
        <v>2513</v>
      </c>
      <c r="DL76" s="345" t="s">
        <v>2514</v>
      </c>
      <c r="DM76" s="258"/>
      <c r="DN76" s="260"/>
      <c r="DO76" s="345" t="s">
        <v>364</v>
      </c>
      <c r="DP76" s="345" t="s">
        <v>2818</v>
      </c>
      <c r="DQ76" s="345" t="s">
        <v>562</v>
      </c>
      <c r="DR76" s="345" t="s">
        <v>364</v>
      </c>
      <c r="DS76" s="345" t="s">
        <v>364</v>
      </c>
      <c r="DT76" s="345" t="s">
        <v>562</v>
      </c>
      <c r="DU76" s="345" t="s">
        <v>364</v>
      </c>
      <c r="DV76" s="345" t="s">
        <v>364</v>
      </c>
      <c r="DW76" s="345" t="s">
        <v>364</v>
      </c>
      <c r="DX76" s="345" t="s">
        <v>364</v>
      </c>
      <c r="DY76" s="345" t="s">
        <v>2819</v>
      </c>
      <c r="DZ76" s="345" t="s">
        <v>2819</v>
      </c>
      <c r="EA76" s="345" t="s">
        <v>2820</v>
      </c>
      <c r="EB76" s="345" t="s">
        <v>2821</v>
      </c>
      <c r="EC76" s="345" t="s">
        <v>2822</v>
      </c>
      <c r="ED76" s="345" t="s">
        <v>2823</v>
      </c>
      <c r="EE76" s="345" t="s">
        <v>2824</v>
      </c>
      <c r="EF76" s="345" t="s">
        <v>2825</v>
      </c>
      <c r="EG76" s="345" t="s">
        <v>2826</v>
      </c>
      <c r="EH76" s="345" t="s">
        <v>2645</v>
      </c>
      <c r="EI76" s="258"/>
      <c r="EJ76" s="258"/>
      <c r="EK76" s="258" t="s">
        <v>1188</v>
      </c>
      <c r="EL76" s="258" t="s">
        <v>1657</v>
      </c>
      <c r="EM76" s="258" t="s">
        <v>364</v>
      </c>
      <c r="EN76" s="258" t="s">
        <v>1658</v>
      </c>
      <c r="EO76" s="258" t="s">
        <v>391</v>
      </c>
      <c r="EP76" s="258" t="s">
        <v>364</v>
      </c>
      <c r="EQ76" s="258" t="s">
        <v>1327</v>
      </c>
      <c r="ER76" s="258" t="s">
        <v>364</v>
      </c>
      <c r="ES76" s="258" t="s">
        <v>364</v>
      </c>
      <c r="ET76" s="258" t="s">
        <v>364</v>
      </c>
      <c r="EU76" s="258" t="s">
        <v>1659</v>
      </c>
      <c r="EV76" s="258" t="s">
        <v>1659</v>
      </c>
      <c r="EW76" s="258" t="s">
        <v>1660</v>
      </c>
      <c r="EX76" s="258" t="s">
        <v>1661</v>
      </c>
      <c r="EY76" s="258" t="s">
        <v>1662</v>
      </c>
      <c r="EZ76" s="275" t="s">
        <v>1663</v>
      </c>
      <c r="FA76" s="275" t="s">
        <v>1664</v>
      </c>
      <c r="FB76" s="275" t="s">
        <v>1665</v>
      </c>
      <c r="FC76" s="275" t="s">
        <v>1666</v>
      </c>
      <c r="FD76" s="275" t="s">
        <v>1667</v>
      </c>
      <c r="FE76" s="258"/>
    </row>
    <row r="77" spans="1:161" s="2" customFormat="1" ht="12.7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248" t="s">
        <v>146</v>
      </c>
      <c r="AD77" s="257" t="str">
        <f t="shared" ca="1" si="41"/>
        <v>49,439</v>
      </c>
      <c r="AE77" s="345" t="s">
        <v>1278</v>
      </c>
      <c r="AF77" s="345" t="s">
        <v>1279</v>
      </c>
      <c r="AG77" s="345" t="s">
        <v>1067</v>
      </c>
      <c r="AH77" s="345" t="s">
        <v>2896</v>
      </c>
      <c r="AI77" s="345" t="s">
        <v>411</v>
      </c>
      <c r="AJ77" s="345" t="s">
        <v>1281</v>
      </c>
      <c r="AK77" s="345" t="s">
        <v>1282</v>
      </c>
      <c r="AL77" s="345" t="s">
        <v>1283</v>
      </c>
      <c r="AM77" s="345" t="s">
        <v>1284</v>
      </c>
      <c r="AN77" s="345" t="s">
        <v>1285</v>
      </c>
      <c r="AO77" s="345" t="s">
        <v>2126</v>
      </c>
      <c r="AP77" s="345" t="s">
        <v>2127</v>
      </c>
      <c r="AQ77" s="345" t="s">
        <v>2128</v>
      </c>
      <c r="AR77" s="345" t="s">
        <v>2129</v>
      </c>
      <c r="AS77" s="345" t="s">
        <v>2130</v>
      </c>
      <c r="AT77" s="345" t="s">
        <v>2131</v>
      </c>
      <c r="AU77" s="345" t="s">
        <v>1291</v>
      </c>
      <c r="AV77" s="345" t="s">
        <v>1292</v>
      </c>
      <c r="AW77" s="345" t="s">
        <v>2132</v>
      </c>
      <c r="AX77" s="345" t="s">
        <v>1294</v>
      </c>
      <c r="AY77" s="258"/>
      <c r="AZ77" s="260"/>
      <c r="BA77" s="258" t="s">
        <v>1278</v>
      </c>
      <c r="BB77" s="258" t="s">
        <v>1279</v>
      </c>
      <c r="BC77" s="258" t="s">
        <v>1067</v>
      </c>
      <c r="BD77" s="258" t="s">
        <v>1280</v>
      </c>
      <c r="BE77" s="258" t="s">
        <v>411</v>
      </c>
      <c r="BF77" s="258" t="s">
        <v>1281</v>
      </c>
      <c r="BG77" s="258" t="s">
        <v>1282</v>
      </c>
      <c r="BH77" s="258" t="s">
        <v>1283</v>
      </c>
      <c r="BI77" s="258" t="s">
        <v>1284</v>
      </c>
      <c r="BJ77" s="258" t="s">
        <v>1285</v>
      </c>
      <c r="BK77" s="258" t="s">
        <v>1286</v>
      </c>
      <c r="BL77" s="258" t="s">
        <v>1286</v>
      </c>
      <c r="BM77" s="258" t="s">
        <v>1287</v>
      </c>
      <c r="BN77" s="258" t="s">
        <v>1288</v>
      </c>
      <c r="BO77" s="258" t="s">
        <v>1289</v>
      </c>
      <c r="BP77" s="275" t="s">
        <v>1290</v>
      </c>
      <c r="BQ77" s="275" t="s">
        <v>1291</v>
      </c>
      <c r="BR77" s="275" t="s">
        <v>1292</v>
      </c>
      <c r="BS77" s="275" t="s">
        <v>1293</v>
      </c>
      <c r="BT77" s="275" t="s">
        <v>1294</v>
      </c>
      <c r="BU77" s="258"/>
      <c r="BV77" s="260"/>
      <c r="BW77" s="258" t="s">
        <v>540</v>
      </c>
      <c r="BX77" s="258" t="s">
        <v>541</v>
      </c>
      <c r="BY77" s="258" t="s">
        <v>542</v>
      </c>
      <c r="BZ77" s="258" t="s">
        <v>410</v>
      </c>
      <c r="CA77" s="258" t="s">
        <v>382</v>
      </c>
      <c r="CB77" s="258" t="s">
        <v>499</v>
      </c>
      <c r="CC77" s="258" t="s">
        <v>509</v>
      </c>
      <c r="CD77" s="258" t="s">
        <v>543</v>
      </c>
      <c r="CE77" s="258" t="s">
        <v>544</v>
      </c>
      <c r="CF77" s="258" t="s">
        <v>545</v>
      </c>
      <c r="CG77" s="258" t="s">
        <v>1295</v>
      </c>
      <c r="CH77" s="258" t="s">
        <v>1295</v>
      </c>
      <c r="CI77" s="258" t="s">
        <v>1296</v>
      </c>
      <c r="CJ77" s="258" t="s">
        <v>1297</v>
      </c>
      <c r="CK77" s="258" t="s">
        <v>1298</v>
      </c>
      <c r="CL77" s="275" t="s">
        <v>1290</v>
      </c>
      <c r="CM77" s="275" t="s">
        <v>1291</v>
      </c>
      <c r="CN77" s="275" t="s">
        <v>1292</v>
      </c>
      <c r="CO77" s="275" t="s">
        <v>1293</v>
      </c>
      <c r="CP77" s="275" t="s">
        <v>1299</v>
      </c>
      <c r="CQ77" s="258"/>
      <c r="CR77" s="260"/>
      <c r="CS77" s="345" t="s">
        <v>2515</v>
      </c>
      <c r="CT77" s="345" t="s">
        <v>2516</v>
      </c>
      <c r="CU77" s="345" t="s">
        <v>2517</v>
      </c>
      <c r="CV77" s="345" t="s">
        <v>2897</v>
      </c>
      <c r="CW77" s="345" t="s">
        <v>411</v>
      </c>
      <c r="CX77" s="345" t="s">
        <v>1067</v>
      </c>
      <c r="CY77" s="345" t="s">
        <v>1186</v>
      </c>
      <c r="CZ77" s="345" t="s">
        <v>2518</v>
      </c>
      <c r="DA77" s="345" t="s">
        <v>952</v>
      </c>
      <c r="DB77" s="345" t="s">
        <v>2519</v>
      </c>
      <c r="DC77" s="345" t="s">
        <v>2520</v>
      </c>
      <c r="DD77" s="345" t="s">
        <v>2521</v>
      </c>
      <c r="DE77" s="345" t="s">
        <v>2522</v>
      </c>
      <c r="DF77" s="345" t="s">
        <v>2523</v>
      </c>
      <c r="DG77" s="345" t="s">
        <v>2524</v>
      </c>
      <c r="DH77" s="345" t="s">
        <v>2525</v>
      </c>
      <c r="DI77" s="345" t="s">
        <v>1291</v>
      </c>
      <c r="DJ77" s="345" t="s">
        <v>1292</v>
      </c>
      <c r="DK77" s="345" t="s">
        <v>2526</v>
      </c>
      <c r="DL77" s="345" t="s">
        <v>1294</v>
      </c>
      <c r="DM77" s="258"/>
      <c r="DN77" s="260"/>
      <c r="DO77" s="345" t="s">
        <v>364</v>
      </c>
      <c r="DP77" s="345" t="s">
        <v>364</v>
      </c>
      <c r="DQ77" s="345" t="s">
        <v>364</v>
      </c>
      <c r="DR77" s="345" t="s">
        <v>2898</v>
      </c>
      <c r="DS77" s="345" t="s">
        <v>364</v>
      </c>
      <c r="DT77" s="345" t="s">
        <v>364</v>
      </c>
      <c r="DU77" s="345" t="s">
        <v>364</v>
      </c>
      <c r="DV77" s="345" t="s">
        <v>364</v>
      </c>
      <c r="DW77" s="345" t="s">
        <v>364</v>
      </c>
      <c r="DX77" s="345" t="s">
        <v>364</v>
      </c>
      <c r="DY77" s="345" t="s">
        <v>2827</v>
      </c>
      <c r="DZ77" s="345" t="s">
        <v>2828</v>
      </c>
      <c r="EA77" s="345" t="s">
        <v>2829</v>
      </c>
      <c r="EB77" s="345" t="s">
        <v>2830</v>
      </c>
      <c r="EC77" s="345" t="s">
        <v>2831</v>
      </c>
      <c r="ED77" s="345" t="s">
        <v>2832</v>
      </c>
      <c r="EE77" s="345" t="s">
        <v>1442</v>
      </c>
      <c r="EF77" s="345" t="s">
        <v>1442</v>
      </c>
      <c r="EG77" s="345" t="s">
        <v>2833</v>
      </c>
      <c r="EH77" s="345" t="s">
        <v>1442</v>
      </c>
      <c r="EI77" s="258"/>
      <c r="EJ77" s="258"/>
      <c r="EK77" s="258" t="s">
        <v>1668</v>
      </c>
      <c r="EL77" s="258" t="s">
        <v>397</v>
      </c>
      <c r="EM77" s="258" t="s">
        <v>394</v>
      </c>
      <c r="EN77" s="258" t="s">
        <v>411</v>
      </c>
      <c r="EO77" s="258" t="s">
        <v>1433</v>
      </c>
      <c r="EP77" s="258" t="s">
        <v>454</v>
      </c>
      <c r="EQ77" s="258" t="s">
        <v>1478</v>
      </c>
      <c r="ER77" s="258" t="s">
        <v>1669</v>
      </c>
      <c r="ES77" s="258" t="s">
        <v>1670</v>
      </c>
      <c r="ET77" s="258" t="s">
        <v>1671</v>
      </c>
      <c r="EU77" s="258" t="s">
        <v>1672</v>
      </c>
      <c r="EV77" s="258" t="s">
        <v>1672</v>
      </c>
      <c r="EW77" s="258" t="s">
        <v>1673</v>
      </c>
      <c r="EX77" s="258" t="s">
        <v>1674</v>
      </c>
      <c r="EY77" s="258" t="s">
        <v>1675</v>
      </c>
      <c r="EZ77" s="275" t="s">
        <v>1442</v>
      </c>
      <c r="FA77" s="275" t="s">
        <v>1442</v>
      </c>
      <c r="FB77" s="275" t="s">
        <v>1442</v>
      </c>
      <c r="FC77" s="275" t="s">
        <v>1442</v>
      </c>
      <c r="FD77" s="275" t="s">
        <v>1562</v>
      </c>
      <c r="FE77" s="258"/>
    </row>
    <row r="78" spans="1:161" s="2" customFormat="1" ht="12.7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248" t="s">
        <v>158</v>
      </c>
      <c r="AD78" s="257" t="str">
        <f t="shared" ca="1" si="41"/>
        <v>-</v>
      </c>
      <c r="AE78" s="345" t="s">
        <v>562</v>
      </c>
      <c r="AF78" s="345" t="s">
        <v>562</v>
      </c>
      <c r="AG78" s="345" t="s">
        <v>562</v>
      </c>
      <c r="AH78" s="345" t="s">
        <v>562</v>
      </c>
      <c r="AI78" s="345" t="s">
        <v>562</v>
      </c>
      <c r="AJ78" s="345" t="s">
        <v>562</v>
      </c>
      <c r="AK78" s="345" t="s">
        <v>562</v>
      </c>
      <c r="AL78" s="345" t="s">
        <v>562</v>
      </c>
      <c r="AM78" s="345" t="s">
        <v>562</v>
      </c>
      <c r="AN78" s="345" t="s">
        <v>562</v>
      </c>
      <c r="AO78" s="345" t="s">
        <v>562</v>
      </c>
      <c r="AP78" s="345" t="s">
        <v>562</v>
      </c>
      <c r="AQ78" s="345" t="s">
        <v>562</v>
      </c>
      <c r="AR78" s="345" t="s">
        <v>562</v>
      </c>
      <c r="AS78" s="345" t="s">
        <v>562</v>
      </c>
      <c r="AT78" s="345" t="s">
        <v>562</v>
      </c>
      <c r="AU78" s="345" t="s">
        <v>562</v>
      </c>
      <c r="AV78" s="345" t="s">
        <v>562</v>
      </c>
      <c r="AW78" s="345" t="s">
        <v>562</v>
      </c>
      <c r="AX78" s="345" t="s">
        <v>562</v>
      </c>
      <c r="AY78" s="258"/>
      <c r="AZ78" s="260"/>
      <c r="BA78" s="258" t="s">
        <v>546</v>
      </c>
      <c r="BB78" s="258" t="s">
        <v>547</v>
      </c>
      <c r="BC78" s="258"/>
      <c r="BD78" s="258" t="s">
        <v>1300</v>
      </c>
      <c r="BE78" s="258" t="s">
        <v>1186</v>
      </c>
      <c r="BF78" s="258"/>
      <c r="BG78" s="258" t="s">
        <v>371</v>
      </c>
      <c r="BH78" s="258" t="s">
        <v>548</v>
      </c>
      <c r="BI78" s="258" t="s">
        <v>395</v>
      </c>
      <c r="BJ78" s="258" t="s">
        <v>550</v>
      </c>
      <c r="BK78" s="258" t="s">
        <v>1301</v>
      </c>
      <c r="BL78" s="258" t="s">
        <v>1302</v>
      </c>
      <c r="BM78" s="258"/>
      <c r="BN78" s="258" t="s">
        <v>1303</v>
      </c>
      <c r="BO78" s="258" t="s">
        <v>1304</v>
      </c>
      <c r="BP78" s="275" t="s">
        <v>1305</v>
      </c>
      <c r="BQ78" s="275" t="s">
        <v>1306</v>
      </c>
      <c r="BR78" s="275" t="s">
        <v>1307</v>
      </c>
      <c r="BS78" s="275" t="s">
        <v>1308</v>
      </c>
      <c r="BT78" s="275" t="s">
        <v>1042</v>
      </c>
      <c r="BU78" s="258"/>
      <c r="BV78" s="260"/>
      <c r="BW78" s="258" t="s">
        <v>546</v>
      </c>
      <c r="BX78" s="258" t="s">
        <v>547</v>
      </c>
      <c r="BY78" s="258" t="s">
        <v>562</v>
      </c>
      <c r="BZ78" s="258" t="s">
        <v>412</v>
      </c>
      <c r="CA78" s="258" t="s">
        <v>388</v>
      </c>
      <c r="CB78" s="258"/>
      <c r="CC78" s="258" t="s">
        <v>371</v>
      </c>
      <c r="CD78" s="258" t="s">
        <v>548</v>
      </c>
      <c r="CE78" s="258" t="s">
        <v>549</v>
      </c>
      <c r="CF78" s="258" t="s">
        <v>550</v>
      </c>
      <c r="CG78" s="258" t="s">
        <v>614</v>
      </c>
      <c r="CH78" s="258" t="s">
        <v>614</v>
      </c>
      <c r="CI78" s="258" t="s">
        <v>562</v>
      </c>
      <c r="CJ78" s="258" t="s">
        <v>615</v>
      </c>
      <c r="CK78" s="258" t="s">
        <v>616</v>
      </c>
      <c r="CL78" s="275" t="s">
        <v>1309</v>
      </c>
      <c r="CM78" s="275" t="s">
        <v>1310</v>
      </c>
      <c r="CN78" s="275" t="s">
        <v>1311</v>
      </c>
      <c r="CO78" s="275" t="s">
        <v>1312</v>
      </c>
      <c r="CP78" s="275" t="s">
        <v>850</v>
      </c>
      <c r="CQ78" s="258"/>
      <c r="CR78" s="260"/>
      <c r="CS78" s="345" t="s">
        <v>546</v>
      </c>
      <c r="CT78" s="345" t="s">
        <v>547</v>
      </c>
      <c r="CU78" s="345" t="s">
        <v>562</v>
      </c>
      <c r="CV78" s="345" t="s">
        <v>2527</v>
      </c>
      <c r="CW78" s="345" t="s">
        <v>2528</v>
      </c>
      <c r="CX78" s="345" t="s">
        <v>364</v>
      </c>
      <c r="CY78" s="345" t="s">
        <v>371</v>
      </c>
      <c r="CZ78" s="345" t="s">
        <v>548</v>
      </c>
      <c r="DA78" s="345" t="s">
        <v>442</v>
      </c>
      <c r="DB78" s="345" t="s">
        <v>550</v>
      </c>
      <c r="DC78" s="345" t="s">
        <v>2529</v>
      </c>
      <c r="DD78" s="345" t="s">
        <v>2530</v>
      </c>
      <c r="DE78" s="345" t="s">
        <v>562</v>
      </c>
      <c r="DF78" s="345" t="s">
        <v>2531</v>
      </c>
      <c r="DG78" s="345" t="s">
        <v>2532</v>
      </c>
      <c r="DH78" s="345" t="s">
        <v>2533</v>
      </c>
      <c r="DI78" s="345" t="s">
        <v>2534</v>
      </c>
      <c r="DJ78" s="345" t="s">
        <v>2535</v>
      </c>
      <c r="DK78" s="345" t="s">
        <v>2536</v>
      </c>
      <c r="DL78" s="345" t="s">
        <v>1042</v>
      </c>
      <c r="DM78" s="258"/>
      <c r="DN78" s="260"/>
      <c r="DO78" s="345" t="s">
        <v>562</v>
      </c>
      <c r="DP78" s="345" t="s">
        <v>562</v>
      </c>
      <c r="DQ78" s="345" t="s">
        <v>562</v>
      </c>
      <c r="DR78" s="345" t="s">
        <v>562</v>
      </c>
      <c r="DS78" s="345" t="s">
        <v>562</v>
      </c>
      <c r="DT78" s="345" t="s">
        <v>562</v>
      </c>
      <c r="DU78" s="345" t="s">
        <v>562</v>
      </c>
      <c r="DV78" s="345" t="s">
        <v>562</v>
      </c>
      <c r="DW78" s="345" t="s">
        <v>562</v>
      </c>
      <c r="DX78" s="345" t="s">
        <v>562</v>
      </c>
      <c r="DY78" s="345" t="s">
        <v>562</v>
      </c>
      <c r="DZ78" s="345" t="s">
        <v>562</v>
      </c>
      <c r="EA78" s="345" t="s">
        <v>562</v>
      </c>
      <c r="EB78" s="345" t="s">
        <v>562</v>
      </c>
      <c r="EC78" s="345" t="s">
        <v>562</v>
      </c>
      <c r="ED78" s="345" t="s">
        <v>562</v>
      </c>
      <c r="EE78" s="345" t="s">
        <v>562</v>
      </c>
      <c r="EF78" s="345" t="s">
        <v>562</v>
      </c>
      <c r="EG78" s="345" t="s">
        <v>562</v>
      </c>
      <c r="EH78" s="345" t="s">
        <v>562</v>
      </c>
      <c r="EI78" s="258"/>
      <c r="EJ78" s="258"/>
      <c r="EK78" s="258" t="s">
        <v>364</v>
      </c>
      <c r="EL78" s="258" t="s">
        <v>364</v>
      </c>
      <c r="EM78" s="258" t="s">
        <v>562</v>
      </c>
      <c r="EN78" s="258" t="s">
        <v>1577</v>
      </c>
      <c r="EO78" s="258" t="s">
        <v>1676</v>
      </c>
      <c r="EP78" s="258" t="s">
        <v>364</v>
      </c>
      <c r="EQ78" s="258" t="s">
        <v>364</v>
      </c>
      <c r="ER78" s="258" t="s">
        <v>364</v>
      </c>
      <c r="ES78" s="258" t="s">
        <v>394</v>
      </c>
      <c r="ET78" s="258" t="s">
        <v>364</v>
      </c>
      <c r="EU78" s="258" t="s">
        <v>1677</v>
      </c>
      <c r="EV78" s="258" t="s">
        <v>1678</v>
      </c>
      <c r="EW78" s="258" t="s">
        <v>562</v>
      </c>
      <c r="EX78" s="258" t="s">
        <v>1679</v>
      </c>
      <c r="EY78" s="258" t="s">
        <v>1680</v>
      </c>
      <c r="EZ78" s="275" t="s">
        <v>1681</v>
      </c>
      <c r="FA78" s="275" t="s">
        <v>1682</v>
      </c>
      <c r="FB78" s="275" t="s">
        <v>1683</v>
      </c>
      <c r="FC78" s="275" t="s">
        <v>1684</v>
      </c>
      <c r="FD78" s="275" t="s">
        <v>1562</v>
      </c>
      <c r="FE78" s="258"/>
    </row>
    <row r="79" spans="1:161" s="2" customFormat="1" ht="12.7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248" t="s">
        <v>358</v>
      </c>
      <c r="AD79" s="257" t="str">
        <f t="shared" ca="1" si="41"/>
        <v>12,095</v>
      </c>
      <c r="AE79" s="345" t="s">
        <v>562</v>
      </c>
      <c r="AF79" s="345" t="s">
        <v>562</v>
      </c>
      <c r="AG79" s="345" t="s">
        <v>364</v>
      </c>
      <c r="AH79" s="345" t="s">
        <v>2213</v>
      </c>
      <c r="AI79" s="345" t="s">
        <v>2214</v>
      </c>
      <c r="AJ79" s="345" t="s">
        <v>397</v>
      </c>
      <c r="AK79" s="345" t="s">
        <v>2096</v>
      </c>
      <c r="AL79" s="345" t="s">
        <v>562</v>
      </c>
      <c r="AM79" s="345" t="s">
        <v>841</v>
      </c>
      <c r="AN79" s="345" t="s">
        <v>2133</v>
      </c>
      <c r="AO79" s="345" t="s">
        <v>2134</v>
      </c>
      <c r="AP79" s="345" t="s">
        <v>2134</v>
      </c>
      <c r="AQ79" s="345" t="s">
        <v>562</v>
      </c>
      <c r="AR79" s="345" t="s">
        <v>562</v>
      </c>
      <c r="AS79" s="345" t="s">
        <v>562</v>
      </c>
      <c r="AT79" s="345" t="s">
        <v>562</v>
      </c>
      <c r="AU79" s="345" t="s">
        <v>562</v>
      </c>
      <c r="AV79" s="345" t="s">
        <v>562</v>
      </c>
      <c r="AW79" s="345" t="s">
        <v>562</v>
      </c>
      <c r="AX79" s="345" t="s">
        <v>562</v>
      </c>
      <c r="AY79" s="258"/>
      <c r="AZ79" s="260"/>
      <c r="BA79" s="258" t="s">
        <v>1313</v>
      </c>
      <c r="BB79" s="258" t="s">
        <v>1314</v>
      </c>
      <c r="BC79" s="258"/>
      <c r="BD79" s="258" t="s">
        <v>1315</v>
      </c>
      <c r="BE79" s="258" t="s">
        <v>498</v>
      </c>
      <c r="BF79" s="258" t="s">
        <v>365</v>
      </c>
      <c r="BG79" s="258" t="s">
        <v>499</v>
      </c>
      <c r="BH79" s="258" t="s">
        <v>384</v>
      </c>
      <c r="BI79" s="258" t="s">
        <v>1316</v>
      </c>
      <c r="BJ79" s="258" t="s">
        <v>955</v>
      </c>
      <c r="BK79" s="258" t="s">
        <v>1317</v>
      </c>
      <c r="BL79" s="258" t="s">
        <v>1318</v>
      </c>
      <c r="BM79" s="258"/>
      <c r="BN79" s="258" t="s">
        <v>1319</v>
      </c>
      <c r="BO79" s="258" t="s">
        <v>1320</v>
      </c>
      <c r="BP79" s="275"/>
      <c r="BQ79" s="275"/>
      <c r="BR79" s="275"/>
      <c r="BS79" s="275" t="s">
        <v>1321</v>
      </c>
      <c r="BT79" s="275" t="s">
        <v>1322</v>
      </c>
      <c r="BU79" s="258"/>
      <c r="BV79" s="260"/>
      <c r="BW79" s="258" t="s">
        <v>562</v>
      </c>
      <c r="BX79" s="258" t="s">
        <v>562</v>
      </c>
      <c r="BY79" s="258" t="s">
        <v>562</v>
      </c>
      <c r="BZ79" s="258" t="s">
        <v>562</v>
      </c>
      <c r="CA79" s="258" t="s">
        <v>562</v>
      </c>
      <c r="CB79" s="258" t="s">
        <v>562</v>
      </c>
      <c r="CC79" s="258" t="s">
        <v>562</v>
      </c>
      <c r="CD79" s="258" t="s">
        <v>562</v>
      </c>
      <c r="CE79" s="258" t="s">
        <v>562</v>
      </c>
      <c r="CF79" s="258" t="s">
        <v>562</v>
      </c>
      <c r="CG79" s="258" t="s">
        <v>562</v>
      </c>
      <c r="CH79" s="258" t="s">
        <v>562</v>
      </c>
      <c r="CI79" s="258" t="s">
        <v>562</v>
      </c>
      <c r="CJ79" s="258" t="s">
        <v>562</v>
      </c>
      <c r="CK79" s="258" t="s">
        <v>562</v>
      </c>
      <c r="CL79" s="275" t="s">
        <v>562</v>
      </c>
      <c r="CM79" s="275" t="s">
        <v>562</v>
      </c>
      <c r="CN79" s="275" t="s">
        <v>562</v>
      </c>
      <c r="CO79" s="275" t="s">
        <v>562</v>
      </c>
      <c r="CP79" s="275" t="s">
        <v>562</v>
      </c>
      <c r="CQ79" s="258"/>
      <c r="CR79" s="260"/>
      <c r="CS79" s="345" t="s">
        <v>562</v>
      </c>
      <c r="CT79" s="345" t="s">
        <v>562</v>
      </c>
      <c r="CU79" s="345" t="s">
        <v>364</v>
      </c>
      <c r="CV79" s="345" t="s">
        <v>2537</v>
      </c>
      <c r="CW79" s="345" t="s">
        <v>2538</v>
      </c>
      <c r="CX79" s="345" t="s">
        <v>1478</v>
      </c>
      <c r="CY79" s="345" t="s">
        <v>1258</v>
      </c>
      <c r="CZ79" s="345" t="s">
        <v>562</v>
      </c>
      <c r="DA79" s="345" t="s">
        <v>1200</v>
      </c>
      <c r="DB79" s="345" t="s">
        <v>2539</v>
      </c>
      <c r="DC79" s="345" t="s">
        <v>2540</v>
      </c>
      <c r="DD79" s="345" t="s">
        <v>2541</v>
      </c>
      <c r="DE79" s="345" t="s">
        <v>562</v>
      </c>
      <c r="DF79" s="345" t="s">
        <v>562</v>
      </c>
      <c r="DG79" s="345" t="s">
        <v>1320</v>
      </c>
      <c r="DH79" s="345" t="s">
        <v>562</v>
      </c>
      <c r="DI79" s="345" t="s">
        <v>562</v>
      </c>
      <c r="DJ79" s="345" t="s">
        <v>562</v>
      </c>
      <c r="DK79" s="345" t="s">
        <v>562</v>
      </c>
      <c r="DL79" s="345" t="s">
        <v>562</v>
      </c>
      <c r="DM79" s="258"/>
      <c r="DN79" s="260"/>
      <c r="DO79" s="345" t="s">
        <v>562</v>
      </c>
      <c r="DP79" s="345" t="s">
        <v>562</v>
      </c>
      <c r="DQ79" s="345" t="s">
        <v>364</v>
      </c>
      <c r="DR79" s="345" t="s">
        <v>2834</v>
      </c>
      <c r="DS79" s="345" t="s">
        <v>367</v>
      </c>
      <c r="DT79" s="345" t="s">
        <v>1432</v>
      </c>
      <c r="DU79" s="345" t="s">
        <v>542</v>
      </c>
      <c r="DV79" s="345" t="s">
        <v>562</v>
      </c>
      <c r="DW79" s="345" t="s">
        <v>2835</v>
      </c>
      <c r="DX79" s="345" t="s">
        <v>2836</v>
      </c>
      <c r="DY79" s="345" t="s">
        <v>2837</v>
      </c>
      <c r="DZ79" s="345" t="s">
        <v>2838</v>
      </c>
      <c r="EA79" s="345" t="s">
        <v>562</v>
      </c>
      <c r="EB79" s="345" t="s">
        <v>562</v>
      </c>
      <c r="EC79" s="345" t="s">
        <v>562</v>
      </c>
      <c r="ED79" s="345" t="s">
        <v>562</v>
      </c>
      <c r="EE79" s="345" t="s">
        <v>562</v>
      </c>
      <c r="EF79" s="345" t="s">
        <v>562</v>
      </c>
      <c r="EG79" s="345" t="s">
        <v>562</v>
      </c>
      <c r="EH79" s="345" t="s">
        <v>562</v>
      </c>
      <c r="EI79" s="258"/>
      <c r="EJ79" s="258"/>
      <c r="EK79" s="258" t="s">
        <v>562</v>
      </c>
      <c r="EL79" s="258" t="s">
        <v>562</v>
      </c>
      <c r="EM79" s="258" t="s">
        <v>562</v>
      </c>
      <c r="EN79" s="258" t="s">
        <v>562</v>
      </c>
      <c r="EO79" s="258" t="s">
        <v>562</v>
      </c>
      <c r="EP79" s="258" t="s">
        <v>562</v>
      </c>
      <c r="EQ79" s="258" t="s">
        <v>562</v>
      </c>
      <c r="ER79" s="258" t="s">
        <v>562</v>
      </c>
      <c r="ES79" s="258" t="s">
        <v>562</v>
      </c>
      <c r="ET79" s="258" t="s">
        <v>562</v>
      </c>
      <c r="EU79" s="258" t="s">
        <v>562</v>
      </c>
      <c r="EV79" s="258" t="s">
        <v>562</v>
      </c>
      <c r="EW79" s="258" t="s">
        <v>562</v>
      </c>
      <c r="EX79" s="258" t="s">
        <v>562</v>
      </c>
      <c r="EY79" s="258" t="s">
        <v>562</v>
      </c>
      <c r="EZ79" s="275" t="s">
        <v>562</v>
      </c>
      <c r="FA79" s="275" t="s">
        <v>562</v>
      </c>
      <c r="FB79" s="275" t="s">
        <v>562</v>
      </c>
      <c r="FC79" s="275" t="s">
        <v>562</v>
      </c>
      <c r="FD79" s="275" t="s">
        <v>562</v>
      </c>
      <c r="FE79" s="258"/>
    </row>
    <row r="80" spans="1:161" s="2" customFormat="1" ht="12.7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248" t="s">
        <v>359</v>
      </c>
      <c r="AD80" s="257" t="str">
        <f t="shared" ca="1" si="41"/>
        <v>281,291</v>
      </c>
      <c r="AE80" s="345" t="s">
        <v>996</v>
      </c>
      <c r="AF80" s="345" t="s">
        <v>1324</v>
      </c>
      <c r="AG80" s="345" t="s">
        <v>443</v>
      </c>
      <c r="AH80" s="345" t="s">
        <v>1947</v>
      </c>
      <c r="AI80" s="345" t="s">
        <v>1326</v>
      </c>
      <c r="AJ80" s="345" t="s">
        <v>1327</v>
      </c>
      <c r="AK80" s="345" t="s">
        <v>1095</v>
      </c>
      <c r="AL80" s="345" t="s">
        <v>1328</v>
      </c>
      <c r="AM80" s="345" t="s">
        <v>366</v>
      </c>
      <c r="AN80" s="345" t="s">
        <v>1329</v>
      </c>
      <c r="AO80" s="345" t="s">
        <v>2135</v>
      </c>
      <c r="AP80" s="345" t="s">
        <v>2135</v>
      </c>
      <c r="AQ80" s="345" t="s">
        <v>2136</v>
      </c>
      <c r="AR80" s="345" t="s">
        <v>364</v>
      </c>
      <c r="AS80" s="345" t="s">
        <v>2137</v>
      </c>
      <c r="AT80" s="345" t="s">
        <v>2138</v>
      </c>
      <c r="AU80" s="345" t="s">
        <v>2139</v>
      </c>
      <c r="AV80" s="345" t="s">
        <v>2140</v>
      </c>
      <c r="AW80" s="345" t="s">
        <v>2141</v>
      </c>
      <c r="AX80" s="345" t="s">
        <v>2142</v>
      </c>
      <c r="AY80" s="258"/>
      <c r="AZ80" s="260"/>
      <c r="BA80" s="258" t="s">
        <v>1323</v>
      </c>
      <c r="BB80" s="258" t="s">
        <v>1324</v>
      </c>
      <c r="BC80" s="258" t="s">
        <v>1325</v>
      </c>
      <c r="BD80" s="258" t="s">
        <v>1066</v>
      </c>
      <c r="BE80" s="258" t="s">
        <v>1326</v>
      </c>
      <c r="BF80" s="258" t="s">
        <v>1327</v>
      </c>
      <c r="BG80" s="258" t="s">
        <v>1095</v>
      </c>
      <c r="BH80" s="258" t="s">
        <v>1328</v>
      </c>
      <c r="BI80" s="258" t="s">
        <v>366</v>
      </c>
      <c r="BJ80" s="258" t="s">
        <v>1329</v>
      </c>
      <c r="BK80" s="258" t="s">
        <v>1330</v>
      </c>
      <c r="BL80" s="258" t="s">
        <v>1330</v>
      </c>
      <c r="BM80" s="258" t="s">
        <v>1331</v>
      </c>
      <c r="BN80" s="258"/>
      <c r="BO80" s="258" t="s">
        <v>1332</v>
      </c>
      <c r="BP80" s="275" t="s">
        <v>1333</v>
      </c>
      <c r="BQ80" s="275" t="s">
        <v>1334</v>
      </c>
      <c r="BR80" s="275" t="s">
        <v>1335</v>
      </c>
      <c r="BS80" s="275" t="s">
        <v>1336</v>
      </c>
      <c r="BT80" s="275" t="s">
        <v>1337</v>
      </c>
      <c r="BU80" s="258"/>
      <c r="BV80" s="260"/>
      <c r="BW80" s="258" t="s">
        <v>562</v>
      </c>
      <c r="BX80" s="258" t="s">
        <v>562</v>
      </c>
      <c r="BY80" s="258" t="s">
        <v>562</v>
      </c>
      <c r="BZ80" s="258" t="s">
        <v>562</v>
      </c>
      <c r="CA80" s="258" t="s">
        <v>562</v>
      </c>
      <c r="CB80" s="258" t="s">
        <v>562</v>
      </c>
      <c r="CC80" s="258" t="s">
        <v>562</v>
      </c>
      <c r="CD80" s="258" t="s">
        <v>562</v>
      </c>
      <c r="CE80" s="258" t="s">
        <v>562</v>
      </c>
      <c r="CF80" s="258" t="s">
        <v>562</v>
      </c>
      <c r="CG80" s="258" t="s">
        <v>562</v>
      </c>
      <c r="CH80" s="258" t="s">
        <v>562</v>
      </c>
      <c r="CI80" s="258" t="s">
        <v>562</v>
      </c>
      <c r="CJ80" s="258" t="s">
        <v>562</v>
      </c>
      <c r="CK80" s="258" t="s">
        <v>562</v>
      </c>
      <c r="CL80" s="275" t="s">
        <v>562</v>
      </c>
      <c r="CM80" s="275" t="s">
        <v>562</v>
      </c>
      <c r="CN80" s="275" t="s">
        <v>562</v>
      </c>
      <c r="CO80" s="275" t="s">
        <v>562</v>
      </c>
      <c r="CP80" s="275" t="s">
        <v>562</v>
      </c>
      <c r="CQ80" s="258"/>
      <c r="CR80" s="260"/>
      <c r="CS80" s="345" t="s">
        <v>2542</v>
      </c>
      <c r="CT80" s="345" t="s">
        <v>1324</v>
      </c>
      <c r="CU80" s="345" t="s">
        <v>443</v>
      </c>
      <c r="CV80" s="345" t="s">
        <v>2543</v>
      </c>
      <c r="CW80" s="345" t="s">
        <v>1326</v>
      </c>
      <c r="CX80" s="345" t="s">
        <v>1327</v>
      </c>
      <c r="CY80" s="345" t="s">
        <v>1095</v>
      </c>
      <c r="CZ80" s="345" t="s">
        <v>1328</v>
      </c>
      <c r="DA80" s="345" t="s">
        <v>366</v>
      </c>
      <c r="DB80" s="345" t="s">
        <v>1329</v>
      </c>
      <c r="DC80" s="345" t="s">
        <v>2544</v>
      </c>
      <c r="DD80" s="345" t="s">
        <v>2544</v>
      </c>
      <c r="DE80" s="345" t="s">
        <v>2545</v>
      </c>
      <c r="DF80" s="345" t="s">
        <v>364</v>
      </c>
      <c r="DG80" s="345" t="s">
        <v>2546</v>
      </c>
      <c r="DH80" s="345" t="s">
        <v>2547</v>
      </c>
      <c r="DI80" s="345" t="s">
        <v>2548</v>
      </c>
      <c r="DJ80" s="345" t="s">
        <v>2549</v>
      </c>
      <c r="DK80" s="345" t="s">
        <v>2550</v>
      </c>
      <c r="DL80" s="345" t="s">
        <v>2551</v>
      </c>
      <c r="DM80" s="258"/>
      <c r="DN80" s="260"/>
      <c r="DO80" s="345" t="s">
        <v>2839</v>
      </c>
      <c r="DP80" s="345" t="s">
        <v>364</v>
      </c>
      <c r="DQ80" s="345" t="s">
        <v>1433</v>
      </c>
      <c r="DR80" s="345" t="s">
        <v>2840</v>
      </c>
      <c r="DS80" s="345" t="s">
        <v>364</v>
      </c>
      <c r="DT80" s="345" t="s">
        <v>364</v>
      </c>
      <c r="DU80" s="345" t="s">
        <v>364</v>
      </c>
      <c r="DV80" s="345" t="s">
        <v>364</v>
      </c>
      <c r="DW80" s="345" t="s">
        <v>364</v>
      </c>
      <c r="DX80" s="345" t="s">
        <v>364</v>
      </c>
      <c r="DY80" s="345" t="s">
        <v>2841</v>
      </c>
      <c r="DZ80" s="345" t="s">
        <v>2841</v>
      </c>
      <c r="EA80" s="345" t="s">
        <v>2842</v>
      </c>
      <c r="EB80" s="345" t="s">
        <v>364</v>
      </c>
      <c r="EC80" s="345" t="s">
        <v>2843</v>
      </c>
      <c r="ED80" s="345" t="s">
        <v>2844</v>
      </c>
      <c r="EE80" s="345" t="s">
        <v>2845</v>
      </c>
      <c r="EF80" s="345" t="s">
        <v>2846</v>
      </c>
      <c r="EG80" s="345" t="s">
        <v>2847</v>
      </c>
      <c r="EH80" s="345" t="s">
        <v>1694</v>
      </c>
      <c r="EI80" s="258"/>
      <c r="EJ80" s="258"/>
      <c r="EK80" s="258" t="s">
        <v>562</v>
      </c>
      <c r="EL80" s="258" t="s">
        <v>562</v>
      </c>
      <c r="EM80" s="258" t="s">
        <v>562</v>
      </c>
      <c r="EN80" s="258" t="s">
        <v>562</v>
      </c>
      <c r="EO80" s="258" t="s">
        <v>562</v>
      </c>
      <c r="EP80" s="258" t="s">
        <v>562</v>
      </c>
      <c r="EQ80" s="258" t="s">
        <v>562</v>
      </c>
      <c r="ER80" s="258" t="s">
        <v>562</v>
      </c>
      <c r="ES80" s="258" t="s">
        <v>562</v>
      </c>
      <c r="ET80" s="258" t="s">
        <v>562</v>
      </c>
      <c r="EU80" s="258" t="s">
        <v>562</v>
      </c>
      <c r="EV80" s="258" t="s">
        <v>562</v>
      </c>
      <c r="EW80" s="258" t="s">
        <v>562</v>
      </c>
      <c r="EX80" s="258" t="s">
        <v>562</v>
      </c>
      <c r="EY80" s="258" t="s">
        <v>562</v>
      </c>
      <c r="EZ80" s="275" t="s">
        <v>562</v>
      </c>
      <c r="FA80" s="275" t="s">
        <v>562</v>
      </c>
      <c r="FB80" s="275" t="s">
        <v>562</v>
      </c>
      <c r="FC80" s="275" t="s">
        <v>562</v>
      </c>
      <c r="FD80" s="275" t="s">
        <v>562</v>
      </c>
      <c r="FE80" s="258"/>
    </row>
    <row r="81" spans="1:161" s="2" customFormat="1" ht="12.7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248" t="s">
        <v>147</v>
      </c>
      <c r="AD81" s="257" t="str">
        <f t="shared" ca="1" si="41"/>
        <v>127,382</v>
      </c>
      <c r="AE81" s="345" t="s">
        <v>1338</v>
      </c>
      <c r="AF81" s="345" t="s">
        <v>392</v>
      </c>
      <c r="AG81" s="345" t="s">
        <v>382</v>
      </c>
      <c r="AH81" s="345" t="s">
        <v>2215</v>
      </c>
      <c r="AI81" s="345" t="s">
        <v>368</v>
      </c>
      <c r="AJ81" s="345" t="s">
        <v>364</v>
      </c>
      <c r="AK81" s="345" t="s">
        <v>552</v>
      </c>
      <c r="AL81" s="345" t="s">
        <v>553</v>
      </c>
      <c r="AM81" s="345" t="s">
        <v>523</v>
      </c>
      <c r="AN81" s="345" t="s">
        <v>554</v>
      </c>
      <c r="AO81" s="345" t="s">
        <v>2143</v>
      </c>
      <c r="AP81" s="345" t="s">
        <v>2143</v>
      </c>
      <c r="AQ81" s="345" t="s">
        <v>2144</v>
      </c>
      <c r="AR81" s="345" t="s">
        <v>2145</v>
      </c>
      <c r="AS81" s="345" t="s">
        <v>2903</v>
      </c>
      <c r="AT81" s="345" t="s">
        <v>2146</v>
      </c>
      <c r="AU81" s="345" t="s">
        <v>2147</v>
      </c>
      <c r="AV81" s="345" t="s">
        <v>2148</v>
      </c>
      <c r="AW81" s="345" t="s">
        <v>2149</v>
      </c>
      <c r="AX81" s="345" t="s">
        <v>2150</v>
      </c>
      <c r="AY81" s="258"/>
      <c r="AZ81" s="260"/>
      <c r="BA81" s="258" t="s">
        <v>1338</v>
      </c>
      <c r="BB81" s="258" t="s">
        <v>392</v>
      </c>
      <c r="BC81" s="258" t="s">
        <v>382</v>
      </c>
      <c r="BD81" s="258" t="s">
        <v>413</v>
      </c>
      <c r="BE81" s="258" t="s">
        <v>391</v>
      </c>
      <c r="BF81" s="258"/>
      <c r="BG81" s="258" t="s">
        <v>552</v>
      </c>
      <c r="BH81" s="258" t="s">
        <v>553</v>
      </c>
      <c r="BI81" s="258" t="s">
        <v>523</v>
      </c>
      <c r="BJ81" s="258" t="s">
        <v>554</v>
      </c>
      <c r="BK81" s="258" t="s">
        <v>1339</v>
      </c>
      <c r="BL81" s="258" t="s">
        <v>1339</v>
      </c>
      <c r="BM81" s="258" t="s">
        <v>1340</v>
      </c>
      <c r="BN81" s="258" t="s">
        <v>1341</v>
      </c>
      <c r="BO81" s="258" t="s">
        <v>1342</v>
      </c>
      <c r="BP81" s="275" t="s">
        <v>1343</v>
      </c>
      <c r="BQ81" s="275" t="s">
        <v>1344</v>
      </c>
      <c r="BR81" s="275" t="s">
        <v>1345</v>
      </c>
      <c r="BS81" s="275" t="s">
        <v>1346</v>
      </c>
      <c r="BT81" s="275" t="s">
        <v>1185</v>
      </c>
      <c r="BU81" s="258"/>
      <c r="BV81" s="260"/>
      <c r="BW81" s="258" t="s">
        <v>551</v>
      </c>
      <c r="BX81" s="258" t="s">
        <v>392</v>
      </c>
      <c r="BY81" s="258" t="s">
        <v>382</v>
      </c>
      <c r="BZ81" s="258" t="s">
        <v>413</v>
      </c>
      <c r="CA81" s="258" t="s">
        <v>391</v>
      </c>
      <c r="CB81" s="258"/>
      <c r="CC81" s="258" t="s">
        <v>552</v>
      </c>
      <c r="CD81" s="258" t="s">
        <v>553</v>
      </c>
      <c r="CE81" s="258" t="s">
        <v>523</v>
      </c>
      <c r="CF81" s="258" t="s">
        <v>554</v>
      </c>
      <c r="CG81" s="258" t="s">
        <v>1347</v>
      </c>
      <c r="CH81" s="258" t="s">
        <v>1347</v>
      </c>
      <c r="CI81" s="258" t="s">
        <v>1348</v>
      </c>
      <c r="CJ81" s="258" t="s">
        <v>1349</v>
      </c>
      <c r="CK81" s="258" t="s">
        <v>1350</v>
      </c>
      <c r="CL81" s="275" t="s">
        <v>1351</v>
      </c>
      <c r="CM81" s="275" t="s">
        <v>1352</v>
      </c>
      <c r="CN81" s="275" t="s">
        <v>1353</v>
      </c>
      <c r="CO81" s="275" t="s">
        <v>1354</v>
      </c>
      <c r="CP81" s="275" t="s">
        <v>1355</v>
      </c>
      <c r="CQ81" s="258"/>
      <c r="CR81" s="260"/>
      <c r="CS81" s="345" t="s">
        <v>2552</v>
      </c>
      <c r="CT81" s="345" t="s">
        <v>392</v>
      </c>
      <c r="CU81" s="345" t="s">
        <v>382</v>
      </c>
      <c r="CV81" s="345" t="s">
        <v>2215</v>
      </c>
      <c r="CW81" s="345" t="s">
        <v>368</v>
      </c>
      <c r="CX81" s="345" t="s">
        <v>364</v>
      </c>
      <c r="CY81" s="345" t="s">
        <v>552</v>
      </c>
      <c r="CZ81" s="345" t="s">
        <v>553</v>
      </c>
      <c r="DA81" s="345" t="s">
        <v>523</v>
      </c>
      <c r="DB81" s="345" t="s">
        <v>554</v>
      </c>
      <c r="DC81" s="345" t="s">
        <v>2553</v>
      </c>
      <c r="DD81" s="345" t="s">
        <v>2553</v>
      </c>
      <c r="DE81" s="345" t="s">
        <v>2554</v>
      </c>
      <c r="DF81" s="345" t="s">
        <v>2555</v>
      </c>
      <c r="DG81" s="345" t="s">
        <v>2556</v>
      </c>
      <c r="DH81" s="345" t="s">
        <v>2557</v>
      </c>
      <c r="DI81" s="345" t="s">
        <v>2558</v>
      </c>
      <c r="DJ81" s="345" t="s">
        <v>2559</v>
      </c>
      <c r="DK81" s="345" t="s">
        <v>2560</v>
      </c>
      <c r="DL81" s="345" t="s">
        <v>2150</v>
      </c>
      <c r="DM81" s="258"/>
      <c r="DN81" s="260"/>
      <c r="DO81" s="345" t="s">
        <v>364</v>
      </c>
      <c r="DP81" s="345" t="s">
        <v>364</v>
      </c>
      <c r="DQ81" s="345" t="s">
        <v>364</v>
      </c>
      <c r="DR81" s="345" t="s">
        <v>364</v>
      </c>
      <c r="DS81" s="345" t="s">
        <v>364</v>
      </c>
      <c r="DT81" s="345" t="s">
        <v>364</v>
      </c>
      <c r="DU81" s="345" t="s">
        <v>364</v>
      </c>
      <c r="DV81" s="345" t="s">
        <v>364</v>
      </c>
      <c r="DW81" s="345" t="s">
        <v>364</v>
      </c>
      <c r="DX81" s="345" t="s">
        <v>364</v>
      </c>
      <c r="DY81" s="345" t="s">
        <v>2848</v>
      </c>
      <c r="DZ81" s="345" t="s">
        <v>2848</v>
      </c>
      <c r="EA81" s="345" t="s">
        <v>2849</v>
      </c>
      <c r="EB81" s="345" t="s">
        <v>2850</v>
      </c>
      <c r="EC81" s="345" t="s">
        <v>2851</v>
      </c>
      <c r="ED81" s="345" t="s">
        <v>2852</v>
      </c>
      <c r="EE81" s="345" t="s">
        <v>2853</v>
      </c>
      <c r="EF81" s="345" t="s">
        <v>2854</v>
      </c>
      <c r="EG81" s="345" t="s">
        <v>2855</v>
      </c>
      <c r="EH81" s="345" t="s">
        <v>2856</v>
      </c>
      <c r="EI81" s="258"/>
      <c r="EJ81" s="258"/>
      <c r="EK81" s="258" t="s">
        <v>1685</v>
      </c>
      <c r="EL81" s="258" t="s">
        <v>364</v>
      </c>
      <c r="EM81" s="258" t="s">
        <v>364</v>
      </c>
      <c r="EN81" s="258" t="s">
        <v>364</v>
      </c>
      <c r="EO81" s="258" t="s">
        <v>364</v>
      </c>
      <c r="EP81" s="258" t="s">
        <v>364</v>
      </c>
      <c r="EQ81" s="258" t="s">
        <v>364</v>
      </c>
      <c r="ER81" s="258" t="s">
        <v>364</v>
      </c>
      <c r="ES81" s="258" t="s">
        <v>364</v>
      </c>
      <c r="ET81" s="258" t="s">
        <v>364</v>
      </c>
      <c r="EU81" s="258" t="s">
        <v>1686</v>
      </c>
      <c r="EV81" s="258" t="s">
        <v>1686</v>
      </c>
      <c r="EW81" s="258" t="s">
        <v>1687</v>
      </c>
      <c r="EX81" s="258" t="s">
        <v>1688</v>
      </c>
      <c r="EY81" s="258" t="s">
        <v>1689</v>
      </c>
      <c r="EZ81" s="275" t="s">
        <v>1690</v>
      </c>
      <c r="FA81" s="275" t="s">
        <v>1691</v>
      </c>
      <c r="FB81" s="275" t="s">
        <v>1692</v>
      </c>
      <c r="FC81" s="275" t="s">
        <v>1693</v>
      </c>
      <c r="FD81" s="275" t="s">
        <v>1694</v>
      </c>
      <c r="FE81" s="258"/>
    </row>
    <row r="82" spans="1:161" s="2" customFormat="1" ht="12.7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248" t="s">
        <v>360</v>
      </c>
      <c r="AD82" s="257" t="str">
        <f t="shared" ca="1" si="41"/>
        <v>283,625</v>
      </c>
      <c r="AE82" s="345" t="s">
        <v>2151</v>
      </c>
      <c r="AF82" s="345" t="s">
        <v>2152</v>
      </c>
      <c r="AG82" s="345" t="s">
        <v>792</v>
      </c>
      <c r="AH82" s="345" t="s">
        <v>2216</v>
      </c>
      <c r="AI82" s="345" t="s">
        <v>2217</v>
      </c>
      <c r="AJ82" s="345" t="s">
        <v>2201</v>
      </c>
      <c r="AK82" s="345" t="s">
        <v>2153</v>
      </c>
      <c r="AL82" s="345" t="s">
        <v>2154</v>
      </c>
      <c r="AM82" s="345" t="s">
        <v>2155</v>
      </c>
      <c r="AN82" s="345" t="s">
        <v>2156</v>
      </c>
      <c r="AO82" s="345" t="s">
        <v>2157</v>
      </c>
      <c r="AP82" s="345" t="s">
        <v>2158</v>
      </c>
      <c r="AQ82" s="345" t="s">
        <v>2159</v>
      </c>
      <c r="AR82" s="345" t="s">
        <v>2160</v>
      </c>
      <c r="AS82" s="345" t="s">
        <v>2161</v>
      </c>
      <c r="AT82" s="345" t="s">
        <v>2162</v>
      </c>
      <c r="AU82" s="345" t="s">
        <v>2163</v>
      </c>
      <c r="AV82" s="345" t="s">
        <v>2164</v>
      </c>
      <c r="AW82" s="345" t="s">
        <v>2165</v>
      </c>
      <c r="AX82" s="345" t="s">
        <v>2125</v>
      </c>
      <c r="AY82" s="258"/>
      <c r="AZ82" s="260"/>
      <c r="BA82" s="258" t="s">
        <v>769</v>
      </c>
      <c r="BB82" s="258" t="s">
        <v>1356</v>
      </c>
      <c r="BC82" s="258" t="s">
        <v>1019</v>
      </c>
      <c r="BD82" s="258" t="s">
        <v>1357</v>
      </c>
      <c r="BE82" s="258" t="s">
        <v>1358</v>
      </c>
      <c r="BF82" s="258" t="s">
        <v>1359</v>
      </c>
      <c r="BG82" s="258" t="s">
        <v>1360</v>
      </c>
      <c r="BH82" s="258" t="s">
        <v>1361</v>
      </c>
      <c r="BI82" s="258" t="s">
        <v>484</v>
      </c>
      <c r="BJ82" s="258" t="s">
        <v>1362</v>
      </c>
      <c r="BK82" s="258" t="s">
        <v>1363</v>
      </c>
      <c r="BL82" s="258" t="s">
        <v>1364</v>
      </c>
      <c r="BM82" s="258" t="s">
        <v>1365</v>
      </c>
      <c r="BN82" s="258" t="s">
        <v>1366</v>
      </c>
      <c r="BO82" s="258" t="s">
        <v>1367</v>
      </c>
      <c r="BP82" s="275" t="s">
        <v>1368</v>
      </c>
      <c r="BQ82" s="275" t="s">
        <v>1369</v>
      </c>
      <c r="BR82" s="275" t="s">
        <v>1368</v>
      </c>
      <c r="BS82" s="275" t="s">
        <v>1370</v>
      </c>
      <c r="BT82" s="275" t="s">
        <v>1065</v>
      </c>
      <c r="BU82" s="258"/>
      <c r="BV82" s="260"/>
      <c r="BW82" s="258" t="s">
        <v>562</v>
      </c>
      <c r="BX82" s="258" t="s">
        <v>562</v>
      </c>
      <c r="BY82" s="258" t="s">
        <v>562</v>
      </c>
      <c r="BZ82" s="258" t="s">
        <v>562</v>
      </c>
      <c r="CA82" s="258" t="s">
        <v>562</v>
      </c>
      <c r="CB82" s="258" t="s">
        <v>562</v>
      </c>
      <c r="CC82" s="258" t="s">
        <v>562</v>
      </c>
      <c r="CD82" s="258" t="s">
        <v>562</v>
      </c>
      <c r="CE82" s="258" t="s">
        <v>562</v>
      </c>
      <c r="CF82" s="258" t="s">
        <v>562</v>
      </c>
      <c r="CG82" s="258" t="s">
        <v>562</v>
      </c>
      <c r="CH82" s="258" t="s">
        <v>562</v>
      </c>
      <c r="CI82" s="258" t="s">
        <v>562</v>
      </c>
      <c r="CJ82" s="258" t="s">
        <v>562</v>
      </c>
      <c r="CK82" s="258" t="s">
        <v>562</v>
      </c>
      <c r="CL82" s="275" t="s">
        <v>562</v>
      </c>
      <c r="CM82" s="275" t="s">
        <v>562</v>
      </c>
      <c r="CN82" s="275" t="s">
        <v>562</v>
      </c>
      <c r="CO82" s="275" t="s">
        <v>562</v>
      </c>
      <c r="CP82" s="275" t="s">
        <v>562</v>
      </c>
      <c r="CQ82" s="258"/>
      <c r="CR82" s="260"/>
      <c r="CS82" s="345" t="s">
        <v>2561</v>
      </c>
      <c r="CT82" s="345" t="s">
        <v>2562</v>
      </c>
      <c r="CU82" s="345" t="s">
        <v>2404</v>
      </c>
      <c r="CV82" s="345" t="s">
        <v>461</v>
      </c>
      <c r="CW82" s="345" t="s">
        <v>2563</v>
      </c>
      <c r="CX82" s="345" t="s">
        <v>2201</v>
      </c>
      <c r="CY82" s="345" t="s">
        <v>2564</v>
      </c>
      <c r="CZ82" s="345" t="s">
        <v>2565</v>
      </c>
      <c r="DA82" s="345" t="s">
        <v>820</v>
      </c>
      <c r="DB82" s="345" t="s">
        <v>2566</v>
      </c>
      <c r="DC82" s="345" t="s">
        <v>2567</v>
      </c>
      <c r="DD82" s="345" t="s">
        <v>2568</v>
      </c>
      <c r="DE82" s="345" t="s">
        <v>2569</v>
      </c>
      <c r="DF82" s="345" t="s">
        <v>2570</v>
      </c>
      <c r="DG82" s="345" t="s">
        <v>2571</v>
      </c>
      <c r="DH82" s="345" t="s">
        <v>2572</v>
      </c>
      <c r="DI82" s="345" t="s">
        <v>2573</v>
      </c>
      <c r="DJ82" s="345" t="s">
        <v>2574</v>
      </c>
      <c r="DK82" s="345" t="s">
        <v>2575</v>
      </c>
      <c r="DL82" s="345" t="s">
        <v>2576</v>
      </c>
      <c r="DM82" s="258"/>
      <c r="DN82" s="260"/>
      <c r="DO82" s="345" t="s">
        <v>2857</v>
      </c>
      <c r="DP82" s="345" t="s">
        <v>2858</v>
      </c>
      <c r="DQ82" s="345" t="s">
        <v>2859</v>
      </c>
      <c r="DR82" s="345" t="s">
        <v>2860</v>
      </c>
      <c r="DS82" s="345" t="s">
        <v>2861</v>
      </c>
      <c r="DT82" s="345" t="s">
        <v>364</v>
      </c>
      <c r="DU82" s="345" t="s">
        <v>397</v>
      </c>
      <c r="DV82" s="345" t="s">
        <v>2862</v>
      </c>
      <c r="DW82" s="345" t="s">
        <v>818</v>
      </c>
      <c r="DX82" s="345" t="s">
        <v>2863</v>
      </c>
      <c r="DY82" s="345" t="s">
        <v>2864</v>
      </c>
      <c r="DZ82" s="345" t="s">
        <v>2865</v>
      </c>
      <c r="EA82" s="345" t="s">
        <v>2866</v>
      </c>
      <c r="EB82" s="345" t="s">
        <v>2867</v>
      </c>
      <c r="EC82" s="345" t="s">
        <v>2868</v>
      </c>
      <c r="ED82" s="345" t="s">
        <v>2869</v>
      </c>
      <c r="EE82" s="345" t="s">
        <v>2870</v>
      </c>
      <c r="EF82" s="345" t="s">
        <v>2871</v>
      </c>
      <c r="EG82" s="345" t="s">
        <v>2872</v>
      </c>
      <c r="EH82" s="345" t="s">
        <v>1656</v>
      </c>
      <c r="EI82" s="258"/>
      <c r="EJ82" s="258"/>
      <c r="EK82" s="258" t="s">
        <v>562</v>
      </c>
      <c r="EL82" s="258" t="s">
        <v>562</v>
      </c>
      <c r="EM82" s="258" t="s">
        <v>562</v>
      </c>
      <c r="EN82" s="258" t="s">
        <v>562</v>
      </c>
      <c r="EO82" s="258" t="s">
        <v>562</v>
      </c>
      <c r="EP82" s="258" t="s">
        <v>562</v>
      </c>
      <c r="EQ82" s="258" t="s">
        <v>562</v>
      </c>
      <c r="ER82" s="258" t="s">
        <v>562</v>
      </c>
      <c r="ES82" s="258" t="s">
        <v>562</v>
      </c>
      <c r="ET82" s="258" t="s">
        <v>562</v>
      </c>
      <c r="EU82" s="258" t="s">
        <v>562</v>
      </c>
      <c r="EV82" s="258" t="s">
        <v>562</v>
      </c>
      <c r="EW82" s="258" t="s">
        <v>562</v>
      </c>
      <c r="EX82" s="258" t="s">
        <v>562</v>
      </c>
      <c r="EY82" s="258" t="s">
        <v>562</v>
      </c>
      <c r="EZ82" s="275" t="s">
        <v>562</v>
      </c>
      <c r="FA82" s="275" t="s">
        <v>562</v>
      </c>
      <c r="FB82" s="275" t="s">
        <v>562</v>
      </c>
      <c r="FC82" s="275" t="s">
        <v>562</v>
      </c>
      <c r="FD82" s="275" t="s">
        <v>562</v>
      </c>
      <c r="FE82" s="258"/>
    </row>
    <row r="83" spans="1:161" s="2" customFormat="1" ht="12.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248" t="s">
        <v>148</v>
      </c>
      <c r="AD83" s="257" t="str">
        <f t="shared" ca="1" si="41"/>
        <v>111,970</v>
      </c>
      <c r="AE83" s="345" t="s">
        <v>2166</v>
      </c>
      <c r="AF83" s="345" t="s">
        <v>556</v>
      </c>
      <c r="AG83" s="345" t="s">
        <v>557</v>
      </c>
      <c r="AH83" s="345" t="s">
        <v>415</v>
      </c>
      <c r="AI83" s="345" t="s">
        <v>385</v>
      </c>
      <c r="AJ83" s="345" t="s">
        <v>414</v>
      </c>
      <c r="AK83" s="345" t="s">
        <v>408</v>
      </c>
      <c r="AL83" s="345" t="s">
        <v>558</v>
      </c>
      <c r="AM83" s="345" t="s">
        <v>559</v>
      </c>
      <c r="AN83" s="345" t="s">
        <v>406</v>
      </c>
      <c r="AO83" s="345" t="s">
        <v>2167</v>
      </c>
      <c r="AP83" s="345" t="s">
        <v>2167</v>
      </c>
      <c r="AQ83" s="345" t="s">
        <v>2168</v>
      </c>
      <c r="AR83" s="345" t="s">
        <v>1145</v>
      </c>
      <c r="AS83" s="345" t="s">
        <v>2169</v>
      </c>
      <c r="AT83" s="345" t="s">
        <v>2170</v>
      </c>
      <c r="AU83" s="345" t="s">
        <v>2171</v>
      </c>
      <c r="AV83" s="345" t="s">
        <v>2172</v>
      </c>
      <c r="AW83" s="345" t="s">
        <v>2173</v>
      </c>
      <c r="AX83" s="345" t="s">
        <v>1379</v>
      </c>
      <c r="AY83" s="258"/>
      <c r="AZ83" s="260"/>
      <c r="BA83" s="258" t="s">
        <v>555</v>
      </c>
      <c r="BB83" s="258" t="s">
        <v>556</v>
      </c>
      <c r="BC83" s="258" t="s">
        <v>557</v>
      </c>
      <c r="BD83" s="258" t="s">
        <v>415</v>
      </c>
      <c r="BE83" s="258" t="s">
        <v>385</v>
      </c>
      <c r="BF83" s="258" t="s">
        <v>414</v>
      </c>
      <c r="BG83" s="258" t="s">
        <v>408</v>
      </c>
      <c r="BH83" s="258" t="s">
        <v>558</v>
      </c>
      <c r="BI83" s="258" t="s">
        <v>559</v>
      </c>
      <c r="BJ83" s="258" t="s">
        <v>406</v>
      </c>
      <c r="BK83" s="258" t="s">
        <v>1371</v>
      </c>
      <c r="BL83" s="258" t="s">
        <v>1371</v>
      </c>
      <c r="BM83" s="258" t="s">
        <v>1372</v>
      </c>
      <c r="BN83" s="258" t="s">
        <v>1373</v>
      </c>
      <c r="BO83" s="258" t="s">
        <v>1374</v>
      </c>
      <c r="BP83" s="275" t="s">
        <v>1375</v>
      </c>
      <c r="BQ83" s="275" t="s">
        <v>1376</v>
      </c>
      <c r="BR83" s="275" t="s">
        <v>1377</v>
      </c>
      <c r="BS83" s="275" t="s">
        <v>1378</v>
      </c>
      <c r="BT83" s="275" t="s">
        <v>1379</v>
      </c>
      <c r="BU83" s="258"/>
      <c r="BV83" s="260"/>
      <c r="BW83" s="258" t="s">
        <v>555</v>
      </c>
      <c r="BX83" s="258" t="s">
        <v>556</v>
      </c>
      <c r="BY83" s="258" t="s">
        <v>557</v>
      </c>
      <c r="BZ83" s="258" t="s">
        <v>415</v>
      </c>
      <c r="CA83" s="258" t="s">
        <v>385</v>
      </c>
      <c r="CB83" s="258" t="s">
        <v>414</v>
      </c>
      <c r="CC83" s="258" t="s">
        <v>408</v>
      </c>
      <c r="CD83" s="258" t="s">
        <v>558</v>
      </c>
      <c r="CE83" s="258" t="s">
        <v>559</v>
      </c>
      <c r="CF83" s="258" t="s">
        <v>406</v>
      </c>
      <c r="CG83" s="258" t="s">
        <v>1380</v>
      </c>
      <c r="CH83" s="258" t="s">
        <v>1380</v>
      </c>
      <c r="CI83" s="258" t="s">
        <v>1381</v>
      </c>
      <c r="CJ83" s="258" t="s">
        <v>1382</v>
      </c>
      <c r="CK83" s="258" t="s">
        <v>1383</v>
      </c>
      <c r="CL83" s="275" t="s">
        <v>1384</v>
      </c>
      <c r="CM83" s="275" t="s">
        <v>1385</v>
      </c>
      <c r="CN83" s="275" t="s">
        <v>1386</v>
      </c>
      <c r="CO83" s="275" t="s">
        <v>1387</v>
      </c>
      <c r="CP83" s="275" t="s">
        <v>1388</v>
      </c>
      <c r="CQ83" s="258"/>
      <c r="CR83" s="260"/>
      <c r="CS83" s="345" t="s">
        <v>2577</v>
      </c>
      <c r="CT83" s="345" t="s">
        <v>556</v>
      </c>
      <c r="CU83" s="345" t="s">
        <v>557</v>
      </c>
      <c r="CV83" s="345" t="s">
        <v>415</v>
      </c>
      <c r="CW83" s="345" t="s">
        <v>385</v>
      </c>
      <c r="CX83" s="345" t="s">
        <v>414</v>
      </c>
      <c r="CY83" s="345" t="s">
        <v>408</v>
      </c>
      <c r="CZ83" s="345" t="s">
        <v>558</v>
      </c>
      <c r="DA83" s="345" t="s">
        <v>559</v>
      </c>
      <c r="DB83" s="345" t="s">
        <v>406</v>
      </c>
      <c r="DC83" s="345" t="s">
        <v>2578</v>
      </c>
      <c r="DD83" s="345" t="s">
        <v>2578</v>
      </c>
      <c r="DE83" s="345" t="s">
        <v>2579</v>
      </c>
      <c r="DF83" s="345" t="s">
        <v>2580</v>
      </c>
      <c r="DG83" s="345" t="s">
        <v>2581</v>
      </c>
      <c r="DH83" s="345" t="s">
        <v>2582</v>
      </c>
      <c r="DI83" s="345" t="s">
        <v>2583</v>
      </c>
      <c r="DJ83" s="345" t="s">
        <v>2584</v>
      </c>
      <c r="DK83" s="345" t="s">
        <v>2585</v>
      </c>
      <c r="DL83" s="345" t="s">
        <v>2586</v>
      </c>
      <c r="DM83" s="258"/>
      <c r="DN83" s="260"/>
      <c r="DO83" s="345" t="s">
        <v>392</v>
      </c>
      <c r="DP83" s="345" t="s">
        <v>364</v>
      </c>
      <c r="DQ83" s="345" t="s">
        <v>364</v>
      </c>
      <c r="DR83" s="345" t="s">
        <v>364</v>
      </c>
      <c r="DS83" s="345" t="s">
        <v>364</v>
      </c>
      <c r="DT83" s="345" t="s">
        <v>364</v>
      </c>
      <c r="DU83" s="345" t="s">
        <v>364</v>
      </c>
      <c r="DV83" s="345" t="s">
        <v>364</v>
      </c>
      <c r="DW83" s="345" t="s">
        <v>364</v>
      </c>
      <c r="DX83" s="345" t="s">
        <v>364</v>
      </c>
      <c r="DY83" s="345" t="s">
        <v>2873</v>
      </c>
      <c r="DZ83" s="345" t="s">
        <v>2873</v>
      </c>
      <c r="EA83" s="345" t="s">
        <v>1947</v>
      </c>
      <c r="EB83" s="345" t="s">
        <v>2874</v>
      </c>
      <c r="EC83" s="345" t="s">
        <v>2875</v>
      </c>
      <c r="ED83" s="345" t="s">
        <v>2876</v>
      </c>
      <c r="EE83" s="345" t="s">
        <v>2877</v>
      </c>
      <c r="EF83" s="345" t="s">
        <v>2878</v>
      </c>
      <c r="EG83" s="345" t="s">
        <v>2879</v>
      </c>
      <c r="EH83" s="345" t="s">
        <v>1442</v>
      </c>
      <c r="EI83" s="258"/>
      <c r="EJ83" s="258"/>
      <c r="EK83" s="258" t="s">
        <v>364</v>
      </c>
      <c r="EL83" s="258" t="s">
        <v>364</v>
      </c>
      <c r="EM83" s="258" t="s">
        <v>364</v>
      </c>
      <c r="EN83" s="258" t="s">
        <v>364</v>
      </c>
      <c r="EO83" s="258" t="s">
        <v>364</v>
      </c>
      <c r="EP83" s="258" t="s">
        <v>364</v>
      </c>
      <c r="EQ83" s="258" t="s">
        <v>364</v>
      </c>
      <c r="ER83" s="258" t="s">
        <v>364</v>
      </c>
      <c r="ES83" s="258" t="s">
        <v>364</v>
      </c>
      <c r="ET83" s="258" t="s">
        <v>364</v>
      </c>
      <c r="EU83" s="258" t="s">
        <v>1695</v>
      </c>
      <c r="EV83" s="258" t="s">
        <v>1695</v>
      </c>
      <c r="EW83" s="258" t="s">
        <v>1696</v>
      </c>
      <c r="EX83" s="258" t="s">
        <v>1697</v>
      </c>
      <c r="EY83" s="258" t="s">
        <v>1698</v>
      </c>
      <c r="EZ83" s="275" t="s">
        <v>1699</v>
      </c>
      <c r="FA83" s="275" t="s">
        <v>1700</v>
      </c>
      <c r="FB83" s="275" t="s">
        <v>1701</v>
      </c>
      <c r="FC83" s="275" t="s">
        <v>1702</v>
      </c>
      <c r="FD83" s="275" t="s">
        <v>1656</v>
      </c>
      <c r="FE83" s="258"/>
    </row>
    <row r="84" spans="1:161" s="2" customFormat="1" ht="12.7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248" t="s">
        <v>149</v>
      </c>
      <c r="AD84" s="257" t="str">
        <f t="shared" ca="1" si="41"/>
        <v>156,355</v>
      </c>
      <c r="AE84" s="345" t="s">
        <v>560</v>
      </c>
      <c r="AF84" s="345" t="s">
        <v>1389</v>
      </c>
      <c r="AG84" s="345" t="s">
        <v>954</v>
      </c>
      <c r="AH84" s="345" t="s">
        <v>1390</v>
      </c>
      <c r="AI84" s="345" t="s">
        <v>1391</v>
      </c>
      <c r="AJ84" s="345" t="s">
        <v>386</v>
      </c>
      <c r="AK84" s="345" t="s">
        <v>1392</v>
      </c>
      <c r="AL84" s="345" t="s">
        <v>1393</v>
      </c>
      <c r="AM84" s="345" t="s">
        <v>369</v>
      </c>
      <c r="AN84" s="345" t="s">
        <v>2174</v>
      </c>
      <c r="AO84" s="345" t="s">
        <v>2175</v>
      </c>
      <c r="AP84" s="345" t="s">
        <v>2176</v>
      </c>
      <c r="AQ84" s="345" t="s">
        <v>2177</v>
      </c>
      <c r="AR84" s="345" t="s">
        <v>2178</v>
      </c>
      <c r="AS84" s="345" t="s">
        <v>2179</v>
      </c>
      <c r="AT84" s="345" t="s">
        <v>562</v>
      </c>
      <c r="AU84" s="345" t="s">
        <v>562</v>
      </c>
      <c r="AV84" s="345" t="s">
        <v>562</v>
      </c>
      <c r="AW84" s="345" t="s">
        <v>2180</v>
      </c>
      <c r="AX84" s="345" t="s">
        <v>850</v>
      </c>
      <c r="AY84" s="258"/>
      <c r="AZ84" s="260"/>
      <c r="BA84" s="258" t="s">
        <v>560</v>
      </c>
      <c r="BB84" s="258" t="s">
        <v>1389</v>
      </c>
      <c r="BC84" s="258" t="s">
        <v>954</v>
      </c>
      <c r="BD84" s="258" t="s">
        <v>1390</v>
      </c>
      <c r="BE84" s="258" t="s">
        <v>1391</v>
      </c>
      <c r="BF84" s="258" t="s">
        <v>386</v>
      </c>
      <c r="BG84" s="258" t="s">
        <v>1392</v>
      </c>
      <c r="BH84" s="258" t="s">
        <v>1393</v>
      </c>
      <c r="BI84" s="258" t="s">
        <v>369</v>
      </c>
      <c r="BJ84" s="258" t="s">
        <v>1394</v>
      </c>
      <c r="BK84" s="258" t="s">
        <v>1395</v>
      </c>
      <c r="BL84" s="258" t="s">
        <v>1396</v>
      </c>
      <c r="BM84" s="258" t="s">
        <v>1397</v>
      </c>
      <c r="BN84" s="258" t="s">
        <v>1398</v>
      </c>
      <c r="BO84" s="258" t="s">
        <v>1399</v>
      </c>
      <c r="BP84" s="275" t="s">
        <v>562</v>
      </c>
      <c r="BQ84" s="275" t="s">
        <v>562</v>
      </c>
      <c r="BR84" s="275" t="s">
        <v>562</v>
      </c>
      <c r="BS84" s="275" t="s">
        <v>1400</v>
      </c>
      <c r="BT84" s="275" t="s">
        <v>1185</v>
      </c>
      <c r="BU84" s="258"/>
      <c r="BV84" s="260"/>
      <c r="BW84" s="258" t="s">
        <v>560</v>
      </c>
      <c r="BX84" s="258" t="s">
        <v>1389</v>
      </c>
      <c r="BY84" s="258" t="s">
        <v>954</v>
      </c>
      <c r="BZ84" s="258" t="s">
        <v>1401</v>
      </c>
      <c r="CA84" s="258" t="s">
        <v>530</v>
      </c>
      <c r="CB84" s="258" t="s">
        <v>386</v>
      </c>
      <c r="CC84" s="258" t="s">
        <v>1392</v>
      </c>
      <c r="CD84" s="258" t="s">
        <v>1393</v>
      </c>
      <c r="CE84" s="258" t="s">
        <v>544</v>
      </c>
      <c r="CF84" s="258" t="s">
        <v>1402</v>
      </c>
      <c r="CG84" s="258" t="s">
        <v>617</v>
      </c>
      <c r="CH84" s="258" t="s">
        <v>618</v>
      </c>
      <c r="CI84" s="258" t="s">
        <v>619</v>
      </c>
      <c r="CJ84" s="258" t="s">
        <v>620</v>
      </c>
      <c r="CK84" s="258" t="s">
        <v>621</v>
      </c>
      <c r="CL84" s="275" t="s">
        <v>562</v>
      </c>
      <c r="CM84" s="275" t="s">
        <v>562</v>
      </c>
      <c r="CN84" s="275" t="s">
        <v>562</v>
      </c>
      <c r="CO84" s="275" t="s">
        <v>1403</v>
      </c>
      <c r="CP84" s="275" t="s">
        <v>1079</v>
      </c>
      <c r="CQ84" s="258"/>
      <c r="CR84" s="260"/>
      <c r="CS84" s="345" t="s">
        <v>560</v>
      </c>
      <c r="CT84" s="345" t="s">
        <v>1389</v>
      </c>
      <c r="CU84" s="345" t="s">
        <v>954</v>
      </c>
      <c r="CV84" s="345" t="s">
        <v>2587</v>
      </c>
      <c r="CW84" s="345" t="s">
        <v>2588</v>
      </c>
      <c r="CX84" s="345" t="s">
        <v>386</v>
      </c>
      <c r="CY84" s="345" t="s">
        <v>1392</v>
      </c>
      <c r="CZ84" s="345" t="s">
        <v>1393</v>
      </c>
      <c r="DA84" s="345" t="s">
        <v>841</v>
      </c>
      <c r="DB84" s="345" t="s">
        <v>2589</v>
      </c>
      <c r="DC84" s="345" t="s">
        <v>2590</v>
      </c>
      <c r="DD84" s="345" t="s">
        <v>2591</v>
      </c>
      <c r="DE84" s="345" t="s">
        <v>2592</v>
      </c>
      <c r="DF84" s="345" t="s">
        <v>2593</v>
      </c>
      <c r="DG84" s="345" t="s">
        <v>2594</v>
      </c>
      <c r="DH84" s="345" t="s">
        <v>562</v>
      </c>
      <c r="DI84" s="345" t="s">
        <v>562</v>
      </c>
      <c r="DJ84" s="345" t="s">
        <v>562</v>
      </c>
      <c r="DK84" s="345" t="s">
        <v>2595</v>
      </c>
      <c r="DL84" s="345" t="s">
        <v>2150</v>
      </c>
      <c r="DM84" s="258"/>
      <c r="DN84" s="260"/>
      <c r="DO84" s="345" t="s">
        <v>364</v>
      </c>
      <c r="DP84" s="345" t="s">
        <v>364</v>
      </c>
      <c r="DQ84" s="345" t="s">
        <v>364</v>
      </c>
      <c r="DR84" s="345" t="s">
        <v>364</v>
      </c>
      <c r="DS84" s="345" t="s">
        <v>364</v>
      </c>
      <c r="DT84" s="345" t="s">
        <v>364</v>
      </c>
      <c r="DU84" s="345" t="s">
        <v>364</v>
      </c>
      <c r="DV84" s="345" t="s">
        <v>364</v>
      </c>
      <c r="DW84" s="345" t="s">
        <v>364</v>
      </c>
      <c r="DX84" s="345" t="s">
        <v>789</v>
      </c>
      <c r="DY84" s="345" t="s">
        <v>2880</v>
      </c>
      <c r="DZ84" s="345" t="s">
        <v>2881</v>
      </c>
      <c r="EA84" s="345" t="s">
        <v>2882</v>
      </c>
      <c r="EB84" s="345" t="s">
        <v>2883</v>
      </c>
      <c r="EC84" s="345" t="s">
        <v>2884</v>
      </c>
      <c r="ED84" s="345" t="s">
        <v>562</v>
      </c>
      <c r="EE84" s="345" t="s">
        <v>562</v>
      </c>
      <c r="EF84" s="345" t="s">
        <v>562</v>
      </c>
      <c r="EG84" s="345" t="s">
        <v>2885</v>
      </c>
      <c r="EH84" s="345" t="s">
        <v>2700</v>
      </c>
      <c r="EI84" s="258"/>
      <c r="EJ84" s="258"/>
      <c r="EK84" s="258" t="s">
        <v>364</v>
      </c>
      <c r="EL84" s="258" t="s">
        <v>364</v>
      </c>
      <c r="EM84" s="258" t="s">
        <v>364</v>
      </c>
      <c r="EN84" s="258" t="s">
        <v>1703</v>
      </c>
      <c r="EO84" s="258" t="s">
        <v>473</v>
      </c>
      <c r="EP84" s="258" t="s">
        <v>364</v>
      </c>
      <c r="EQ84" s="258" t="s">
        <v>364</v>
      </c>
      <c r="ER84" s="258" t="s">
        <v>364</v>
      </c>
      <c r="ES84" s="258" t="s">
        <v>818</v>
      </c>
      <c r="ET84" s="258" t="s">
        <v>1704</v>
      </c>
      <c r="EU84" s="258" t="s">
        <v>1705</v>
      </c>
      <c r="EV84" s="258" t="s">
        <v>1706</v>
      </c>
      <c r="EW84" s="258" t="s">
        <v>1707</v>
      </c>
      <c r="EX84" s="258" t="s">
        <v>1708</v>
      </c>
      <c r="EY84" s="258" t="s">
        <v>1709</v>
      </c>
      <c r="EZ84" s="275" t="s">
        <v>562</v>
      </c>
      <c r="FA84" s="275" t="s">
        <v>562</v>
      </c>
      <c r="FB84" s="275" t="s">
        <v>562</v>
      </c>
      <c r="FC84" s="275" t="s">
        <v>1710</v>
      </c>
      <c r="FD84" s="275" t="s">
        <v>1500</v>
      </c>
      <c r="FE84" s="258"/>
    </row>
    <row r="85" spans="1:161" s="2" customFormat="1" ht="12.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248" t="s">
        <v>75</v>
      </c>
      <c r="AD85" s="257" t="str">
        <f t="shared" ca="1" si="41"/>
        <v>525,276</v>
      </c>
      <c r="AE85" s="345" t="s">
        <v>2181</v>
      </c>
      <c r="AF85" s="345" t="s">
        <v>364</v>
      </c>
      <c r="AG85" s="345" t="s">
        <v>364</v>
      </c>
      <c r="AH85" s="345" t="s">
        <v>364</v>
      </c>
      <c r="AI85" s="345" t="s">
        <v>364</v>
      </c>
      <c r="AJ85" s="345" t="s">
        <v>364</v>
      </c>
      <c r="AK85" s="345" t="s">
        <v>2182</v>
      </c>
      <c r="AL85" s="345" t="s">
        <v>2183</v>
      </c>
      <c r="AM85" s="345" t="s">
        <v>2184</v>
      </c>
      <c r="AN85" s="345" t="s">
        <v>2185</v>
      </c>
      <c r="AO85" s="345" t="s">
        <v>2186</v>
      </c>
      <c r="AP85" s="345" t="s">
        <v>2187</v>
      </c>
      <c r="AQ85" s="345" t="s">
        <v>2188</v>
      </c>
      <c r="AR85" s="345" t="s">
        <v>2189</v>
      </c>
      <c r="AS85" s="345" t="s">
        <v>2190</v>
      </c>
      <c r="AT85" s="345" t="s">
        <v>2191</v>
      </c>
      <c r="AU85" s="345" t="s">
        <v>2192</v>
      </c>
      <c r="AV85" s="345" t="s">
        <v>2193</v>
      </c>
      <c r="AW85" s="345" t="s">
        <v>2194</v>
      </c>
      <c r="AX85" s="345" t="s">
        <v>1294</v>
      </c>
      <c r="AY85" s="258"/>
      <c r="AZ85" s="260"/>
      <c r="BA85" s="258" t="s">
        <v>1404</v>
      </c>
      <c r="BB85" s="258"/>
      <c r="BC85" s="258"/>
      <c r="BD85" s="258" t="s">
        <v>1405</v>
      </c>
      <c r="BE85" s="258" t="s">
        <v>1406</v>
      </c>
      <c r="BF85" s="258" t="s">
        <v>1407</v>
      </c>
      <c r="BG85" s="258" t="s">
        <v>1408</v>
      </c>
      <c r="BH85" s="258" t="s">
        <v>1409</v>
      </c>
      <c r="BI85" s="258" t="s">
        <v>1410</v>
      </c>
      <c r="BJ85" s="258" t="s">
        <v>1411</v>
      </c>
      <c r="BK85" s="258" t="s">
        <v>1412</v>
      </c>
      <c r="BL85" s="258" t="s">
        <v>1413</v>
      </c>
      <c r="BM85" s="258" t="s">
        <v>1414</v>
      </c>
      <c r="BN85" s="258" t="s">
        <v>1415</v>
      </c>
      <c r="BO85" s="258" t="s">
        <v>1416</v>
      </c>
      <c r="BP85" s="275" t="s">
        <v>1417</v>
      </c>
      <c r="BQ85" s="275" t="s">
        <v>1418</v>
      </c>
      <c r="BR85" s="275" t="s">
        <v>1419</v>
      </c>
      <c r="BS85" s="275" t="s">
        <v>1420</v>
      </c>
      <c r="BT85" s="275" t="s">
        <v>1421</v>
      </c>
      <c r="BU85" s="258"/>
      <c r="BV85" s="260"/>
      <c r="BW85" s="258" t="s">
        <v>561</v>
      </c>
      <c r="BX85" s="258"/>
      <c r="BY85" s="258"/>
      <c r="BZ85" s="258" t="s">
        <v>1422</v>
      </c>
      <c r="CA85" s="258" t="s">
        <v>1423</v>
      </c>
      <c r="CB85" s="258" t="s">
        <v>1407</v>
      </c>
      <c r="CC85" s="258" t="s">
        <v>1424</v>
      </c>
      <c r="CD85" s="258" t="s">
        <v>1409</v>
      </c>
      <c r="CE85" s="258" t="s">
        <v>562</v>
      </c>
      <c r="CF85" s="258" t="s">
        <v>562</v>
      </c>
      <c r="CG85" s="258" t="s">
        <v>622</v>
      </c>
      <c r="CH85" s="258" t="s">
        <v>623</v>
      </c>
      <c r="CI85" s="258" t="s">
        <v>624</v>
      </c>
      <c r="CJ85" s="258" t="s">
        <v>625</v>
      </c>
      <c r="CK85" s="258" t="s">
        <v>626</v>
      </c>
      <c r="CL85" s="275" t="s">
        <v>1425</v>
      </c>
      <c r="CM85" s="275" t="s">
        <v>1426</v>
      </c>
      <c r="CN85" s="275" t="s">
        <v>1427</v>
      </c>
      <c r="CO85" s="275" t="s">
        <v>1428</v>
      </c>
      <c r="CP85" s="275" t="s">
        <v>1294</v>
      </c>
      <c r="CQ85" s="258"/>
      <c r="CR85" s="260"/>
      <c r="CS85" s="345" t="s">
        <v>2596</v>
      </c>
      <c r="CT85" s="345" t="s">
        <v>364</v>
      </c>
      <c r="CU85" s="345" t="s">
        <v>364</v>
      </c>
      <c r="CV85" s="345" t="s">
        <v>364</v>
      </c>
      <c r="CW85" s="345" t="s">
        <v>364</v>
      </c>
      <c r="CX85" s="345" t="s">
        <v>364</v>
      </c>
      <c r="CY85" s="345" t="s">
        <v>2597</v>
      </c>
      <c r="CZ85" s="345" t="s">
        <v>2598</v>
      </c>
      <c r="DA85" s="345" t="s">
        <v>2599</v>
      </c>
      <c r="DB85" s="345" t="s">
        <v>2600</v>
      </c>
      <c r="DC85" s="345" t="s">
        <v>2601</v>
      </c>
      <c r="DD85" s="345" t="s">
        <v>2602</v>
      </c>
      <c r="DE85" s="345" t="s">
        <v>2603</v>
      </c>
      <c r="DF85" s="345" t="s">
        <v>2604</v>
      </c>
      <c r="DG85" s="345" t="s">
        <v>2605</v>
      </c>
      <c r="DH85" s="345" t="s">
        <v>2606</v>
      </c>
      <c r="DI85" s="345" t="s">
        <v>2607</v>
      </c>
      <c r="DJ85" s="345" t="s">
        <v>2608</v>
      </c>
      <c r="DK85" s="345" t="s">
        <v>2609</v>
      </c>
      <c r="DL85" s="345" t="s">
        <v>1006</v>
      </c>
      <c r="DM85" s="258"/>
      <c r="DN85" s="260"/>
      <c r="DO85" s="345" t="s">
        <v>401</v>
      </c>
      <c r="DP85" s="345" t="s">
        <v>364</v>
      </c>
      <c r="DQ85" s="345" t="s">
        <v>364</v>
      </c>
      <c r="DR85" s="345" t="s">
        <v>364</v>
      </c>
      <c r="DS85" s="345" t="s">
        <v>364</v>
      </c>
      <c r="DT85" s="345" t="s">
        <v>364</v>
      </c>
      <c r="DU85" s="345" t="s">
        <v>2769</v>
      </c>
      <c r="DV85" s="345" t="s">
        <v>2886</v>
      </c>
      <c r="DW85" s="345" t="s">
        <v>499</v>
      </c>
      <c r="DX85" s="345" t="s">
        <v>2887</v>
      </c>
      <c r="DY85" s="345" t="s">
        <v>2888</v>
      </c>
      <c r="DZ85" s="345" t="s">
        <v>2888</v>
      </c>
      <c r="EA85" s="345" t="s">
        <v>2889</v>
      </c>
      <c r="EB85" s="345" t="s">
        <v>2890</v>
      </c>
      <c r="EC85" s="345" t="s">
        <v>2891</v>
      </c>
      <c r="ED85" s="345" t="s">
        <v>2892</v>
      </c>
      <c r="EE85" s="345" t="s">
        <v>2893</v>
      </c>
      <c r="EF85" s="345" t="s">
        <v>2894</v>
      </c>
      <c r="EG85" s="345" t="s">
        <v>2895</v>
      </c>
      <c r="EH85" s="345" t="s">
        <v>1544</v>
      </c>
      <c r="EI85" s="258"/>
      <c r="EJ85" s="258"/>
      <c r="EK85" s="258" t="s">
        <v>1711</v>
      </c>
      <c r="EL85" s="258" t="s">
        <v>364</v>
      </c>
      <c r="EM85" s="258" t="s">
        <v>364</v>
      </c>
      <c r="EN85" s="258" t="s">
        <v>1712</v>
      </c>
      <c r="EO85" s="258" t="s">
        <v>1713</v>
      </c>
      <c r="EP85" s="258" t="s">
        <v>364</v>
      </c>
      <c r="EQ85" s="258" t="s">
        <v>1067</v>
      </c>
      <c r="ER85" s="258" t="s">
        <v>364</v>
      </c>
      <c r="ES85" s="258" t="s">
        <v>562</v>
      </c>
      <c r="ET85" s="258" t="s">
        <v>562</v>
      </c>
      <c r="EU85" s="258" t="s">
        <v>1714</v>
      </c>
      <c r="EV85" s="258" t="s">
        <v>1715</v>
      </c>
      <c r="EW85" s="258" t="s">
        <v>1716</v>
      </c>
      <c r="EX85" s="258" t="s">
        <v>1717</v>
      </c>
      <c r="EY85" s="258" t="s">
        <v>1718</v>
      </c>
      <c r="EZ85" s="275" t="s">
        <v>1719</v>
      </c>
      <c r="FA85" s="275" t="s">
        <v>1720</v>
      </c>
      <c r="FB85" s="275" t="s">
        <v>1721</v>
      </c>
      <c r="FC85" s="275" t="s">
        <v>1722</v>
      </c>
      <c r="FD85" s="275" t="s">
        <v>1694</v>
      </c>
      <c r="FE85" s="258"/>
    </row>
    <row r="86" spans="1:161" s="2" customFormat="1" ht="12.7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248" t="s">
        <v>361</v>
      </c>
      <c r="AD86" s="257" t="str">
        <f t="shared" ca="1" si="41"/>
        <v>-</v>
      </c>
      <c r="AE86" s="345" t="s">
        <v>562</v>
      </c>
      <c r="AF86" s="345" t="s">
        <v>562</v>
      </c>
      <c r="AG86" s="345" t="s">
        <v>562</v>
      </c>
      <c r="AH86" s="345" t="s">
        <v>562</v>
      </c>
      <c r="AI86" s="345" t="s">
        <v>562</v>
      </c>
      <c r="AJ86" s="345" t="s">
        <v>562</v>
      </c>
      <c r="AK86" s="345" t="s">
        <v>562</v>
      </c>
      <c r="AL86" s="345" t="s">
        <v>562</v>
      </c>
      <c r="AM86" s="345" t="s">
        <v>562</v>
      </c>
      <c r="AN86" s="345" t="s">
        <v>562</v>
      </c>
      <c r="AO86" s="345" t="s">
        <v>562</v>
      </c>
      <c r="AP86" s="345" t="s">
        <v>562</v>
      </c>
      <c r="AQ86" s="345" t="s">
        <v>562</v>
      </c>
      <c r="AR86" s="345" t="s">
        <v>562</v>
      </c>
      <c r="AS86" s="345" t="s">
        <v>562</v>
      </c>
      <c r="AT86" s="345" t="s">
        <v>562</v>
      </c>
      <c r="AU86" s="345" t="s">
        <v>562</v>
      </c>
      <c r="AV86" s="345" t="s">
        <v>562</v>
      </c>
      <c r="AW86" s="345" t="s">
        <v>562</v>
      </c>
      <c r="AX86" s="345" t="s">
        <v>562</v>
      </c>
      <c r="AY86" s="258"/>
      <c r="AZ86" s="260"/>
      <c r="BA86" s="258" t="s">
        <v>562</v>
      </c>
      <c r="BB86" s="258" t="s">
        <v>562</v>
      </c>
      <c r="BC86" s="258" t="s">
        <v>562</v>
      </c>
      <c r="BD86" s="258" t="s">
        <v>562</v>
      </c>
      <c r="BE86" s="258" t="s">
        <v>562</v>
      </c>
      <c r="BF86" s="258" t="s">
        <v>562</v>
      </c>
      <c r="BG86" s="258" t="s">
        <v>562</v>
      </c>
      <c r="BH86" s="258" t="s">
        <v>562</v>
      </c>
      <c r="BI86" s="258" t="s">
        <v>562</v>
      </c>
      <c r="BJ86" s="258" t="s">
        <v>562</v>
      </c>
      <c r="BK86" s="258" t="s">
        <v>562</v>
      </c>
      <c r="BL86" s="258" t="s">
        <v>562</v>
      </c>
      <c r="BM86" s="258" t="s">
        <v>562</v>
      </c>
      <c r="BN86" s="258" t="s">
        <v>562</v>
      </c>
      <c r="BO86" s="258" t="s">
        <v>562</v>
      </c>
      <c r="BP86" s="275" t="s">
        <v>562</v>
      </c>
      <c r="BQ86" s="275" t="s">
        <v>562</v>
      </c>
      <c r="BR86" s="275" t="s">
        <v>562</v>
      </c>
      <c r="BS86" s="275" t="s">
        <v>562</v>
      </c>
      <c r="BT86" s="275" t="s">
        <v>562</v>
      </c>
      <c r="BU86" s="258"/>
      <c r="BV86" s="260"/>
      <c r="BW86" s="258" t="s">
        <v>562</v>
      </c>
      <c r="BX86" s="258" t="s">
        <v>562</v>
      </c>
      <c r="BY86" s="258" t="s">
        <v>562</v>
      </c>
      <c r="BZ86" s="258" t="s">
        <v>562</v>
      </c>
      <c r="CA86" s="258" t="s">
        <v>562</v>
      </c>
      <c r="CB86" s="258" t="s">
        <v>562</v>
      </c>
      <c r="CC86" s="258" t="s">
        <v>562</v>
      </c>
      <c r="CD86" s="258" t="s">
        <v>562</v>
      </c>
      <c r="CE86" s="258" t="s">
        <v>562</v>
      </c>
      <c r="CF86" s="258" t="s">
        <v>562</v>
      </c>
      <c r="CG86" s="258" t="s">
        <v>562</v>
      </c>
      <c r="CH86" s="258" t="s">
        <v>562</v>
      </c>
      <c r="CI86" s="258" t="s">
        <v>562</v>
      </c>
      <c r="CJ86" s="258" t="s">
        <v>562</v>
      </c>
      <c r="CK86" s="258" t="s">
        <v>562</v>
      </c>
      <c r="CL86" s="275" t="s">
        <v>562</v>
      </c>
      <c r="CM86" s="275" t="s">
        <v>562</v>
      </c>
      <c r="CN86" s="275" t="s">
        <v>562</v>
      </c>
      <c r="CO86" s="275" t="s">
        <v>562</v>
      </c>
      <c r="CP86" s="275" t="s">
        <v>562</v>
      </c>
      <c r="CQ86" s="258"/>
      <c r="CR86" s="260"/>
      <c r="CS86" s="345" t="s">
        <v>562</v>
      </c>
      <c r="CT86" s="345" t="s">
        <v>562</v>
      </c>
      <c r="CU86" s="345" t="s">
        <v>562</v>
      </c>
      <c r="CV86" s="345" t="s">
        <v>562</v>
      </c>
      <c r="CW86" s="345" t="s">
        <v>562</v>
      </c>
      <c r="CX86" s="345" t="s">
        <v>562</v>
      </c>
      <c r="CY86" s="345" t="s">
        <v>562</v>
      </c>
      <c r="CZ86" s="345" t="s">
        <v>562</v>
      </c>
      <c r="DA86" s="345" t="s">
        <v>562</v>
      </c>
      <c r="DB86" s="345" t="s">
        <v>562</v>
      </c>
      <c r="DC86" s="345" t="s">
        <v>562</v>
      </c>
      <c r="DD86" s="345" t="s">
        <v>562</v>
      </c>
      <c r="DE86" s="345" t="s">
        <v>562</v>
      </c>
      <c r="DF86" s="345" t="s">
        <v>562</v>
      </c>
      <c r="DG86" s="345" t="s">
        <v>562</v>
      </c>
      <c r="DH86" s="345" t="s">
        <v>562</v>
      </c>
      <c r="DI86" s="345" t="s">
        <v>562</v>
      </c>
      <c r="DJ86" s="345" t="s">
        <v>562</v>
      </c>
      <c r="DK86" s="345" t="s">
        <v>562</v>
      </c>
      <c r="DL86" s="345" t="s">
        <v>562</v>
      </c>
      <c r="DM86" s="258"/>
      <c r="DN86" s="260"/>
      <c r="DO86" s="345" t="s">
        <v>562</v>
      </c>
      <c r="DP86" s="345" t="s">
        <v>562</v>
      </c>
      <c r="DQ86" s="345" t="s">
        <v>562</v>
      </c>
      <c r="DR86" s="345" t="s">
        <v>562</v>
      </c>
      <c r="DS86" s="345" t="s">
        <v>562</v>
      </c>
      <c r="DT86" s="345" t="s">
        <v>562</v>
      </c>
      <c r="DU86" s="345" t="s">
        <v>562</v>
      </c>
      <c r="DV86" s="345" t="s">
        <v>562</v>
      </c>
      <c r="DW86" s="345" t="s">
        <v>562</v>
      </c>
      <c r="DX86" s="345" t="s">
        <v>562</v>
      </c>
      <c r="DY86" s="345" t="s">
        <v>562</v>
      </c>
      <c r="DZ86" s="345" t="s">
        <v>562</v>
      </c>
      <c r="EA86" s="345" t="s">
        <v>562</v>
      </c>
      <c r="EB86" s="345" t="s">
        <v>562</v>
      </c>
      <c r="EC86" s="345" t="s">
        <v>562</v>
      </c>
      <c r="ED86" s="345" t="s">
        <v>562</v>
      </c>
      <c r="EE86" s="345" t="s">
        <v>562</v>
      </c>
      <c r="EF86" s="345" t="s">
        <v>562</v>
      </c>
      <c r="EG86" s="345" t="s">
        <v>562</v>
      </c>
      <c r="EH86" s="345" t="s">
        <v>562</v>
      </c>
      <c r="EI86" s="258"/>
      <c r="EJ86" s="258"/>
      <c r="EK86" s="258" t="s">
        <v>562</v>
      </c>
      <c r="EL86" s="258" t="s">
        <v>562</v>
      </c>
      <c r="EM86" s="258" t="s">
        <v>562</v>
      </c>
      <c r="EN86" s="258" t="s">
        <v>562</v>
      </c>
      <c r="EO86" s="258" t="s">
        <v>562</v>
      </c>
      <c r="EP86" s="258" t="s">
        <v>562</v>
      </c>
      <c r="EQ86" s="258" t="s">
        <v>562</v>
      </c>
      <c r="ER86" s="258" t="s">
        <v>562</v>
      </c>
      <c r="ES86" s="258" t="s">
        <v>562</v>
      </c>
      <c r="ET86" s="258" t="s">
        <v>562</v>
      </c>
      <c r="EU86" s="258" t="s">
        <v>562</v>
      </c>
      <c r="EV86" s="258" t="s">
        <v>562</v>
      </c>
      <c r="EW86" s="258" t="s">
        <v>562</v>
      </c>
      <c r="EX86" s="258" t="s">
        <v>562</v>
      </c>
      <c r="EY86" s="258" t="s">
        <v>562</v>
      </c>
      <c r="EZ86" s="275" t="s">
        <v>562</v>
      </c>
      <c r="FA86" s="275" t="s">
        <v>562</v>
      </c>
      <c r="FB86" s="275" t="s">
        <v>562</v>
      </c>
      <c r="FC86" s="275" t="s">
        <v>562</v>
      </c>
      <c r="FD86" s="275" t="s">
        <v>562</v>
      </c>
      <c r="FE86" s="258"/>
    </row>
    <row r="87" spans="1:161" s="2" customFormat="1" ht="12.7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248"/>
      <c r="AD87" s="252"/>
      <c r="AE87" s="261"/>
      <c r="AF87" s="262"/>
      <c r="AG87" s="262"/>
      <c r="AH87" s="262"/>
      <c r="AI87" s="262"/>
      <c r="AJ87" s="262"/>
      <c r="AK87" s="262"/>
      <c r="AL87" s="262"/>
      <c r="AM87" s="262"/>
      <c r="AN87" s="262"/>
      <c r="AO87" s="259"/>
      <c r="AP87" s="259"/>
      <c r="AQ87" s="259"/>
      <c r="AR87" s="259"/>
      <c r="AS87" s="259"/>
      <c r="AT87" s="259"/>
      <c r="AU87" s="259"/>
      <c r="AV87" s="259"/>
      <c r="AW87" s="259"/>
      <c r="AX87" s="259"/>
      <c r="AY87" s="259"/>
      <c r="AZ87" s="260"/>
      <c r="BA87" s="260"/>
      <c r="BB87" s="260"/>
      <c r="BC87" s="260"/>
      <c r="BD87" s="260"/>
      <c r="BE87" s="260"/>
      <c r="BF87" s="260"/>
      <c r="BG87" s="260"/>
      <c r="BH87" s="260"/>
      <c r="BI87" s="260"/>
      <c r="BJ87" s="260"/>
      <c r="BK87" s="260"/>
      <c r="BL87" s="260"/>
      <c r="BM87" s="260"/>
      <c r="BN87" s="260"/>
      <c r="BO87" s="260"/>
      <c r="BP87" s="260"/>
      <c r="BQ87" s="260"/>
      <c r="BR87" s="260"/>
      <c r="BS87" s="260"/>
      <c r="BT87" s="260"/>
      <c r="BU87" s="259"/>
      <c r="BV87" s="260"/>
      <c r="BW87" s="260"/>
      <c r="BX87" s="260"/>
      <c r="BY87" s="260"/>
      <c r="BZ87" s="260"/>
      <c r="CA87" s="260"/>
      <c r="CB87" s="260"/>
      <c r="CC87" s="260"/>
      <c r="CD87" s="260"/>
      <c r="CE87" s="260"/>
      <c r="CF87" s="260"/>
      <c r="CG87" s="260"/>
      <c r="CH87" s="260"/>
      <c r="CI87" s="260"/>
      <c r="CJ87" s="260"/>
      <c r="CK87" s="260"/>
      <c r="CL87" s="260"/>
      <c r="CM87" s="260"/>
      <c r="CN87" s="260"/>
      <c r="CO87" s="260"/>
      <c r="CP87" s="260"/>
      <c r="CQ87" s="259"/>
      <c r="CR87" s="260"/>
      <c r="CS87" s="260"/>
      <c r="CT87" s="260"/>
      <c r="CU87" s="260"/>
      <c r="CV87" s="260"/>
      <c r="CW87" s="260"/>
      <c r="CX87" s="260"/>
      <c r="CY87" s="260"/>
      <c r="CZ87" s="260"/>
      <c r="DA87" s="260"/>
      <c r="DB87" s="260"/>
      <c r="DC87" s="260"/>
      <c r="DD87" s="260"/>
      <c r="DE87" s="260"/>
      <c r="DF87" s="260"/>
      <c r="DG87" s="260"/>
      <c r="DH87" s="260"/>
      <c r="DI87" s="260"/>
      <c r="DJ87" s="260"/>
      <c r="DK87" s="260"/>
      <c r="DL87" s="260"/>
      <c r="DM87" s="259"/>
      <c r="DN87" s="260"/>
      <c r="DO87" s="260"/>
      <c r="DP87" s="260"/>
      <c r="DQ87" s="260"/>
      <c r="DR87" s="260"/>
      <c r="DS87" s="260"/>
      <c r="DT87" s="260"/>
      <c r="DU87" s="260"/>
      <c r="DV87" s="260"/>
      <c r="DW87" s="260"/>
      <c r="DX87" s="260"/>
      <c r="DY87" s="260"/>
      <c r="DZ87" s="260"/>
      <c r="EA87" s="260"/>
      <c r="EB87" s="260"/>
      <c r="EC87" s="260"/>
      <c r="ED87" s="260"/>
      <c r="EE87" s="260"/>
      <c r="EF87" s="260"/>
      <c r="EG87" s="260"/>
      <c r="EH87" s="260"/>
      <c r="EI87" s="259"/>
      <c r="EJ87" s="259"/>
      <c r="EK87" s="260"/>
      <c r="EL87" s="260"/>
      <c r="EM87" s="260"/>
      <c r="EN87" s="260"/>
      <c r="EO87" s="260"/>
      <c r="EP87" s="260"/>
      <c r="EQ87" s="260"/>
      <c r="ER87" s="260"/>
      <c r="ES87" s="260"/>
      <c r="ET87" s="260"/>
      <c r="EU87" s="260"/>
      <c r="EV87" s="260"/>
      <c r="EW87" s="260"/>
      <c r="EX87" s="260"/>
      <c r="EY87" s="260"/>
      <c r="EZ87" s="260"/>
      <c r="FA87" s="260"/>
      <c r="FB87" s="260"/>
      <c r="FC87" s="260"/>
      <c r="FD87" s="260"/>
      <c r="FE87" s="259"/>
    </row>
    <row r="88" spans="1:161"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248">
        <f>COUNTA(AC36:AC86)</f>
        <v>51</v>
      </c>
      <c r="AD88" s="263">
        <f t="shared" ref="AD88" ca="1" si="42">COUNTA(AD36:AD86)</f>
        <v>51</v>
      </c>
      <c r="AE88" s="248">
        <f t="shared" ref="AE88:AY88" si="43">COUNTA(AE36:AE86)</f>
        <v>51</v>
      </c>
      <c r="AF88" s="248">
        <f t="shared" si="43"/>
        <v>51</v>
      </c>
      <c r="AG88" s="248">
        <f t="shared" si="43"/>
        <v>51</v>
      </c>
      <c r="AH88" s="248">
        <f t="shared" si="43"/>
        <v>51</v>
      </c>
      <c r="AI88" s="248">
        <f t="shared" si="43"/>
        <v>51</v>
      </c>
      <c r="AJ88" s="248">
        <f t="shared" si="43"/>
        <v>51</v>
      </c>
      <c r="AK88" s="248">
        <f t="shared" si="43"/>
        <v>51</v>
      </c>
      <c r="AL88" s="248">
        <f t="shared" si="43"/>
        <v>51</v>
      </c>
      <c r="AM88" s="248">
        <f t="shared" si="43"/>
        <v>51</v>
      </c>
      <c r="AN88" s="248">
        <f t="shared" si="43"/>
        <v>51</v>
      </c>
      <c r="AO88" s="248">
        <f t="shared" si="43"/>
        <v>51</v>
      </c>
      <c r="AP88" s="248">
        <f t="shared" si="43"/>
        <v>51</v>
      </c>
      <c r="AQ88" s="248">
        <f t="shared" si="43"/>
        <v>51</v>
      </c>
      <c r="AR88" s="248">
        <f t="shared" si="43"/>
        <v>49</v>
      </c>
      <c r="AS88" s="248">
        <f t="shared" si="43"/>
        <v>51</v>
      </c>
      <c r="AT88" s="248">
        <f t="shared" si="43"/>
        <v>51</v>
      </c>
      <c r="AU88" s="248">
        <f t="shared" si="43"/>
        <v>51</v>
      </c>
      <c r="AV88" s="248">
        <f t="shared" si="43"/>
        <v>51</v>
      </c>
      <c r="AW88" s="248">
        <f t="shared" si="43"/>
        <v>51</v>
      </c>
      <c r="AX88" s="248">
        <f t="shared" si="43"/>
        <v>51</v>
      </c>
      <c r="AY88" s="248">
        <f t="shared" si="43"/>
        <v>0</v>
      </c>
      <c r="AZ88" s="260"/>
      <c r="BA88" s="260"/>
      <c r="BB88" s="260"/>
      <c r="BC88" s="260"/>
      <c r="BD88" s="260"/>
      <c r="BE88" s="260"/>
      <c r="BF88" s="260"/>
      <c r="BG88" s="260"/>
      <c r="BH88" s="260"/>
      <c r="BI88" s="260"/>
      <c r="BJ88" s="260"/>
      <c r="BK88" s="260"/>
      <c r="BL88" s="260"/>
      <c r="BM88" s="260"/>
      <c r="BN88" s="260"/>
      <c r="BO88" s="260"/>
      <c r="BP88" s="260"/>
      <c r="BQ88" s="260"/>
      <c r="BR88" s="260"/>
      <c r="BS88" s="260"/>
      <c r="BT88" s="260"/>
      <c r="BU88" s="248">
        <f>COUNTA(BU36:BU86)</f>
        <v>0</v>
      </c>
      <c r="BV88" s="260"/>
      <c r="BW88" s="260"/>
      <c r="BX88" s="260"/>
      <c r="BY88" s="260"/>
      <c r="BZ88" s="260"/>
      <c r="CA88" s="260"/>
      <c r="CB88" s="260"/>
      <c r="CC88" s="260"/>
      <c r="CD88" s="260"/>
      <c r="CE88" s="260"/>
      <c r="CF88" s="260"/>
      <c r="CG88" s="260"/>
      <c r="CH88" s="260"/>
      <c r="CI88" s="260"/>
      <c r="CJ88" s="260"/>
      <c r="CK88" s="260"/>
      <c r="CL88" s="260"/>
      <c r="CM88" s="260"/>
      <c r="CN88" s="260"/>
      <c r="CO88" s="260"/>
      <c r="CP88" s="260"/>
      <c r="CQ88" s="248">
        <f>COUNTA(CQ36:CQ86)</f>
        <v>0</v>
      </c>
      <c r="CR88" s="260"/>
      <c r="CS88" s="260"/>
      <c r="CT88" s="260"/>
      <c r="CU88" s="260"/>
      <c r="CV88" s="260"/>
      <c r="CW88" s="260"/>
      <c r="CX88" s="260"/>
      <c r="CY88" s="260"/>
      <c r="CZ88" s="260"/>
      <c r="DA88" s="260"/>
      <c r="DB88" s="260"/>
      <c r="DC88" s="260"/>
      <c r="DD88" s="260"/>
      <c r="DE88" s="260"/>
      <c r="DF88" s="260"/>
      <c r="DG88" s="260"/>
      <c r="DH88" s="260"/>
      <c r="DI88" s="260"/>
      <c r="DJ88" s="260"/>
      <c r="DK88" s="260"/>
      <c r="DL88" s="260"/>
      <c r="DM88" s="248">
        <f>COUNTA(DM36:DM86)</f>
        <v>0</v>
      </c>
      <c r="DN88" s="260"/>
      <c r="DO88" s="260"/>
      <c r="DP88" s="260"/>
      <c r="DQ88" s="260"/>
      <c r="DR88" s="260"/>
      <c r="DS88" s="260"/>
      <c r="DT88" s="260"/>
      <c r="DU88" s="260"/>
      <c r="DV88" s="260"/>
      <c r="DW88" s="260"/>
      <c r="DX88" s="260"/>
      <c r="DY88" s="260"/>
      <c r="DZ88" s="260"/>
      <c r="EA88" s="260"/>
      <c r="EB88" s="260"/>
      <c r="EC88" s="260"/>
      <c r="ED88" s="260"/>
      <c r="EE88" s="260"/>
      <c r="EF88" s="260"/>
      <c r="EG88" s="260"/>
      <c r="EH88" s="260"/>
      <c r="EI88" s="248">
        <f>COUNTA(EI36:EI86)</f>
        <v>0</v>
      </c>
      <c r="EJ88" s="248">
        <f>COUNTA(EJ36:EJ86)</f>
        <v>0</v>
      </c>
      <c r="EK88" s="260"/>
      <c r="EL88" s="260"/>
      <c r="EM88" s="260"/>
      <c r="EN88" s="260"/>
      <c r="EO88" s="260"/>
      <c r="EP88" s="260"/>
      <c r="EQ88" s="260"/>
      <c r="ER88" s="260"/>
      <c r="ES88" s="260"/>
      <c r="ET88" s="260"/>
      <c r="EU88" s="260"/>
      <c r="EV88" s="260"/>
      <c r="EW88" s="260"/>
      <c r="EX88" s="260"/>
      <c r="EY88" s="260"/>
      <c r="EZ88" s="260"/>
      <c r="FA88" s="260"/>
      <c r="FB88" s="260"/>
      <c r="FC88" s="260"/>
      <c r="FD88" s="260"/>
      <c r="FE88" s="248">
        <f>COUNTA(FE36:FE86)</f>
        <v>0</v>
      </c>
    </row>
    <row r="89" spans="1:161"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248"/>
      <c r="AD89" s="252"/>
      <c r="AE89" s="248"/>
      <c r="AF89" s="259"/>
      <c r="AG89" s="259"/>
      <c r="AH89" s="259"/>
      <c r="AI89" s="259"/>
      <c r="AJ89" s="259"/>
      <c r="AK89" s="259"/>
      <c r="AL89" s="259"/>
      <c r="AM89" s="259"/>
      <c r="AN89" s="259"/>
      <c r="AO89" s="259"/>
      <c r="AP89" s="259"/>
      <c r="AQ89" s="259"/>
      <c r="AR89" s="259"/>
      <c r="AS89" s="259"/>
      <c r="AT89" s="259"/>
      <c r="AU89" s="259"/>
      <c r="AV89" s="259"/>
      <c r="AW89" s="259"/>
      <c r="AX89" s="259"/>
      <c r="AY89" s="259"/>
      <c r="AZ89" s="260"/>
      <c r="BA89" s="260"/>
      <c r="BB89" s="260"/>
      <c r="BC89" s="260"/>
      <c r="BD89" s="260"/>
      <c r="BE89" s="260"/>
      <c r="BF89" s="260"/>
      <c r="BG89" s="260"/>
      <c r="BH89" s="260"/>
      <c r="BI89" s="260"/>
      <c r="BJ89" s="260"/>
      <c r="BK89" s="260"/>
      <c r="BL89" s="260"/>
      <c r="BM89" s="260"/>
      <c r="BN89" s="260"/>
      <c r="BO89" s="260"/>
      <c r="BP89" s="260"/>
      <c r="BQ89" s="260"/>
      <c r="BR89" s="260"/>
      <c r="BS89" s="260"/>
      <c r="BT89" s="260"/>
      <c r="BU89" s="260"/>
      <c r="BV89" s="260"/>
      <c r="BW89" s="260"/>
      <c r="BX89" s="260"/>
      <c r="BY89" s="260"/>
      <c r="BZ89" s="260"/>
      <c r="CA89" s="260"/>
      <c r="CB89" s="260"/>
      <c r="CC89" s="260"/>
      <c r="CD89" s="260"/>
      <c r="CE89" s="260"/>
      <c r="CF89" s="260"/>
      <c r="CG89" s="260"/>
      <c r="CH89" s="260"/>
      <c r="CI89" s="260"/>
      <c r="CJ89" s="260"/>
      <c r="CK89" s="260"/>
      <c r="CL89" s="260"/>
      <c r="CM89" s="260"/>
      <c r="CN89" s="260"/>
      <c r="CO89" s="260"/>
      <c r="CP89" s="260"/>
      <c r="CQ89" s="260"/>
      <c r="CR89" s="260"/>
      <c r="CS89" s="260"/>
      <c r="CT89" s="260"/>
      <c r="CU89" s="260"/>
      <c r="CV89" s="260"/>
      <c r="CW89" s="260"/>
      <c r="CX89" s="260"/>
      <c r="CY89" s="260"/>
      <c r="CZ89" s="260"/>
      <c r="DA89" s="260"/>
      <c r="DB89" s="260"/>
      <c r="DC89" s="260"/>
      <c r="DD89" s="260"/>
      <c r="DE89" s="260"/>
      <c r="DF89" s="260"/>
      <c r="DG89" s="260"/>
      <c r="DH89" s="260"/>
      <c r="DI89" s="260"/>
      <c r="DJ89" s="260"/>
      <c r="DK89" s="260"/>
      <c r="DL89" s="260"/>
      <c r="DM89" s="260"/>
      <c r="DN89" s="260"/>
      <c r="DO89" s="260"/>
      <c r="DP89" s="260"/>
      <c r="DQ89" s="260"/>
      <c r="DR89" s="260"/>
      <c r="DS89" s="260"/>
      <c r="DT89" s="260"/>
      <c r="DU89" s="260"/>
      <c r="DV89" s="260"/>
      <c r="DW89" s="260"/>
      <c r="DX89" s="260"/>
      <c r="DY89" s="260"/>
      <c r="DZ89" s="260"/>
      <c r="EA89" s="260"/>
      <c r="EB89" s="260"/>
      <c r="EC89" s="260"/>
      <c r="ED89" s="260"/>
      <c r="EE89" s="260"/>
      <c r="EF89" s="260"/>
      <c r="EG89" s="260"/>
      <c r="EH89" s="260"/>
      <c r="EI89" s="260"/>
      <c r="EJ89" s="260"/>
      <c r="EK89" s="260"/>
      <c r="EL89" s="260"/>
      <c r="EM89" s="260"/>
      <c r="EN89" s="260"/>
      <c r="EO89" s="260"/>
      <c r="EP89" s="260"/>
      <c r="EQ89" s="260"/>
      <c r="ER89" s="260"/>
      <c r="ES89" s="260"/>
      <c r="ET89" s="260"/>
      <c r="EU89" s="260"/>
      <c r="EV89" s="260"/>
      <c r="EW89" s="260"/>
      <c r="EX89" s="260"/>
      <c r="EY89" s="260"/>
      <c r="EZ89" s="260"/>
      <c r="FA89" s="260"/>
      <c r="FB89" s="260"/>
      <c r="FC89" s="260"/>
      <c r="FD89" s="260"/>
      <c r="FE89" s="260"/>
    </row>
    <row r="90" spans="1:161"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248"/>
      <c r="AD90" s="252"/>
      <c r="AE90" s="248"/>
      <c r="AF90" s="259"/>
      <c r="AG90" s="259"/>
      <c r="AH90" s="259"/>
      <c r="AI90" s="259"/>
      <c r="AJ90" s="259"/>
      <c r="AK90" s="259"/>
      <c r="AL90" s="259"/>
      <c r="AM90" s="259"/>
      <c r="AN90" s="259"/>
      <c r="AO90" s="259"/>
      <c r="AP90" s="259"/>
      <c r="AQ90" s="259"/>
      <c r="AR90" s="259"/>
      <c r="AS90" s="259"/>
      <c r="AT90" s="259"/>
      <c r="AU90" s="259"/>
      <c r="AV90" s="259"/>
      <c r="AW90" s="259"/>
      <c r="AX90" s="259"/>
      <c r="AY90" s="259"/>
      <c r="AZ90" s="260"/>
      <c r="BA90" s="260"/>
      <c r="BB90" s="260"/>
      <c r="BC90" s="260"/>
      <c r="BD90" s="260"/>
      <c r="BE90" s="260"/>
      <c r="BF90" s="260"/>
      <c r="BG90" s="260"/>
      <c r="BH90" s="260"/>
      <c r="BI90" s="260"/>
      <c r="BJ90" s="260"/>
      <c r="BK90" s="260"/>
      <c r="BL90" s="260"/>
      <c r="BM90" s="260"/>
      <c r="BN90" s="260"/>
      <c r="BO90" s="260"/>
      <c r="BP90" s="260"/>
      <c r="BQ90" s="260"/>
      <c r="BR90" s="260"/>
      <c r="BS90" s="260"/>
      <c r="BT90" s="260"/>
      <c r="BU90" s="260"/>
      <c r="BV90" s="260"/>
      <c r="BW90" s="260"/>
      <c r="BX90" s="260"/>
      <c r="BY90" s="260"/>
      <c r="BZ90" s="260"/>
      <c r="CA90" s="260"/>
      <c r="CB90" s="260"/>
      <c r="CC90" s="260"/>
      <c r="CD90" s="260"/>
      <c r="CE90" s="260"/>
      <c r="CF90" s="260"/>
      <c r="CG90" s="260"/>
      <c r="CH90" s="260"/>
      <c r="CI90" s="260"/>
      <c r="CJ90" s="260"/>
      <c r="CK90" s="260"/>
      <c r="CL90" s="260"/>
      <c r="CM90" s="260"/>
      <c r="CN90" s="260"/>
      <c r="CO90" s="260"/>
      <c r="CP90" s="260"/>
      <c r="CQ90" s="260"/>
      <c r="CR90" s="260"/>
      <c r="CS90" s="260"/>
      <c r="CT90" s="260"/>
      <c r="CU90" s="260"/>
      <c r="CV90" s="260"/>
      <c r="CW90" s="260"/>
      <c r="CX90" s="260"/>
      <c r="CY90" s="260"/>
      <c r="CZ90" s="260"/>
      <c r="DA90" s="260"/>
      <c r="DB90" s="260"/>
      <c r="DC90" s="260"/>
      <c r="DD90" s="260"/>
      <c r="DE90" s="260"/>
      <c r="DF90" s="260"/>
      <c r="DG90" s="260"/>
      <c r="DH90" s="260"/>
      <c r="DI90" s="260"/>
      <c r="DJ90" s="260"/>
      <c r="DK90" s="260"/>
      <c r="DL90" s="260"/>
      <c r="DM90" s="260"/>
      <c r="DN90" s="260"/>
      <c r="DO90" s="260"/>
      <c r="DP90" s="260"/>
      <c r="DQ90" s="260"/>
      <c r="DR90" s="260"/>
      <c r="DS90" s="260"/>
      <c r="DT90" s="260"/>
      <c r="DU90" s="260"/>
      <c r="DV90" s="260"/>
      <c r="DW90" s="260"/>
      <c r="DX90" s="260"/>
      <c r="DY90" s="260"/>
      <c r="DZ90" s="260"/>
      <c r="EA90" s="260"/>
      <c r="EB90" s="260"/>
      <c r="EC90" s="260"/>
      <c r="ED90" s="260"/>
      <c r="EE90" s="260"/>
      <c r="EF90" s="260"/>
      <c r="EG90" s="260"/>
      <c r="EH90" s="260"/>
      <c r="EI90" s="260"/>
      <c r="EJ90" s="260"/>
      <c r="EK90" s="260"/>
      <c r="EL90" s="260"/>
      <c r="EM90" s="260"/>
      <c r="EN90" s="260"/>
      <c r="EO90" s="260"/>
      <c r="EP90" s="260"/>
      <c r="EQ90" s="260"/>
      <c r="ER90" s="260"/>
      <c r="ES90" s="260"/>
      <c r="ET90" s="260"/>
      <c r="EU90" s="260"/>
      <c r="EV90" s="260"/>
      <c r="EW90" s="260"/>
      <c r="EX90" s="260"/>
      <c r="EY90" s="260"/>
      <c r="EZ90" s="260"/>
      <c r="FA90" s="260"/>
      <c r="FB90" s="260"/>
      <c r="FC90" s="260"/>
      <c r="FD90" s="260"/>
      <c r="FE90" s="260"/>
    </row>
    <row r="91" spans="1:161"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248"/>
      <c r="AD91" s="252"/>
      <c r="AE91" s="248"/>
      <c r="AF91" s="259"/>
      <c r="AG91" s="259"/>
      <c r="AH91" s="259"/>
      <c r="AI91" s="259"/>
      <c r="AJ91" s="259"/>
      <c r="AK91" s="259"/>
      <c r="AL91" s="259"/>
      <c r="AM91" s="259"/>
      <c r="AN91" s="259"/>
      <c r="AO91" s="259"/>
      <c r="AP91" s="259"/>
      <c r="AQ91" s="259"/>
      <c r="AR91" s="259"/>
      <c r="AS91" s="259"/>
      <c r="AT91" s="259"/>
      <c r="AU91" s="259"/>
      <c r="AV91" s="259"/>
      <c r="AW91" s="259"/>
      <c r="AX91" s="259"/>
      <c r="AY91" s="259"/>
      <c r="AZ91" s="260"/>
      <c r="BA91" s="260"/>
      <c r="BB91" s="260"/>
      <c r="BC91" s="260"/>
      <c r="BD91" s="260"/>
      <c r="BE91" s="260"/>
      <c r="BF91" s="260"/>
      <c r="BG91" s="260"/>
      <c r="BH91" s="260"/>
      <c r="BI91" s="260"/>
      <c r="BJ91" s="260"/>
      <c r="BK91" s="260"/>
      <c r="BL91" s="260"/>
      <c r="BM91" s="260"/>
      <c r="BN91" s="260"/>
      <c r="BO91" s="260"/>
      <c r="BP91" s="260"/>
      <c r="BQ91" s="260"/>
      <c r="BR91" s="260"/>
      <c r="BS91" s="260"/>
      <c r="BT91" s="260"/>
      <c r="BU91" s="260"/>
      <c r="BV91" s="260"/>
      <c r="BW91" s="260"/>
      <c r="BX91" s="260"/>
      <c r="BY91" s="260"/>
      <c r="BZ91" s="260"/>
      <c r="CA91" s="260"/>
      <c r="CB91" s="260"/>
      <c r="CC91" s="260"/>
      <c r="CD91" s="260"/>
      <c r="CE91" s="260"/>
      <c r="CF91" s="260"/>
      <c r="CG91" s="260"/>
      <c r="CH91" s="260"/>
      <c r="CI91" s="260"/>
      <c r="CJ91" s="260"/>
      <c r="CK91" s="260"/>
      <c r="CL91" s="260"/>
      <c r="CM91" s="260"/>
      <c r="CN91" s="260"/>
      <c r="CO91" s="260"/>
      <c r="CP91" s="260"/>
      <c r="CQ91" s="260"/>
      <c r="CR91" s="260"/>
      <c r="CS91" s="260"/>
      <c r="CT91" s="260"/>
      <c r="CU91" s="260"/>
      <c r="CV91" s="260"/>
      <c r="CW91" s="260"/>
      <c r="CX91" s="260"/>
      <c r="CY91" s="260"/>
      <c r="CZ91" s="260"/>
      <c r="DA91" s="260"/>
      <c r="DB91" s="260"/>
      <c r="DC91" s="260"/>
      <c r="DD91" s="260"/>
      <c r="DE91" s="260"/>
      <c r="DF91" s="260"/>
      <c r="DG91" s="260"/>
      <c r="DH91" s="260"/>
      <c r="DI91" s="260"/>
      <c r="DJ91" s="260"/>
      <c r="DK91" s="260"/>
      <c r="DL91" s="260"/>
      <c r="DM91" s="260"/>
      <c r="DN91" s="260"/>
      <c r="DO91" s="260"/>
      <c r="DP91" s="260"/>
      <c r="DQ91" s="260"/>
      <c r="DR91" s="260"/>
      <c r="DS91" s="260"/>
      <c r="DT91" s="260"/>
      <c r="DU91" s="260"/>
      <c r="DV91" s="260"/>
      <c r="DW91" s="260"/>
      <c r="DX91" s="260"/>
      <c r="DY91" s="260"/>
      <c r="DZ91" s="260"/>
      <c r="EA91" s="260"/>
      <c r="EB91" s="260"/>
      <c r="EC91" s="260"/>
      <c r="ED91" s="260"/>
      <c r="EE91" s="260"/>
      <c r="EF91" s="260"/>
      <c r="EG91" s="260"/>
      <c r="EH91" s="260"/>
      <c r="EI91" s="260"/>
      <c r="EJ91" s="260"/>
      <c r="EK91" s="260"/>
      <c r="EL91" s="260"/>
      <c r="EM91" s="260"/>
      <c r="EN91" s="260"/>
      <c r="EO91" s="260"/>
      <c r="EP91" s="260"/>
      <c r="EQ91" s="260"/>
      <c r="ER91" s="260"/>
      <c r="ES91" s="260"/>
      <c r="ET91" s="260"/>
      <c r="EU91" s="260"/>
      <c r="EV91" s="260"/>
      <c r="EW91" s="260"/>
      <c r="EX91" s="260"/>
      <c r="EY91" s="260"/>
      <c r="EZ91" s="260"/>
      <c r="FA91" s="260"/>
      <c r="FB91" s="260"/>
      <c r="FC91" s="260"/>
      <c r="FD91" s="260"/>
      <c r="FE91" s="260"/>
    </row>
    <row r="92" spans="1:161"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248"/>
      <c r="AD92" s="252"/>
      <c r="AE92" s="248"/>
      <c r="AF92" s="259"/>
      <c r="AG92" s="259"/>
      <c r="AH92" s="259"/>
      <c r="AI92" s="259"/>
      <c r="AJ92" s="259"/>
      <c r="AK92" s="259"/>
      <c r="AL92" s="259"/>
      <c r="AM92" s="259"/>
      <c r="AN92" s="259"/>
      <c r="AO92" s="259"/>
      <c r="AP92" s="259"/>
      <c r="AQ92" s="259"/>
      <c r="AR92" s="259"/>
      <c r="AS92" s="259"/>
      <c r="AT92" s="259"/>
      <c r="AU92" s="259"/>
      <c r="AV92" s="259"/>
      <c r="AW92" s="259"/>
      <c r="AX92" s="259"/>
      <c r="AY92" s="259"/>
      <c r="AZ92" s="260"/>
      <c r="BA92" s="260"/>
      <c r="BB92" s="260"/>
      <c r="BC92" s="260"/>
      <c r="BD92" s="260"/>
      <c r="BE92" s="260"/>
      <c r="BF92" s="260"/>
      <c r="BG92" s="260"/>
      <c r="BH92" s="260"/>
      <c r="BI92" s="260"/>
      <c r="BJ92" s="260"/>
      <c r="BK92" s="260"/>
      <c r="BL92" s="260"/>
      <c r="BM92" s="260"/>
      <c r="BN92" s="260"/>
      <c r="BO92" s="260"/>
      <c r="BP92" s="260"/>
      <c r="BQ92" s="260"/>
      <c r="BR92" s="260"/>
      <c r="BS92" s="260"/>
      <c r="BT92" s="260"/>
      <c r="BU92" s="260"/>
      <c r="BV92" s="260"/>
      <c r="BW92" s="260"/>
      <c r="BX92" s="260"/>
      <c r="BY92" s="260"/>
      <c r="BZ92" s="260"/>
      <c r="CA92" s="260"/>
      <c r="CB92" s="260"/>
      <c r="CC92" s="260"/>
      <c r="CD92" s="260"/>
      <c r="CE92" s="260"/>
      <c r="CF92" s="260"/>
      <c r="CG92" s="260"/>
      <c r="CH92" s="260"/>
      <c r="CI92" s="260"/>
      <c r="CJ92" s="260"/>
      <c r="CK92" s="260"/>
      <c r="CL92" s="260"/>
      <c r="CM92" s="260"/>
      <c r="CN92" s="260"/>
      <c r="CO92" s="260"/>
      <c r="CP92" s="260"/>
      <c r="CQ92" s="260"/>
      <c r="CR92" s="260"/>
      <c r="CS92" s="260"/>
      <c r="CT92" s="260"/>
      <c r="CU92" s="260"/>
      <c r="CV92" s="260"/>
      <c r="CW92" s="260"/>
      <c r="CX92" s="260"/>
      <c r="CY92" s="260"/>
      <c r="CZ92" s="260"/>
      <c r="DA92" s="260"/>
      <c r="DB92" s="260"/>
      <c r="DC92" s="260"/>
      <c r="DD92" s="260"/>
      <c r="DE92" s="260"/>
      <c r="DF92" s="260"/>
      <c r="DG92" s="260"/>
      <c r="DH92" s="260"/>
      <c r="DI92" s="260"/>
      <c r="DJ92" s="260"/>
      <c r="DK92" s="260"/>
      <c r="DL92" s="260"/>
      <c r="DM92" s="260"/>
      <c r="DN92" s="260"/>
      <c r="DO92" s="260"/>
      <c r="DP92" s="260"/>
      <c r="DQ92" s="260"/>
      <c r="DR92" s="260"/>
      <c r="DS92" s="260"/>
      <c r="DT92" s="260"/>
      <c r="DU92" s="260"/>
      <c r="DV92" s="260"/>
      <c r="DW92" s="260"/>
      <c r="DX92" s="260"/>
      <c r="DY92" s="260"/>
      <c r="DZ92" s="260"/>
      <c r="EA92" s="260"/>
      <c r="EB92" s="260"/>
      <c r="EC92" s="260"/>
      <c r="ED92" s="260"/>
      <c r="EE92" s="260"/>
      <c r="EF92" s="260"/>
      <c r="EG92" s="260"/>
      <c r="EH92" s="260"/>
      <c r="EI92" s="260"/>
      <c r="EJ92" s="260"/>
      <c r="EK92" s="260"/>
      <c r="EL92" s="260"/>
      <c r="EM92" s="260"/>
      <c r="EN92" s="260"/>
      <c r="EO92" s="260"/>
      <c r="EP92" s="260"/>
      <c r="EQ92" s="260"/>
      <c r="ER92" s="260"/>
      <c r="ES92" s="260"/>
      <c r="ET92" s="260"/>
      <c r="EU92" s="260"/>
      <c r="EV92" s="260"/>
      <c r="EW92" s="260"/>
      <c r="EX92" s="260"/>
      <c r="EY92" s="260"/>
      <c r="EZ92" s="260"/>
      <c r="FA92" s="260"/>
      <c r="FB92" s="260"/>
      <c r="FC92" s="260"/>
      <c r="FD92" s="260"/>
      <c r="FE92" s="260"/>
    </row>
    <row r="93" spans="1:161"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248"/>
      <c r="AD93" s="252"/>
      <c r="AE93" s="248"/>
      <c r="AF93" s="259"/>
      <c r="AG93" s="259"/>
      <c r="AH93" s="259"/>
      <c r="AI93" s="259"/>
      <c r="AJ93" s="259"/>
      <c r="AK93" s="259"/>
      <c r="AL93" s="259"/>
      <c r="AM93" s="259"/>
      <c r="AN93" s="259"/>
      <c r="AO93" s="259"/>
      <c r="AP93" s="259"/>
      <c r="AQ93" s="259"/>
      <c r="AR93" s="259"/>
      <c r="AS93" s="259"/>
      <c r="AT93" s="259"/>
      <c r="AU93" s="259"/>
      <c r="AV93" s="259"/>
      <c r="AW93" s="259"/>
      <c r="AX93" s="259"/>
      <c r="AY93" s="259"/>
      <c r="AZ93" s="260"/>
      <c r="BA93" s="260"/>
      <c r="BB93" s="260"/>
      <c r="BC93" s="260"/>
      <c r="BD93" s="260"/>
      <c r="BE93" s="260"/>
      <c r="BF93" s="260"/>
      <c r="BG93" s="260"/>
      <c r="BH93" s="260"/>
      <c r="BI93" s="260"/>
      <c r="BJ93" s="260"/>
      <c r="BK93" s="260"/>
      <c r="BL93" s="260"/>
      <c r="BM93" s="260"/>
      <c r="BN93" s="260"/>
      <c r="BO93" s="260"/>
      <c r="BP93" s="260"/>
      <c r="BQ93" s="260"/>
      <c r="BR93" s="260"/>
      <c r="BS93" s="260"/>
      <c r="BT93" s="260"/>
      <c r="BU93" s="260"/>
      <c r="BV93" s="260"/>
      <c r="BW93" s="260"/>
      <c r="BX93" s="260"/>
      <c r="BY93" s="260"/>
      <c r="BZ93" s="260"/>
      <c r="CA93" s="260"/>
      <c r="CB93" s="260"/>
      <c r="CC93" s="260"/>
      <c r="CD93" s="260"/>
      <c r="CE93" s="260"/>
      <c r="CF93" s="260"/>
      <c r="CG93" s="260"/>
      <c r="CH93" s="260"/>
      <c r="CI93" s="260"/>
      <c r="CJ93" s="260"/>
      <c r="CK93" s="260"/>
      <c r="CL93" s="260"/>
      <c r="CM93" s="260"/>
      <c r="CN93" s="260"/>
      <c r="CO93" s="260"/>
      <c r="CP93" s="260"/>
      <c r="CQ93" s="260"/>
      <c r="CR93" s="260"/>
      <c r="CS93" s="260"/>
      <c r="CT93" s="260"/>
      <c r="CU93" s="260"/>
      <c r="CV93" s="260"/>
      <c r="CW93" s="260"/>
      <c r="CX93" s="260"/>
      <c r="CY93" s="260"/>
      <c r="CZ93" s="260"/>
      <c r="DA93" s="260"/>
      <c r="DB93" s="260"/>
      <c r="DC93" s="260"/>
      <c r="DD93" s="260"/>
      <c r="DE93" s="260"/>
      <c r="DF93" s="260"/>
      <c r="DG93" s="260"/>
      <c r="DH93" s="260"/>
      <c r="DI93" s="260"/>
      <c r="DJ93" s="260"/>
      <c r="DK93" s="260"/>
      <c r="DL93" s="260"/>
      <c r="DM93" s="260"/>
      <c r="DN93" s="260"/>
      <c r="DO93" s="260"/>
      <c r="DP93" s="260"/>
      <c r="DQ93" s="260"/>
      <c r="DR93" s="260"/>
      <c r="DS93" s="260"/>
      <c r="DT93" s="260"/>
      <c r="DU93" s="260"/>
      <c r="DV93" s="260"/>
      <c r="DW93" s="260"/>
      <c r="DX93" s="260"/>
      <c r="DY93" s="260"/>
      <c r="DZ93" s="260"/>
      <c r="EA93" s="260"/>
      <c r="EB93" s="260"/>
      <c r="EC93" s="260"/>
      <c r="ED93" s="260"/>
      <c r="EE93" s="260"/>
      <c r="EF93" s="260"/>
      <c r="EG93" s="260"/>
      <c r="EH93" s="260"/>
      <c r="EI93" s="260"/>
      <c r="EJ93" s="260"/>
      <c r="EK93" s="260"/>
      <c r="EL93" s="260"/>
      <c r="EM93" s="260"/>
      <c r="EN93" s="260"/>
      <c r="EO93" s="260"/>
      <c r="EP93" s="260"/>
      <c r="EQ93" s="260"/>
      <c r="ER93" s="260"/>
      <c r="ES93" s="260"/>
      <c r="ET93" s="260"/>
      <c r="EU93" s="260"/>
      <c r="EV93" s="260"/>
      <c r="EW93" s="260"/>
      <c r="EX93" s="260"/>
      <c r="EY93" s="260"/>
      <c r="EZ93" s="260"/>
      <c r="FA93" s="260"/>
      <c r="FB93" s="260"/>
      <c r="FC93" s="260"/>
      <c r="FD93" s="260"/>
      <c r="FE93" s="260"/>
    </row>
    <row r="94" spans="1:161"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248"/>
      <c r="AD94" s="252"/>
      <c r="AE94" s="248"/>
      <c r="AF94" s="259"/>
      <c r="AG94" s="259"/>
      <c r="AH94" s="259"/>
      <c r="AI94" s="259"/>
      <c r="AJ94" s="259"/>
      <c r="AK94" s="259"/>
      <c r="AL94" s="259"/>
      <c r="AM94" s="259"/>
      <c r="AN94" s="259"/>
      <c r="AO94" s="259"/>
      <c r="AP94" s="259"/>
      <c r="AQ94" s="259"/>
      <c r="AR94" s="259"/>
      <c r="AS94" s="259"/>
      <c r="AT94" s="259"/>
      <c r="AU94" s="259"/>
      <c r="AV94" s="259"/>
      <c r="AW94" s="259"/>
      <c r="AX94" s="259"/>
      <c r="AY94" s="259"/>
      <c r="AZ94" s="260"/>
      <c r="BA94" s="260"/>
      <c r="BB94" s="260"/>
      <c r="BC94" s="260"/>
      <c r="BD94" s="260"/>
      <c r="BE94" s="260"/>
      <c r="BF94" s="260"/>
      <c r="BG94" s="260"/>
      <c r="BH94" s="260"/>
      <c r="BI94" s="260"/>
      <c r="BJ94" s="260"/>
      <c r="BK94" s="260"/>
      <c r="BL94" s="260"/>
      <c r="BM94" s="260"/>
      <c r="BN94" s="260"/>
      <c r="BO94" s="260"/>
      <c r="BP94" s="260"/>
      <c r="BQ94" s="260"/>
      <c r="BR94" s="260"/>
      <c r="BS94" s="260"/>
      <c r="BT94" s="260"/>
      <c r="BU94" s="260"/>
      <c r="BV94" s="260"/>
      <c r="BW94" s="260"/>
      <c r="BX94" s="260"/>
      <c r="BY94" s="260"/>
      <c r="BZ94" s="260"/>
      <c r="CA94" s="260"/>
      <c r="CB94" s="260"/>
      <c r="CC94" s="260"/>
      <c r="CD94" s="260"/>
      <c r="CE94" s="260"/>
      <c r="CF94" s="260"/>
      <c r="CG94" s="260"/>
      <c r="CH94" s="260"/>
      <c r="CI94" s="260"/>
      <c r="CJ94" s="260"/>
      <c r="CK94" s="260"/>
      <c r="CL94" s="260"/>
      <c r="CM94" s="260"/>
      <c r="CN94" s="260"/>
      <c r="CO94" s="260"/>
      <c r="CP94" s="260"/>
      <c r="CQ94" s="260"/>
      <c r="CR94" s="260"/>
      <c r="CS94" s="260"/>
      <c r="CT94" s="260"/>
      <c r="CU94" s="260"/>
      <c r="CV94" s="260"/>
      <c r="CW94" s="260"/>
      <c r="CX94" s="260"/>
      <c r="CY94" s="260"/>
      <c r="CZ94" s="260"/>
      <c r="DA94" s="260"/>
      <c r="DB94" s="260"/>
      <c r="DC94" s="260"/>
      <c r="DD94" s="260"/>
      <c r="DE94" s="260"/>
      <c r="DF94" s="260"/>
      <c r="DG94" s="260"/>
      <c r="DH94" s="260"/>
      <c r="DI94" s="260"/>
      <c r="DJ94" s="260"/>
      <c r="DK94" s="260"/>
      <c r="DL94" s="260"/>
      <c r="DM94" s="260"/>
      <c r="DN94" s="260"/>
      <c r="DO94" s="260"/>
      <c r="DP94" s="260"/>
      <c r="DQ94" s="260"/>
      <c r="DR94" s="260"/>
      <c r="DS94" s="260"/>
      <c r="DT94" s="260"/>
      <c r="DU94" s="260"/>
      <c r="DV94" s="260"/>
      <c r="DW94" s="260"/>
      <c r="DX94" s="260"/>
      <c r="DY94" s="260"/>
      <c r="DZ94" s="260"/>
      <c r="EA94" s="260"/>
      <c r="EB94" s="260"/>
      <c r="EC94" s="260"/>
      <c r="ED94" s="260"/>
      <c r="EE94" s="260"/>
      <c r="EF94" s="260"/>
      <c r="EG94" s="260"/>
      <c r="EH94" s="260"/>
      <c r="EI94" s="260"/>
      <c r="EJ94" s="260"/>
      <c r="EK94" s="260"/>
      <c r="EL94" s="260"/>
      <c r="EM94" s="260"/>
      <c r="EN94" s="260"/>
      <c r="EO94" s="260"/>
      <c r="EP94" s="260"/>
      <c r="EQ94" s="260"/>
      <c r="ER94" s="260"/>
      <c r="ES94" s="260"/>
      <c r="ET94" s="260"/>
      <c r="EU94" s="260"/>
      <c r="EV94" s="260"/>
      <c r="EW94" s="260"/>
      <c r="EX94" s="260"/>
      <c r="EY94" s="260"/>
      <c r="EZ94" s="260"/>
      <c r="FA94" s="260"/>
      <c r="FB94" s="260"/>
      <c r="FC94" s="260"/>
      <c r="FD94" s="260"/>
      <c r="FE94" s="260"/>
    </row>
    <row r="95" spans="1:161"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248"/>
      <c r="AD95" s="252"/>
      <c r="AE95" s="248"/>
      <c r="AF95" s="259"/>
      <c r="AG95" s="259"/>
      <c r="AH95" s="259"/>
      <c r="AI95" s="259"/>
      <c r="AJ95" s="259"/>
      <c r="AK95" s="259"/>
      <c r="AL95" s="259"/>
      <c r="AM95" s="259"/>
      <c r="AN95" s="259"/>
      <c r="AO95" s="259"/>
      <c r="AP95" s="259"/>
      <c r="AQ95" s="259"/>
      <c r="AR95" s="259"/>
      <c r="AS95" s="259"/>
      <c r="AT95" s="259"/>
      <c r="AU95" s="259"/>
      <c r="AV95" s="259"/>
      <c r="AW95" s="259"/>
      <c r="AX95" s="259"/>
      <c r="AY95" s="259"/>
      <c r="AZ95" s="260"/>
      <c r="BA95" s="260"/>
      <c r="BB95" s="260"/>
      <c r="BC95" s="260"/>
      <c r="BD95" s="260"/>
      <c r="BE95" s="260"/>
      <c r="BF95" s="260"/>
      <c r="BG95" s="260"/>
      <c r="BH95" s="260"/>
      <c r="BI95" s="260"/>
      <c r="BJ95" s="260"/>
      <c r="BK95" s="260"/>
      <c r="BL95" s="260"/>
      <c r="BM95" s="260"/>
      <c r="BN95" s="260"/>
      <c r="BO95" s="260"/>
      <c r="BP95" s="260"/>
      <c r="BQ95" s="260"/>
      <c r="BR95" s="260"/>
      <c r="BS95" s="260"/>
      <c r="BT95" s="260"/>
      <c r="BU95" s="260"/>
      <c r="BV95" s="260"/>
      <c r="BW95" s="260"/>
      <c r="BX95" s="260"/>
      <c r="BY95" s="260"/>
      <c r="BZ95" s="260"/>
      <c r="CA95" s="260"/>
      <c r="CB95" s="260"/>
      <c r="CC95" s="260"/>
      <c r="CD95" s="260"/>
      <c r="CE95" s="260"/>
      <c r="CF95" s="260"/>
      <c r="CG95" s="260"/>
      <c r="CH95" s="260"/>
      <c r="CI95" s="260"/>
      <c r="CJ95" s="260"/>
      <c r="CK95" s="260"/>
      <c r="CL95" s="260"/>
      <c r="CM95" s="260"/>
      <c r="CN95" s="260"/>
      <c r="CO95" s="260"/>
      <c r="CP95" s="260"/>
      <c r="CQ95" s="260"/>
      <c r="CR95" s="260"/>
      <c r="CS95" s="260"/>
      <c r="CT95" s="260"/>
      <c r="CU95" s="260"/>
      <c r="CV95" s="260"/>
      <c r="CW95" s="260"/>
      <c r="CX95" s="260"/>
      <c r="CY95" s="260"/>
      <c r="CZ95" s="260"/>
      <c r="DA95" s="260"/>
      <c r="DB95" s="260"/>
      <c r="DC95" s="260"/>
      <c r="DD95" s="260"/>
      <c r="DE95" s="260"/>
      <c r="DF95" s="260"/>
      <c r="DG95" s="260"/>
      <c r="DH95" s="260"/>
      <c r="DI95" s="260"/>
      <c r="DJ95" s="260"/>
      <c r="DK95" s="260"/>
      <c r="DL95" s="260"/>
      <c r="DM95" s="260"/>
      <c r="DN95" s="260"/>
      <c r="DO95" s="260"/>
      <c r="DP95" s="260"/>
      <c r="DQ95" s="260"/>
      <c r="DR95" s="260"/>
      <c r="DS95" s="260"/>
      <c r="DT95" s="260"/>
      <c r="DU95" s="260"/>
      <c r="DV95" s="260"/>
      <c r="DW95" s="260"/>
      <c r="DX95" s="260"/>
      <c r="DY95" s="260"/>
      <c r="DZ95" s="260"/>
      <c r="EA95" s="260"/>
      <c r="EB95" s="260"/>
      <c r="EC95" s="260"/>
      <c r="ED95" s="260"/>
      <c r="EE95" s="260"/>
      <c r="EF95" s="260"/>
      <c r="EG95" s="260"/>
      <c r="EH95" s="260"/>
      <c r="EI95" s="260"/>
      <c r="EJ95" s="260"/>
      <c r="EK95" s="260"/>
      <c r="EL95" s="260"/>
      <c r="EM95" s="260"/>
      <c r="EN95" s="260"/>
      <c r="EO95" s="260"/>
      <c r="EP95" s="260"/>
      <c r="EQ95" s="260"/>
      <c r="ER95" s="260"/>
      <c r="ES95" s="260"/>
      <c r="ET95" s="260"/>
      <c r="EU95" s="260"/>
      <c r="EV95" s="260"/>
      <c r="EW95" s="260"/>
      <c r="EX95" s="260"/>
      <c r="EY95" s="260"/>
      <c r="EZ95" s="260"/>
      <c r="FA95" s="260"/>
      <c r="FB95" s="260"/>
      <c r="FC95" s="260"/>
      <c r="FD95" s="260"/>
      <c r="FE95" s="260"/>
    </row>
    <row r="96" spans="1:161"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248"/>
      <c r="AD96" s="252"/>
      <c r="AE96" s="248"/>
      <c r="AF96" s="259"/>
      <c r="AG96" s="259"/>
      <c r="AH96" s="259"/>
      <c r="AI96" s="259"/>
      <c r="AJ96" s="259"/>
      <c r="AK96" s="259"/>
      <c r="AL96" s="259"/>
      <c r="AM96" s="259"/>
      <c r="AN96" s="259"/>
      <c r="AO96" s="259"/>
      <c r="AP96" s="259"/>
      <c r="AQ96" s="259"/>
      <c r="AR96" s="259"/>
      <c r="AS96" s="259"/>
      <c r="AT96" s="259"/>
      <c r="AU96" s="259"/>
      <c r="AV96" s="259"/>
      <c r="AW96" s="259"/>
      <c r="AX96" s="259"/>
      <c r="AY96" s="259"/>
      <c r="AZ96" s="260"/>
      <c r="BA96" s="260"/>
      <c r="BB96" s="260"/>
      <c r="BC96" s="260"/>
      <c r="BD96" s="260"/>
      <c r="BE96" s="260"/>
      <c r="BF96" s="260"/>
      <c r="BG96" s="260"/>
      <c r="BH96" s="260"/>
      <c r="BI96" s="260"/>
      <c r="BJ96" s="260"/>
      <c r="BK96" s="260"/>
      <c r="BL96" s="260"/>
      <c r="BM96" s="260"/>
      <c r="BN96" s="260"/>
      <c r="BO96" s="260"/>
      <c r="BP96" s="260"/>
      <c r="BQ96" s="260"/>
      <c r="BR96" s="260"/>
      <c r="BS96" s="260"/>
      <c r="BT96" s="260"/>
      <c r="BU96" s="260"/>
      <c r="BV96" s="260"/>
      <c r="BW96" s="260"/>
      <c r="BX96" s="260"/>
      <c r="BY96" s="260"/>
      <c r="BZ96" s="260"/>
      <c r="CA96" s="260"/>
      <c r="CB96" s="260"/>
      <c r="CC96" s="260"/>
      <c r="CD96" s="260"/>
      <c r="CE96" s="260"/>
      <c r="CF96" s="260"/>
      <c r="CG96" s="260"/>
      <c r="CH96" s="260"/>
      <c r="CI96" s="260"/>
      <c r="CJ96" s="260"/>
      <c r="CK96" s="260"/>
      <c r="CL96" s="260"/>
      <c r="CM96" s="260"/>
      <c r="CN96" s="260"/>
      <c r="CO96" s="260"/>
      <c r="CP96" s="260"/>
      <c r="CQ96" s="260"/>
      <c r="CR96" s="260"/>
      <c r="CS96" s="260"/>
      <c r="CT96" s="260"/>
      <c r="CU96" s="260"/>
      <c r="CV96" s="260"/>
      <c r="CW96" s="260"/>
      <c r="CX96" s="260"/>
      <c r="CY96" s="260"/>
      <c r="CZ96" s="260"/>
      <c r="DA96" s="260"/>
      <c r="DB96" s="260"/>
      <c r="DC96" s="260"/>
      <c r="DD96" s="260"/>
      <c r="DE96" s="260"/>
      <c r="DF96" s="260"/>
      <c r="DG96" s="260"/>
      <c r="DH96" s="260"/>
      <c r="DI96" s="260"/>
      <c r="DJ96" s="260"/>
      <c r="DK96" s="260"/>
      <c r="DL96" s="260"/>
      <c r="DM96" s="260"/>
      <c r="DN96" s="260"/>
      <c r="DO96" s="260"/>
      <c r="DP96" s="260"/>
      <c r="DQ96" s="260"/>
      <c r="DR96" s="260"/>
      <c r="DS96" s="260"/>
      <c r="DT96" s="260"/>
      <c r="DU96" s="260"/>
      <c r="DV96" s="260"/>
      <c r="DW96" s="260"/>
      <c r="DX96" s="260"/>
      <c r="DY96" s="260"/>
      <c r="DZ96" s="260"/>
      <c r="EA96" s="260"/>
      <c r="EB96" s="260"/>
      <c r="EC96" s="260"/>
      <c r="ED96" s="260"/>
      <c r="EE96" s="260"/>
      <c r="EF96" s="260"/>
      <c r="EG96" s="260"/>
      <c r="EH96" s="260"/>
      <c r="EI96" s="260"/>
      <c r="EJ96" s="260"/>
      <c r="EK96" s="260"/>
      <c r="EL96" s="260"/>
      <c r="EM96" s="260"/>
      <c r="EN96" s="260"/>
      <c r="EO96" s="260"/>
      <c r="EP96" s="260"/>
      <c r="EQ96" s="260"/>
      <c r="ER96" s="260"/>
      <c r="ES96" s="260"/>
      <c r="ET96" s="260"/>
      <c r="EU96" s="260"/>
      <c r="EV96" s="260"/>
      <c r="EW96" s="260"/>
      <c r="EX96" s="260"/>
      <c r="EY96" s="260"/>
      <c r="EZ96" s="260"/>
      <c r="FA96" s="260"/>
      <c r="FB96" s="260"/>
      <c r="FC96" s="260"/>
      <c r="FD96" s="260"/>
      <c r="FE96" s="260"/>
    </row>
    <row r="97" spans="1:16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248"/>
      <c r="AD97" s="252"/>
      <c r="AE97" s="248"/>
      <c r="AF97" s="259"/>
      <c r="AG97" s="259"/>
      <c r="AH97" s="259"/>
      <c r="AI97" s="259"/>
      <c r="AJ97" s="259"/>
      <c r="AK97" s="259"/>
      <c r="AL97" s="259"/>
      <c r="AM97" s="259"/>
      <c r="AN97" s="259"/>
      <c r="AO97" s="259"/>
      <c r="AP97" s="259"/>
      <c r="AQ97" s="259"/>
      <c r="AR97" s="259"/>
      <c r="AS97" s="259"/>
      <c r="AT97" s="259"/>
      <c r="AU97" s="259"/>
      <c r="AV97" s="259"/>
      <c r="AW97" s="259"/>
      <c r="AX97" s="259"/>
      <c r="AY97" s="259"/>
      <c r="AZ97" s="260"/>
      <c r="BA97" s="260"/>
      <c r="BB97" s="260"/>
      <c r="BC97" s="260"/>
      <c r="BD97" s="260"/>
      <c r="BE97" s="260"/>
      <c r="BF97" s="260"/>
      <c r="BG97" s="260"/>
      <c r="BH97" s="260"/>
      <c r="BI97" s="260"/>
      <c r="BJ97" s="260"/>
      <c r="BK97" s="260"/>
      <c r="BL97" s="260"/>
      <c r="BM97" s="260"/>
      <c r="BN97" s="260"/>
      <c r="BO97" s="260"/>
      <c r="BP97" s="260"/>
      <c r="BQ97" s="260"/>
      <c r="BR97" s="260"/>
      <c r="BS97" s="260"/>
      <c r="BT97" s="260"/>
      <c r="BU97" s="260"/>
      <c r="BV97" s="260"/>
      <c r="BW97" s="260"/>
      <c r="BX97" s="260"/>
      <c r="BY97" s="260"/>
      <c r="BZ97" s="260"/>
      <c r="CA97" s="260"/>
      <c r="CB97" s="260"/>
      <c r="CC97" s="260"/>
      <c r="CD97" s="260"/>
      <c r="CE97" s="260"/>
      <c r="CF97" s="260"/>
      <c r="CG97" s="260"/>
      <c r="CH97" s="260"/>
      <c r="CI97" s="260"/>
      <c r="CJ97" s="260"/>
      <c r="CK97" s="260"/>
      <c r="CL97" s="260"/>
      <c r="CM97" s="260"/>
      <c r="CN97" s="260"/>
      <c r="CO97" s="260"/>
      <c r="CP97" s="260"/>
      <c r="CQ97" s="260"/>
      <c r="CR97" s="260"/>
      <c r="CS97" s="260"/>
      <c r="CT97" s="260"/>
      <c r="CU97" s="260"/>
      <c r="CV97" s="260"/>
      <c r="CW97" s="260"/>
      <c r="CX97" s="260"/>
      <c r="CY97" s="260"/>
      <c r="CZ97" s="260"/>
      <c r="DA97" s="260"/>
      <c r="DB97" s="260"/>
      <c r="DC97" s="260"/>
      <c r="DD97" s="260"/>
      <c r="DE97" s="260"/>
      <c r="DF97" s="260"/>
      <c r="DG97" s="260"/>
      <c r="DH97" s="260"/>
      <c r="DI97" s="260"/>
      <c r="DJ97" s="260"/>
      <c r="DK97" s="260"/>
      <c r="DL97" s="260"/>
      <c r="DM97" s="260"/>
      <c r="DN97" s="260"/>
      <c r="DO97" s="260"/>
      <c r="DP97" s="260"/>
      <c r="DQ97" s="260"/>
      <c r="DR97" s="260"/>
      <c r="DS97" s="260"/>
      <c r="DT97" s="260"/>
      <c r="DU97" s="260"/>
      <c r="DV97" s="260"/>
      <c r="DW97" s="260"/>
      <c r="DX97" s="260"/>
      <c r="DY97" s="260"/>
      <c r="DZ97" s="260"/>
      <c r="EA97" s="260"/>
      <c r="EB97" s="260"/>
      <c r="EC97" s="260"/>
      <c r="ED97" s="260"/>
      <c r="EE97" s="260"/>
      <c r="EF97" s="260"/>
      <c r="EG97" s="260"/>
      <c r="EH97" s="260"/>
      <c r="EI97" s="260"/>
      <c r="EJ97" s="260"/>
      <c r="EK97" s="260"/>
      <c r="EL97" s="260"/>
      <c r="EM97" s="260"/>
      <c r="EN97" s="260"/>
      <c r="EO97" s="260"/>
      <c r="EP97" s="260"/>
      <c r="EQ97" s="260"/>
      <c r="ER97" s="260"/>
      <c r="ES97" s="260"/>
      <c r="ET97" s="260"/>
      <c r="EU97" s="260"/>
      <c r="EV97" s="260"/>
      <c r="EW97" s="260"/>
      <c r="EX97" s="260"/>
      <c r="EY97" s="260"/>
      <c r="EZ97" s="260"/>
      <c r="FA97" s="260"/>
      <c r="FB97" s="260"/>
      <c r="FC97" s="260"/>
      <c r="FD97" s="260"/>
      <c r="FE97" s="260"/>
    </row>
    <row r="98" spans="1:16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248"/>
      <c r="AD98" s="252"/>
      <c r="AE98" s="248"/>
      <c r="AF98" s="259"/>
      <c r="AG98" s="259"/>
      <c r="AH98" s="259"/>
      <c r="AI98" s="259"/>
      <c r="AJ98" s="259"/>
      <c r="AK98" s="259"/>
      <c r="AL98" s="259"/>
      <c r="AM98" s="259"/>
      <c r="AN98" s="259"/>
      <c r="AO98" s="259"/>
      <c r="AP98" s="259"/>
      <c r="AQ98" s="259"/>
      <c r="AR98" s="259"/>
      <c r="AS98" s="259"/>
      <c r="AT98" s="259"/>
      <c r="AU98" s="259"/>
      <c r="AV98" s="259"/>
      <c r="AW98" s="259"/>
      <c r="AX98" s="259"/>
      <c r="AY98" s="259"/>
      <c r="AZ98" s="260"/>
      <c r="BA98" s="260"/>
      <c r="BB98" s="260"/>
      <c r="BC98" s="260"/>
      <c r="BD98" s="260"/>
      <c r="BE98" s="260"/>
      <c r="BF98" s="260"/>
      <c r="BG98" s="260"/>
      <c r="BH98" s="260"/>
      <c r="BI98" s="260"/>
      <c r="BJ98" s="260"/>
      <c r="BK98" s="260"/>
      <c r="BL98" s="260"/>
      <c r="BM98" s="260"/>
      <c r="BN98" s="260"/>
      <c r="BO98" s="260"/>
      <c r="BP98" s="260"/>
      <c r="BQ98" s="260"/>
      <c r="BR98" s="260"/>
      <c r="BS98" s="260"/>
      <c r="BT98" s="260"/>
      <c r="BU98" s="260"/>
      <c r="BV98" s="260"/>
      <c r="BW98" s="260"/>
      <c r="BX98" s="260"/>
      <c r="BY98" s="260"/>
      <c r="BZ98" s="260"/>
      <c r="CA98" s="260"/>
      <c r="CB98" s="260"/>
      <c r="CC98" s="260"/>
      <c r="CD98" s="260"/>
      <c r="CE98" s="260"/>
      <c r="CF98" s="260"/>
      <c r="CG98" s="260"/>
      <c r="CH98" s="260"/>
      <c r="CI98" s="260"/>
      <c r="CJ98" s="260"/>
      <c r="CK98" s="260"/>
      <c r="CL98" s="260"/>
      <c r="CM98" s="260"/>
      <c r="CN98" s="260"/>
      <c r="CO98" s="260"/>
      <c r="CP98" s="260"/>
      <c r="CQ98" s="260"/>
      <c r="CR98" s="260"/>
      <c r="CS98" s="260"/>
      <c r="CT98" s="260"/>
      <c r="CU98" s="260"/>
      <c r="CV98" s="260"/>
      <c r="CW98" s="260"/>
      <c r="CX98" s="260"/>
      <c r="CY98" s="260"/>
      <c r="CZ98" s="260"/>
      <c r="DA98" s="260"/>
      <c r="DB98" s="260"/>
      <c r="DC98" s="260"/>
      <c r="DD98" s="260"/>
      <c r="DE98" s="260"/>
      <c r="DF98" s="260"/>
      <c r="DG98" s="260"/>
      <c r="DH98" s="260"/>
      <c r="DI98" s="260"/>
      <c r="DJ98" s="260"/>
      <c r="DK98" s="260"/>
      <c r="DL98" s="260"/>
      <c r="DM98" s="260"/>
      <c r="DN98" s="260"/>
      <c r="DO98" s="260"/>
      <c r="DP98" s="260"/>
      <c r="DQ98" s="260"/>
      <c r="DR98" s="260"/>
      <c r="DS98" s="260"/>
      <c r="DT98" s="260"/>
      <c r="DU98" s="260"/>
      <c r="DV98" s="260"/>
      <c r="DW98" s="260"/>
      <c r="DX98" s="260"/>
      <c r="DY98" s="260"/>
      <c r="DZ98" s="260"/>
      <c r="EA98" s="260"/>
      <c r="EB98" s="260"/>
      <c r="EC98" s="260"/>
      <c r="ED98" s="260"/>
      <c r="EE98" s="260"/>
      <c r="EF98" s="260"/>
      <c r="EG98" s="260"/>
      <c r="EH98" s="260"/>
      <c r="EI98" s="260"/>
      <c r="EJ98" s="260"/>
      <c r="EK98" s="260"/>
      <c r="EL98" s="260"/>
      <c r="EM98" s="260"/>
      <c r="EN98" s="260"/>
      <c r="EO98" s="260"/>
      <c r="EP98" s="260"/>
      <c r="EQ98" s="260"/>
      <c r="ER98" s="260"/>
      <c r="ES98" s="260"/>
      <c r="ET98" s="260"/>
      <c r="EU98" s="260"/>
      <c r="EV98" s="260"/>
      <c r="EW98" s="260"/>
      <c r="EX98" s="260"/>
      <c r="EY98" s="260"/>
      <c r="EZ98" s="260"/>
      <c r="FA98" s="260"/>
      <c r="FB98" s="260"/>
      <c r="FC98" s="260"/>
      <c r="FD98" s="260"/>
      <c r="FE98" s="260"/>
    </row>
    <row r="99" spans="1:16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248"/>
      <c r="AD99" s="252"/>
      <c r="AE99" s="248"/>
      <c r="AF99" s="259"/>
      <c r="AG99" s="259"/>
      <c r="AH99" s="259"/>
      <c r="AI99" s="259"/>
      <c r="AJ99" s="259"/>
      <c r="AK99" s="259"/>
      <c r="AL99" s="259"/>
      <c r="AM99" s="259"/>
      <c r="AN99" s="259"/>
      <c r="AO99" s="259"/>
      <c r="AP99" s="259"/>
      <c r="AQ99" s="259"/>
      <c r="AR99" s="259"/>
      <c r="AS99" s="259"/>
      <c r="AT99" s="259"/>
      <c r="AU99" s="259"/>
      <c r="AV99" s="259"/>
      <c r="AW99" s="259"/>
      <c r="AX99" s="259"/>
      <c r="AY99" s="259"/>
      <c r="AZ99" s="260"/>
      <c r="BA99" s="260"/>
      <c r="BB99" s="260"/>
      <c r="BC99" s="260"/>
      <c r="BD99" s="260"/>
      <c r="BE99" s="260"/>
      <c r="BF99" s="260"/>
      <c r="BG99" s="260"/>
      <c r="BH99" s="260"/>
      <c r="BI99" s="260"/>
      <c r="BJ99" s="260"/>
      <c r="BK99" s="260"/>
      <c r="BL99" s="260"/>
      <c r="BM99" s="260"/>
      <c r="BN99" s="260"/>
      <c r="BO99" s="260"/>
      <c r="BP99" s="260"/>
      <c r="BQ99" s="260"/>
      <c r="BR99" s="260"/>
      <c r="BS99" s="260"/>
      <c r="BT99" s="260"/>
      <c r="BU99" s="260"/>
      <c r="BV99" s="260"/>
      <c r="BW99" s="260"/>
      <c r="BX99" s="260"/>
      <c r="BY99" s="260"/>
      <c r="BZ99" s="260"/>
      <c r="CA99" s="260"/>
      <c r="CB99" s="260"/>
      <c r="CC99" s="260"/>
      <c r="CD99" s="260"/>
      <c r="CE99" s="260"/>
      <c r="CF99" s="260"/>
      <c r="CG99" s="260"/>
      <c r="CH99" s="260"/>
      <c r="CI99" s="260"/>
      <c r="CJ99" s="260"/>
      <c r="CK99" s="260"/>
      <c r="CL99" s="260"/>
      <c r="CM99" s="260"/>
      <c r="CN99" s="260"/>
      <c r="CO99" s="260"/>
      <c r="CP99" s="260"/>
      <c r="CQ99" s="260"/>
      <c r="CR99" s="260"/>
      <c r="CS99" s="260"/>
      <c r="CT99" s="260"/>
      <c r="CU99" s="260"/>
      <c r="CV99" s="260"/>
      <c r="CW99" s="260"/>
      <c r="CX99" s="260"/>
      <c r="CY99" s="260"/>
      <c r="CZ99" s="260"/>
      <c r="DA99" s="260"/>
      <c r="DB99" s="260"/>
      <c r="DC99" s="260"/>
      <c r="DD99" s="260"/>
      <c r="DE99" s="260"/>
      <c r="DF99" s="260"/>
      <c r="DG99" s="260"/>
      <c r="DH99" s="260"/>
      <c r="DI99" s="260"/>
      <c r="DJ99" s="260"/>
      <c r="DK99" s="260"/>
      <c r="DL99" s="260"/>
      <c r="DM99" s="260"/>
      <c r="DN99" s="260"/>
      <c r="DO99" s="260"/>
      <c r="DP99" s="260"/>
      <c r="DQ99" s="260"/>
      <c r="DR99" s="260"/>
      <c r="DS99" s="260"/>
      <c r="DT99" s="260"/>
      <c r="DU99" s="260"/>
      <c r="DV99" s="260"/>
      <c r="DW99" s="260"/>
      <c r="DX99" s="260"/>
      <c r="DY99" s="260"/>
      <c r="DZ99" s="260"/>
      <c r="EA99" s="260"/>
      <c r="EB99" s="260"/>
      <c r="EC99" s="260"/>
      <c r="ED99" s="260"/>
      <c r="EE99" s="260"/>
      <c r="EF99" s="260"/>
      <c r="EG99" s="260"/>
      <c r="EH99" s="260"/>
      <c r="EI99" s="260"/>
      <c r="EJ99" s="260"/>
      <c r="EK99" s="260"/>
      <c r="EL99" s="260"/>
      <c r="EM99" s="260"/>
      <c r="EN99" s="260"/>
      <c r="EO99" s="260"/>
      <c r="EP99" s="260"/>
      <c r="EQ99" s="260"/>
      <c r="ER99" s="260"/>
      <c r="ES99" s="260"/>
      <c r="ET99" s="260"/>
      <c r="EU99" s="260"/>
      <c r="EV99" s="260"/>
      <c r="EW99" s="260"/>
      <c r="EX99" s="260"/>
      <c r="EY99" s="260"/>
      <c r="EZ99" s="260"/>
      <c r="FA99" s="260"/>
      <c r="FB99" s="260"/>
      <c r="FC99" s="260"/>
      <c r="FD99" s="260"/>
      <c r="FE99" s="260"/>
    </row>
    <row r="100" spans="1:16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248"/>
      <c r="AD100" s="252"/>
      <c r="AE100" s="248"/>
      <c r="AF100" s="259"/>
      <c r="AG100" s="259"/>
      <c r="AH100" s="259"/>
      <c r="AI100" s="259"/>
      <c r="AJ100" s="259"/>
      <c r="AK100" s="259"/>
      <c r="AL100" s="259"/>
      <c r="AM100" s="259"/>
      <c r="AN100" s="259"/>
      <c r="AO100" s="259"/>
      <c r="AP100" s="259"/>
      <c r="AQ100" s="259"/>
      <c r="AR100" s="259"/>
      <c r="AS100" s="259"/>
      <c r="AT100" s="259"/>
      <c r="AU100" s="259"/>
      <c r="AV100" s="259"/>
      <c r="AW100" s="259"/>
      <c r="AX100" s="259"/>
      <c r="AY100" s="259"/>
      <c r="AZ100" s="260"/>
      <c r="BA100" s="260"/>
      <c r="BB100" s="260"/>
      <c r="BC100" s="260"/>
      <c r="BD100" s="260"/>
      <c r="BE100" s="260"/>
      <c r="BF100" s="260"/>
      <c r="BG100" s="260"/>
      <c r="BH100" s="260"/>
      <c r="BI100" s="260"/>
      <c r="BJ100" s="260"/>
      <c r="BK100" s="260"/>
      <c r="BL100" s="260"/>
      <c r="BM100" s="260"/>
      <c r="BN100" s="260"/>
      <c r="BO100" s="260"/>
      <c r="BP100" s="260"/>
      <c r="BQ100" s="260"/>
      <c r="BR100" s="260"/>
      <c r="BS100" s="260"/>
      <c r="BT100" s="260"/>
      <c r="BU100" s="260"/>
      <c r="BV100" s="260"/>
      <c r="BW100" s="260"/>
      <c r="BX100" s="260"/>
      <c r="BY100" s="260"/>
      <c r="BZ100" s="260"/>
      <c r="CA100" s="260"/>
      <c r="CB100" s="260"/>
      <c r="CC100" s="260"/>
      <c r="CD100" s="260"/>
      <c r="CE100" s="260"/>
      <c r="CF100" s="260"/>
      <c r="CG100" s="260"/>
      <c r="CH100" s="260"/>
      <c r="CI100" s="260"/>
      <c r="CJ100" s="260"/>
      <c r="CK100" s="260"/>
      <c r="CL100" s="260"/>
      <c r="CM100" s="260"/>
      <c r="CN100" s="260"/>
      <c r="CO100" s="260"/>
      <c r="CP100" s="260"/>
      <c r="CQ100" s="260"/>
      <c r="CR100" s="260"/>
      <c r="CS100" s="260"/>
      <c r="CT100" s="260"/>
      <c r="CU100" s="260"/>
      <c r="CV100" s="260"/>
      <c r="CW100" s="260"/>
      <c r="CX100" s="260"/>
      <c r="CY100" s="260"/>
      <c r="CZ100" s="260"/>
      <c r="DA100" s="260"/>
      <c r="DB100" s="260"/>
      <c r="DC100" s="260"/>
      <c r="DD100" s="260"/>
      <c r="DE100" s="260"/>
      <c r="DF100" s="260"/>
      <c r="DG100" s="260"/>
      <c r="DH100" s="260"/>
      <c r="DI100" s="260"/>
      <c r="DJ100" s="260"/>
      <c r="DK100" s="260"/>
      <c r="DL100" s="260"/>
      <c r="DM100" s="260"/>
      <c r="DN100" s="260"/>
      <c r="DO100" s="260"/>
      <c r="DP100" s="260"/>
      <c r="DQ100" s="260"/>
      <c r="DR100" s="260"/>
      <c r="DS100" s="260"/>
      <c r="DT100" s="260"/>
      <c r="DU100" s="260"/>
      <c r="DV100" s="260"/>
      <c r="DW100" s="260"/>
      <c r="DX100" s="260"/>
      <c r="DY100" s="260"/>
      <c r="DZ100" s="260"/>
      <c r="EA100" s="260"/>
      <c r="EB100" s="260"/>
      <c r="EC100" s="260"/>
      <c r="ED100" s="260"/>
      <c r="EE100" s="260"/>
      <c r="EF100" s="260"/>
      <c r="EG100" s="260"/>
      <c r="EH100" s="260"/>
      <c r="EI100" s="260"/>
      <c r="EJ100" s="260"/>
      <c r="EK100" s="260"/>
      <c r="EL100" s="260"/>
      <c r="EM100" s="260"/>
      <c r="EN100" s="260"/>
      <c r="EO100" s="260"/>
      <c r="EP100" s="260"/>
      <c r="EQ100" s="260"/>
      <c r="ER100" s="260"/>
      <c r="ES100" s="260"/>
      <c r="ET100" s="260"/>
      <c r="EU100" s="260"/>
      <c r="EV100" s="260"/>
      <c r="EW100" s="260"/>
      <c r="EX100" s="260"/>
      <c r="EY100" s="260"/>
      <c r="EZ100" s="260"/>
      <c r="FA100" s="260"/>
      <c r="FB100" s="260"/>
      <c r="FC100" s="260"/>
      <c r="FD100" s="260"/>
      <c r="FE100" s="260"/>
    </row>
    <row r="101" spans="1:16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248"/>
      <c r="AD101" s="252"/>
      <c r="AE101" s="248"/>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60"/>
      <c r="BA101" s="260"/>
      <c r="BB101" s="260"/>
      <c r="BC101" s="260"/>
      <c r="BD101" s="260"/>
      <c r="BE101" s="260"/>
      <c r="BF101" s="260"/>
      <c r="BG101" s="260"/>
      <c r="BH101" s="260"/>
      <c r="BI101" s="260"/>
      <c r="BJ101" s="260"/>
      <c r="BK101" s="260"/>
      <c r="BL101" s="260"/>
      <c r="BM101" s="260"/>
      <c r="BN101" s="260"/>
      <c r="BO101" s="260"/>
      <c r="BP101" s="260"/>
      <c r="BQ101" s="260"/>
      <c r="BR101" s="260"/>
      <c r="BS101" s="260"/>
      <c r="BT101" s="260"/>
      <c r="BU101" s="260"/>
      <c r="BV101" s="260"/>
      <c r="BW101" s="260"/>
      <c r="BX101" s="260"/>
      <c r="BY101" s="260"/>
      <c r="BZ101" s="260"/>
      <c r="CA101" s="260"/>
      <c r="CB101" s="260"/>
      <c r="CC101" s="260"/>
      <c r="CD101" s="260"/>
      <c r="CE101" s="260"/>
      <c r="CF101" s="260"/>
      <c r="CG101" s="260"/>
      <c r="CH101" s="260"/>
      <c r="CI101" s="260"/>
      <c r="CJ101" s="260"/>
      <c r="CK101" s="260"/>
      <c r="CL101" s="260"/>
      <c r="CM101" s="260"/>
      <c r="CN101" s="260"/>
      <c r="CO101" s="260"/>
      <c r="CP101" s="260"/>
      <c r="CQ101" s="260"/>
      <c r="CR101" s="260"/>
      <c r="CS101" s="260"/>
      <c r="CT101" s="260"/>
      <c r="CU101" s="260"/>
      <c r="CV101" s="260"/>
      <c r="CW101" s="260"/>
      <c r="CX101" s="260"/>
      <c r="CY101" s="260"/>
      <c r="CZ101" s="260"/>
      <c r="DA101" s="260"/>
      <c r="DB101" s="260"/>
      <c r="DC101" s="260"/>
      <c r="DD101" s="260"/>
      <c r="DE101" s="260"/>
      <c r="DF101" s="260"/>
      <c r="DG101" s="260"/>
      <c r="DH101" s="260"/>
      <c r="DI101" s="260"/>
      <c r="DJ101" s="260"/>
      <c r="DK101" s="260"/>
      <c r="DL101" s="260"/>
      <c r="DM101" s="260"/>
      <c r="DN101" s="260"/>
      <c r="DO101" s="260"/>
      <c r="DP101" s="260"/>
      <c r="DQ101" s="260"/>
      <c r="DR101" s="260"/>
      <c r="DS101" s="260"/>
      <c r="DT101" s="260"/>
      <c r="DU101" s="260"/>
      <c r="DV101" s="260"/>
      <c r="DW101" s="260"/>
      <c r="DX101" s="260"/>
      <c r="DY101" s="260"/>
      <c r="DZ101" s="260"/>
      <c r="EA101" s="260"/>
      <c r="EB101" s="260"/>
      <c r="EC101" s="260"/>
      <c r="ED101" s="260"/>
      <c r="EE101" s="260"/>
      <c r="EF101" s="260"/>
      <c r="EG101" s="260"/>
      <c r="EH101" s="260"/>
      <c r="EI101" s="260"/>
      <c r="EJ101" s="260"/>
      <c r="EK101" s="260"/>
      <c r="EL101" s="260"/>
      <c r="EM101" s="260"/>
      <c r="EN101" s="260"/>
      <c r="EO101" s="260"/>
      <c r="EP101" s="260"/>
      <c r="EQ101" s="260"/>
      <c r="ER101" s="260"/>
      <c r="ES101" s="260"/>
      <c r="ET101" s="260"/>
      <c r="EU101" s="260"/>
      <c r="EV101" s="260"/>
      <c r="EW101" s="260"/>
      <c r="EX101" s="260"/>
      <c r="EY101" s="260"/>
      <c r="EZ101" s="260"/>
      <c r="FA101" s="260"/>
      <c r="FB101" s="260"/>
      <c r="FC101" s="260"/>
      <c r="FD101" s="260"/>
      <c r="FE101" s="260"/>
    </row>
    <row r="102" spans="1:16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248"/>
      <c r="AD102" s="252"/>
      <c r="AE102" s="248"/>
      <c r="AF102" s="259"/>
      <c r="AG102" s="259"/>
      <c r="AH102" s="259"/>
      <c r="AI102" s="259"/>
      <c r="AJ102" s="259"/>
      <c r="AK102" s="259"/>
      <c r="AL102" s="259"/>
      <c r="AM102" s="259"/>
      <c r="AN102" s="259"/>
      <c r="AO102" s="259"/>
      <c r="AP102" s="259"/>
      <c r="AQ102" s="259"/>
      <c r="AR102" s="259"/>
      <c r="AS102" s="259"/>
      <c r="AT102" s="259"/>
      <c r="AU102" s="259"/>
      <c r="AV102" s="259"/>
      <c r="AW102" s="259"/>
      <c r="AX102" s="259"/>
      <c r="AY102" s="259"/>
      <c r="AZ102" s="260"/>
      <c r="BA102" s="260"/>
      <c r="BB102" s="260"/>
      <c r="BC102" s="260"/>
      <c r="BD102" s="260"/>
      <c r="BE102" s="260"/>
      <c r="BF102" s="260"/>
      <c r="BG102" s="260"/>
      <c r="BH102" s="260"/>
      <c r="BI102" s="260"/>
      <c r="BJ102" s="260"/>
      <c r="BK102" s="260"/>
      <c r="BL102" s="260"/>
      <c r="BM102" s="260"/>
      <c r="BN102" s="260"/>
      <c r="BO102" s="260"/>
      <c r="BP102" s="260"/>
      <c r="BQ102" s="260"/>
      <c r="BR102" s="260"/>
      <c r="BS102" s="260"/>
      <c r="BT102" s="260"/>
      <c r="BU102" s="260"/>
      <c r="BV102" s="260"/>
      <c r="BW102" s="260"/>
      <c r="BX102" s="260"/>
      <c r="BY102" s="260"/>
      <c r="BZ102" s="260"/>
      <c r="CA102" s="260"/>
      <c r="CB102" s="260"/>
      <c r="CC102" s="260"/>
      <c r="CD102" s="260"/>
      <c r="CE102" s="260"/>
      <c r="CF102" s="260"/>
      <c r="CG102" s="260"/>
      <c r="CH102" s="260"/>
      <c r="CI102" s="260"/>
      <c r="CJ102" s="260"/>
      <c r="CK102" s="260"/>
      <c r="CL102" s="260"/>
      <c r="CM102" s="260"/>
      <c r="CN102" s="260"/>
      <c r="CO102" s="260"/>
      <c r="CP102" s="260"/>
      <c r="CQ102" s="260"/>
      <c r="CR102" s="260"/>
      <c r="CS102" s="260"/>
      <c r="CT102" s="260"/>
      <c r="CU102" s="260"/>
      <c r="CV102" s="260"/>
      <c r="CW102" s="260"/>
      <c r="CX102" s="260"/>
      <c r="CY102" s="260"/>
      <c r="CZ102" s="260"/>
      <c r="DA102" s="260"/>
      <c r="DB102" s="260"/>
      <c r="DC102" s="260"/>
      <c r="DD102" s="260"/>
      <c r="DE102" s="260"/>
      <c r="DF102" s="260"/>
      <c r="DG102" s="260"/>
      <c r="DH102" s="260"/>
      <c r="DI102" s="260"/>
      <c r="DJ102" s="260"/>
      <c r="DK102" s="260"/>
      <c r="DL102" s="260"/>
      <c r="DM102" s="260"/>
      <c r="DN102" s="260"/>
      <c r="DO102" s="260"/>
      <c r="DP102" s="260"/>
      <c r="DQ102" s="260"/>
      <c r="DR102" s="260"/>
      <c r="DS102" s="260"/>
      <c r="DT102" s="260"/>
      <c r="DU102" s="260"/>
      <c r="DV102" s="260"/>
      <c r="DW102" s="260"/>
      <c r="DX102" s="260"/>
      <c r="DY102" s="260"/>
      <c r="DZ102" s="260"/>
      <c r="EA102" s="260"/>
      <c r="EB102" s="260"/>
      <c r="EC102" s="260"/>
      <c r="ED102" s="260"/>
      <c r="EE102" s="260"/>
      <c r="EF102" s="260"/>
      <c r="EG102" s="260"/>
      <c r="EH102" s="260"/>
      <c r="EI102" s="260"/>
      <c r="EJ102" s="260"/>
      <c r="EK102" s="260"/>
      <c r="EL102" s="260"/>
      <c r="EM102" s="260"/>
      <c r="EN102" s="260"/>
      <c r="EO102" s="260"/>
      <c r="EP102" s="260"/>
      <c r="EQ102" s="260"/>
      <c r="ER102" s="260"/>
      <c r="ES102" s="260"/>
      <c r="ET102" s="260"/>
      <c r="EU102" s="260"/>
      <c r="EV102" s="260"/>
      <c r="EW102" s="260"/>
      <c r="EX102" s="260"/>
      <c r="EY102" s="260"/>
      <c r="EZ102" s="260"/>
      <c r="FA102" s="260"/>
      <c r="FB102" s="260"/>
      <c r="FC102" s="260"/>
      <c r="FD102" s="260"/>
      <c r="FE102" s="260"/>
    </row>
    <row r="103" spans="1:16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248"/>
      <c r="AD103" s="245"/>
      <c r="AE103" s="264"/>
      <c r="AF103" s="265"/>
      <c r="AG103" s="266"/>
      <c r="AH103" s="266"/>
      <c r="AI103" s="267"/>
      <c r="AJ103" s="267"/>
      <c r="AK103" s="247"/>
      <c r="AL103" s="260"/>
      <c r="AM103" s="260"/>
      <c r="AN103" s="260"/>
      <c r="AO103" s="260"/>
      <c r="AP103" s="260"/>
      <c r="AQ103" s="260"/>
      <c r="AR103" s="260"/>
      <c r="AS103" s="260"/>
      <c r="AT103" s="260"/>
      <c r="AU103" s="260"/>
      <c r="AV103" s="260"/>
      <c r="AW103" s="260"/>
      <c r="AX103" s="260"/>
      <c r="AY103" s="260"/>
      <c r="AZ103" s="260"/>
      <c r="BA103" s="260"/>
      <c r="BB103" s="260"/>
      <c r="BC103" s="260"/>
      <c r="BD103" s="260"/>
      <c r="BE103" s="260"/>
      <c r="BF103" s="260"/>
      <c r="BG103" s="260"/>
      <c r="BH103" s="260"/>
      <c r="BI103" s="260"/>
      <c r="BJ103" s="260"/>
      <c r="BK103" s="260"/>
      <c r="BL103" s="260"/>
      <c r="BM103" s="260"/>
      <c r="BN103" s="260"/>
      <c r="BO103" s="260"/>
      <c r="BP103" s="260"/>
      <c r="BQ103" s="260"/>
      <c r="BR103" s="260"/>
      <c r="BS103" s="260"/>
      <c r="BT103" s="260"/>
      <c r="BU103" s="260"/>
      <c r="BV103" s="260"/>
      <c r="BW103" s="260"/>
      <c r="BX103" s="260"/>
      <c r="BY103" s="260"/>
      <c r="BZ103" s="260"/>
      <c r="CA103" s="260"/>
      <c r="CB103" s="260"/>
      <c r="CC103" s="260"/>
      <c r="CD103" s="260"/>
      <c r="CE103" s="260"/>
      <c r="CF103" s="260"/>
      <c r="CG103" s="260"/>
      <c r="CH103" s="260"/>
      <c r="CI103" s="260"/>
      <c r="CJ103" s="260"/>
      <c r="CK103" s="260"/>
      <c r="CL103" s="260"/>
      <c r="CM103" s="260"/>
      <c r="CN103" s="260"/>
      <c r="CO103" s="260"/>
      <c r="CP103" s="260"/>
      <c r="CQ103" s="260"/>
      <c r="CR103" s="260"/>
      <c r="CS103" s="260"/>
      <c r="CT103" s="260"/>
      <c r="CU103" s="260"/>
      <c r="CV103" s="260"/>
      <c r="CW103" s="260"/>
      <c r="CX103" s="260"/>
      <c r="CY103" s="260"/>
      <c r="CZ103" s="260"/>
      <c r="DA103" s="260"/>
      <c r="DB103" s="260"/>
      <c r="DC103" s="260"/>
      <c r="DD103" s="260"/>
      <c r="DE103" s="260"/>
      <c r="DF103" s="260"/>
      <c r="DG103" s="260"/>
      <c r="DH103" s="260"/>
      <c r="DI103" s="260"/>
      <c r="DJ103" s="260"/>
      <c r="DK103" s="260"/>
      <c r="DL103" s="260"/>
      <c r="DM103" s="260"/>
      <c r="DN103" s="260"/>
      <c r="DO103" s="260"/>
      <c r="DP103" s="260"/>
      <c r="DQ103" s="260"/>
      <c r="DR103" s="260"/>
      <c r="DS103" s="260"/>
      <c r="DT103" s="260"/>
      <c r="DU103" s="260"/>
      <c r="DV103" s="260"/>
      <c r="DW103" s="260"/>
      <c r="DX103" s="260"/>
      <c r="DY103" s="260"/>
      <c r="DZ103" s="260"/>
      <c r="EA103" s="260"/>
      <c r="EB103" s="260"/>
      <c r="EC103" s="260"/>
      <c r="ED103" s="260"/>
      <c r="EE103" s="260"/>
      <c r="EF103" s="260"/>
      <c r="EG103" s="260"/>
      <c r="EH103" s="260"/>
      <c r="EI103" s="260"/>
      <c r="EJ103" s="260"/>
      <c r="EK103" s="260"/>
      <c r="EL103" s="260"/>
      <c r="EM103" s="260"/>
      <c r="EN103" s="260"/>
      <c r="EO103" s="260"/>
      <c r="EP103" s="260"/>
      <c r="EQ103" s="260"/>
      <c r="ER103" s="260"/>
      <c r="ES103" s="260"/>
      <c r="ET103" s="260"/>
      <c r="EU103" s="260"/>
      <c r="EV103" s="260"/>
      <c r="EW103" s="260"/>
      <c r="EX103" s="260"/>
      <c r="EY103" s="260"/>
      <c r="EZ103" s="260"/>
      <c r="FA103" s="260"/>
      <c r="FB103" s="260"/>
      <c r="FC103" s="260"/>
      <c r="FD103" s="260"/>
      <c r="FE103" s="260"/>
    </row>
    <row r="104" spans="1:16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237"/>
      <c r="AD104" s="268"/>
      <c r="AE104" s="237"/>
      <c r="AF104" s="237"/>
      <c r="AG104" s="237"/>
      <c r="AH104" s="237"/>
      <c r="AI104" s="237"/>
      <c r="AJ104" s="237"/>
      <c r="AK104" s="237"/>
      <c r="AL104" s="260"/>
      <c r="AM104" s="260"/>
      <c r="AN104" s="260"/>
      <c r="AO104" s="260"/>
      <c r="AP104" s="260"/>
      <c r="AQ104" s="260"/>
      <c r="AR104" s="260"/>
      <c r="AS104" s="260"/>
      <c r="AT104" s="260"/>
      <c r="AU104" s="260"/>
      <c r="AV104" s="260"/>
      <c r="AW104" s="260"/>
      <c r="AX104" s="260"/>
      <c r="AY104" s="260"/>
      <c r="AZ104" s="260"/>
      <c r="BA104" s="260"/>
      <c r="BB104" s="260"/>
      <c r="BC104" s="260"/>
      <c r="BD104" s="260"/>
      <c r="BE104" s="260"/>
      <c r="BF104" s="260"/>
      <c r="BG104" s="260"/>
      <c r="BH104" s="260"/>
      <c r="BI104" s="260"/>
      <c r="BJ104" s="260"/>
      <c r="BK104" s="260"/>
      <c r="BL104" s="260"/>
      <c r="BM104" s="260"/>
      <c r="BN104" s="260"/>
      <c r="BO104" s="260"/>
      <c r="BP104" s="260"/>
      <c r="BQ104" s="260"/>
      <c r="BR104" s="260"/>
      <c r="BS104" s="260"/>
      <c r="BT104" s="260"/>
      <c r="BU104" s="260"/>
      <c r="BV104" s="260"/>
      <c r="BW104" s="260"/>
      <c r="BX104" s="260"/>
      <c r="BY104" s="260"/>
      <c r="BZ104" s="260"/>
      <c r="CA104" s="260"/>
      <c r="CB104" s="260"/>
      <c r="CC104" s="260"/>
      <c r="CD104" s="260"/>
      <c r="CE104" s="260"/>
      <c r="CF104" s="260"/>
      <c r="CG104" s="260"/>
      <c r="CH104" s="260"/>
      <c r="CI104" s="260"/>
      <c r="CJ104" s="260"/>
      <c r="CK104" s="260"/>
      <c r="CL104" s="260"/>
      <c r="CM104" s="260"/>
      <c r="CN104" s="260"/>
      <c r="CO104" s="260"/>
      <c r="CP104" s="260"/>
      <c r="CQ104" s="260"/>
      <c r="CR104" s="260"/>
      <c r="CS104" s="260"/>
      <c r="CT104" s="260"/>
      <c r="CU104" s="260"/>
      <c r="CV104" s="260"/>
      <c r="CW104" s="260"/>
      <c r="CX104" s="260"/>
      <c r="CY104" s="260"/>
      <c r="CZ104" s="260"/>
      <c r="DA104" s="260"/>
      <c r="DB104" s="260"/>
      <c r="DC104" s="260"/>
      <c r="DD104" s="260"/>
      <c r="DE104" s="260"/>
      <c r="DF104" s="260"/>
      <c r="DG104" s="260"/>
      <c r="DH104" s="260"/>
      <c r="DI104" s="260"/>
      <c r="DJ104" s="260"/>
      <c r="DK104" s="260"/>
      <c r="DL104" s="260"/>
      <c r="DM104" s="260"/>
      <c r="DN104" s="260"/>
      <c r="DO104" s="260"/>
      <c r="DP104" s="260"/>
      <c r="DQ104" s="260"/>
      <c r="DR104" s="260"/>
      <c r="DS104" s="260"/>
      <c r="DT104" s="260"/>
      <c r="DU104" s="260"/>
      <c r="DV104" s="260"/>
      <c r="DW104" s="260"/>
      <c r="DX104" s="260"/>
      <c r="DY104" s="260"/>
      <c r="DZ104" s="260"/>
      <c r="EA104" s="260"/>
      <c r="EB104" s="260"/>
      <c r="EC104" s="260"/>
      <c r="ED104" s="260"/>
      <c r="EE104" s="260"/>
      <c r="EF104" s="260"/>
      <c r="EG104" s="260"/>
      <c r="EH104" s="260"/>
      <c r="EI104" s="260"/>
      <c r="EJ104" s="260"/>
      <c r="EK104" s="260"/>
      <c r="EL104" s="260"/>
      <c r="EM104" s="260"/>
      <c r="EN104" s="260"/>
      <c r="EO104" s="260"/>
      <c r="EP104" s="260"/>
      <c r="EQ104" s="260"/>
      <c r="ER104" s="260"/>
      <c r="ES104" s="260"/>
      <c r="ET104" s="260"/>
      <c r="EU104" s="260"/>
      <c r="EV104" s="260"/>
      <c r="EW104" s="260"/>
      <c r="EX104" s="260"/>
      <c r="EY104" s="260"/>
      <c r="EZ104" s="260"/>
      <c r="FA104" s="260"/>
      <c r="FB104" s="260"/>
      <c r="FC104" s="260"/>
      <c r="FD104" s="260"/>
      <c r="FE104" s="260"/>
    </row>
    <row r="105" spans="1:16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228"/>
      <c r="AD105" s="229" t="s">
        <v>1</v>
      </c>
      <c r="AE105" s="230" t="s">
        <v>0</v>
      </c>
      <c r="AF105" s="230" t="s">
        <v>3</v>
      </c>
      <c r="AG105" s="230" t="s">
        <v>4</v>
      </c>
      <c r="AH105" s="230"/>
      <c r="AI105" s="231"/>
      <c r="AJ105" s="231"/>
      <c r="AK105" s="231"/>
      <c r="AL105" s="232"/>
      <c r="AM105" s="232"/>
      <c r="AN105" s="232"/>
      <c r="AO105" s="232"/>
      <c r="AP105" s="232"/>
      <c r="AQ105" s="232"/>
      <c r="AR105" s="232"/>
      <c r="AS105" s="232"/>
      <c r="AT105" s="232"/>
      <c r="AU105" s="232"/>
      <c r="AV105" s="232"/>
      <c r="AW105" s="232"/>
      <c r="AX105" s="232"/>
      <c r="AY105" s="232"/>
      <c r="AZ105" s="260"/>
      <c r="BA105" s="260"/>
      <c r="BB105" s="260"/>
      <c r="BC105" s="260"/>
      <c r="BD105" s="260"/>
      <c r="BE105" s="260"/>
      <c r="BF105" s="260"/>
      <c r="BG105" s="260"/>
      <c r="BH105" s="260"/>
      <c r="BI105" s="260"/>
      <c r="BJ105" s="260"/>
      <c r="BK105" s="260"/>
      <c r="BL105" s="260"/>
      <c r="BM105" s="260"/>
      <c r="BN105" s="260"/>
      <c r="BO105" s="260"/>
      <c r="BP105" s="260"/>
      <c r="BQ105" s="260"/>
      <c r="BR105" s="260"/>
      <c r="BS105" s="260"/>
      <c r="BT105" s="260"/>
      <c r="BU105" s="260"/>
      <c r="BV105" s="260"/>
      <c r="BW105" s="260"/>
      <c r="BX105" s="260"/>
      <c r="BY105" s="260"/>
      <c r="BZ105" s="260"/>
      <c r="CA105" s="260"/>
      <c r="CB105" s="260"/>
      <c r="CC105" s="260"/>
      <c r="CD105" s="260"/>
      <c r="CE105" s="260"/>
      <c r="CF105" s="260"/>
      <c r="CG105" s="260"/>
      <c r="CH105" s="260"/>
      <c r="CI105" s="260"/>
      <c r="CJ105" s="260"/>
      <c r="CK105" s="260"/>
      <c r="CL105" s="260"/>
      <c r="CM105" s="260"/>
      <c r="CN105" s="260"/>
      <c r="CO105" s="260"/>
      <c r="CP105" s="260"/>
      <c r="CQ105" s="260"/>
      <c r="CR105" s="260"/>
      <c r="CS105" s="260"/>
      <c r="CT105" s="260"/>
      <c r="CU105" s="260"/>
      <c r="CV105" s="260"/>
      <c r="CW105" s="260"/>
      <c r="CX105" s="260"/>
      <c r="CY105" s="260"/>
      <c r="CZ105" s="260"/>
      <c r="DA105" s="260"/>
      <c r="DB105" s="260"/>
      <c r="DC105" s="260"/>
      <c r="DD105" s="260"/>
      <c r="DE105" s="260"/>
      <c r="DF105" s="260"/>
      <c r="DG105" s="260"/>
      <c r="DH105" s="260"/>
      <c r="DI105" s="260"/>
      <c r="DJ105" s="260"/>
      <c r="DK105" s="260"/>
      <c r="DL105" s="260"/>
      <c r="DM105" s="260"/>
      <c r="DN105" s="260"/>
      <c r="DO105" s="260"/>
      <c r="DP105" s="260"/>
      <c r="DQ105" s="260"/>
      <c r="DR105" s="260"/>
      <c r="DS105" s="260"/>
      <c r="DT105" s="260"/>
      <c r="DU105" s="260"/>
      <c r="DV105" s="260"/>
      <c r="DW105" s="260"/>
      <c r="DX105" s="260"/>
      <c r="DY105" s="260"/>
      <c r="DZ105" s="260"/>
      <c r="EA105" s="260"/>
      <c r="EB105" s="260"/>
      <c r="EC105" s="260"/>
      <c r="ED105" s="260"/>
      <c r="EE105" s="260"/>
      <c r="EF105" s="260"/>
      <c r="EG105" s="260"/>
      <c r="EH105" s="260"/>
      <c r="EI105" s="260"/>
      <c r="EJ105" s="260"/>
      <c r="EK105" s="260"/>
      <c r="EL105" s="260"/>
      <c r="EM105" s="260"/>
      <c r="EN105" s="260"/>
      <c r="EO105" s="260"/>
      <c r="EP105" s="260"/>
      <c r="EQ105" s="260"/>
      <c r="ER105" s="260"/>
      <c r="ES105" s="260"/>
      <c r="ET105" s="260"/>
      <c r="EU105" s="260"/>
      <c r="EV105" s="260"/>
      <c r="EW105" s="260"/>
      <c r="EX105" s="260"/>
      <c r="EY105" s="260"/>
      <c r="EZ105" s="260"/>
      <c r="FA105" s="260"/>
      <c r="FB105" s="260"/>
      <c r="FC105" s="260"/>
      <c r="FD105" s="260"/>
      <c r="FE105" s="260"/>
    </row>
    <row r="106" spans="1:16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228"/>
      <c r="AD106" s="229">
        <v>1</v>
      </c>
      <c r="AE106" s="230">
        <f>1+(AD106-1)*22</f>
        <v>1</v>
      </c>
      <c r="AF106" s="233">
        <v>20</v>
      </c>
      <c r="AG106" s="233">
        <f>AF106+AE106</f>
        <v>21</v>
      </c>
      <c r="AH106" s="233"/>
      <c r="AI106" s="231"/>
      <c r="AJ106" s="231"/>
      <c r="AK106" s="231"/>
      <c r="AL106" s="232"/>
      <c r="AM106" s="232"/>
      <c r="AN106" s="232"/>
      <c r="AO106" s="232"/>
      <c r="AP106" s="232"/>
      <c r="AQ106" s="232"/>
      <c r="AR106" s="232"/>
      <c r="AS106" s="232"/>
      <c r="AT106" s="232"/>
      <c r="AU106" s="232"/>
      <c r="AV106" s="232"/>
      <c r="AW106" s="232"/>
      <c r="AX106" s="232"/>
      <c r="AY106" s="232"/>
      <c r="AZ106" s="260"/>
      <c r="BA106" s="260"/>
      <c r="BB106" s="260"/>
      <c r="BC106" s="260"/>
      <c r="BD106" s="260"/>
      <c r="BE106" s="260"/>
      <c r="BF106" s="260"/>
      <c r="BG106" s="260"/>
      <c r="BH106" s="260"/>
      <c r="BI106" s="260"/>
      <c r="BJ106" s="260"/>
      <c r="BK106" s="260"/>
      <c r="BL106" s="260"/>
      <c r="BM106" s="260"/>
      <c r="BN106" s="260"/>
      <c r="BO106" s="260"/>
      <c r="BP106" s="260"/>
      <c r="BQ106" s="260"/>
      <c r="BR106" s="260"/>
      <c r="BS106" s="260"/>
      <c r="BT106" s="260"/>
      <c r="BU106" s="260"/>
      <c r="BV106" s="260"/>
      <c r="BW106" s="260"/>
      <c r="BX106" s="260"/>
      <c r="BY106" s="260"/>
      <c r="BZ106" s="260"/>
      <c r="CA106" s="260"/>
      <c r="CB106" s="260"/>
      <c r="CC106" s="260"/>
      <c r="CD106" s="260"/>
      <c r="CE106" s="260"/>
      <c r="CF106" s="260"/>
      <c r="CG106" s="260"/>
      <c r="CH106" s="260"/>
      <c r="CI106" s="260"/>
      <c r="CJ106" s="260"/>
      <c r="CK106" s="260"/>
      <c r="CL106" s="260"/>
      <c r="CM106" s="260"/>
      <c r="CN106" s="260"/>
      <c r="CO106" s="260"/>
      <c r="CP106" s="260"/>
      <c r="CQ106" s="260"/>
      <c r="CR106" s="260"/>
      <c r="CS106" s="260"/>
      <c r="CT106" s="260"/>
      <c r="CU106" s="260"/>
      <c r="CV106" s="260"/>
      <c r="CW106" s="260"/>
      <c r="CX106" s="260"/>
      <c r="CY106" s="260"/>
      <c r="CZ106" s="260"/>
      <c r="DA106" s="260"/>
      <c r="DB106" s="260"/>
      <c r="DC106" s="260"/>
      <c r="DD106" s="260"/>
      <c r="DE106" s="260"/>
      <c r="DF106" s="260"/>
      <c r="DG106" s="260"/>
      <c r="DH106" s="260"/>
      <c r="DI106" s="260"/>
      <c r="DJ106" s="260"/>
      <c r="DK106" s="260"/>
      <c r="DL106" s="260"/>
      <c r="DM106" s="260"/>
      <c r="DN106" s="260"/>
      <c r="DO106" s="260"/>
      <c r="DP106" s="260"/>
      <c r="DQ106" s="260"/>
      <c r="DR106" s="260"/>
      <c r="DS106" s="260"/>
      <c r="DT106" s="260"/>
      <c r="DU106" s="260"/>
      <c r="DV106" s="260"/>
      <c r="DW106" s="260"/>
      <c r="DX106" s="260"/>
      <c r="DY106" s="260"/>
      <c r="DZ106" s="260"/>
      <c r="EA106" s="260"/>
      <c r="EB106" s="260"/>
      <c r="EC106" s="260"/>
      <c r="ED106" s="260"/>
      <c r="EE106" s="260"/>
      <c r="EF106" s="260"/>
      <c r="EG106" s="260"/>
      <c r="EH106" s="260"/>
      <c r="EI106" s="260"/>
      <c r="EJ106" s="260"/>
      <c r="EK106" s="260"/>
      <c r="EL106" s="260"/>
      <c r="EM106" s="260"/>
      <c r="EN106" s="260"/>
      <c r="EO106" s="260"/>
      <c r="EP106" s="260"/>
      <c r="EQ106" s="260"/>
      <c r="ER106" s="260"/>
      <c r="ES106" s="260"/>
      <c r="ET106" s="260"/>
      <c r="EU106" s="260"/>
      <c r="EV106" s="260"/>
      <c r="EW106" s="260"/>
      <c r="EX106" s="260"/>
      <c r="EY106" s="260"/>
      <c r="EZ106" s="260"/>
      <c r="FA106" s="260"/>
      <c r="FB106" s="260"/>
      <c r="FC106" s="260"/>
      <c r="FD106" s="260"/>
      <c r="FE106" s="260"/>
    </row>
    <row r="107" spans="1:16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234"/>
      <c r="AD107" s="235"/>
      <c r="AE107" s="232"/>
      <c r="AF107" s="236"/>
      <c r="AG107" s="237"/>
      <c r="AH107" s="237"/>
      <c r="AI107" s="231"/>
      <c r="AJ107" s="231"/>
      <c r="AK107" s="231"/>
      <c r="AL107" s="232"/>
      <c r="AM107" s="232"/>
      <c r="AN107" s="232"/>
      <c r="AO107" s="232"/>
      <c r="AP107" s="232"/>
      <c r="AQ107" s="232"/>
      <c r="AR107" s="232"/>
      <c r="AS107" s="232"/>
      <c r="AT107" s="232"/>
      <c r="AU107" s="232"/>
      <c r="AV107" s="232"/>
      <c r="AW107" s="232"/>
      <c r="AX107" s="232"/>
      <c r="AY107" s="232"/>
      <c r="AZ107" s="260"/>
      <c r="BA107" s="260"/>
      <c r="BB107" s="260"/>
      <c r="BC107" s="260"/>
      <c r="BD107" s="260"/>
      <c r="BE107" s="260"/>
      <c r="BF107" s="260"/>
      <c r="BG107" s="260"/>
      <c r="BH107" s="260"/>
      <c r="BI107" s="260"/>
      <c r="BJ107" s="260"/>
      <c r="BK107" s="260"/>
      <c r="BL107" s="260"/>
      <c r="BM107" s="260"/>
      <c r="BN107" s="260"/>
      <c r="BO107" s="260"/>
      <c r="BP107" s="260"/>
      <c r="BQ107" s="260"/>
      <c r="BR107" s="260"/>
      <c r="BS107" s="260"/>
      <c r="BT107" s="260"/>
      <c r="BU107" s="260"/>
      <c r="BV107" s="260"/>
      <c r="BW107" s="260"/>
      <c r="BX107" s="260"/>
      <c r="BY107" s="260"/>
      <c r="BZ107" s="260"/>
      <c r="CA107" s="260"/>
      <c r="CB107" s="260"/>
      <c r="CC107" s="260"/>
      <c r="CD107" s="260"/>
      <c r="CE107" s="260"/>
      <c r="CF107" s="260"/>
      <c r="CG107" s="260"/>
      <c r="CH107" s="260"/>
      <c r="CI107" s="260"/>
      <c r="CJ107" s="260"/>
      <c r="CK107" s="260"/>
      <c r="CL107" s="260"/>
      <c r="CM107" s="260"/>
      <c r="CN107" s="260"/>
      <c r="CO107" s="260"/>
      <c r="CP107" s="260"/>
      <c r="CQ107" s="260"/>
      <c r="CR107" s="260"/>
      <c r="CS107" s="260"/>
      <c r="CT107" s="260"/>
      <c r="CU107" s="260"/>
      <c r="CV107" s="260"/>
      <c r="CW107" s="260"/>
      <c r="CX107" s="260"/>
      <c r="CY107" s="260"/>
      <c r="CZ107" s="260"/>
      <c r="DA107" s="260"/>
      <c r="DB107" s="260"/>
      <c r="DC107" s="260"/>
      <c r="DD107" s="260"/>
      <c r="DE107" s="260"/>
      <c r="DF107" s="260"/>
      <c r="DG107" s="260"/>
      <c r="DH107" s="260"/>
      <c r="DI107" s="260"/>
      <c r="DJ107" s="260"/>
      <c r="DK107" s="260"/>
      <c r="DL107" s="260"/>
      <c r="DM107" s="260"/>
      <c r="DN107" s="260"/>
      <c r="DO107" s="260"/>
      <c r="DP107" s="260"/>
      <c r="DQ107" s="260"/>
      <c r="DR107" s="260"/>
      <c r="DS107" s="260"/>
      <c r="DT107" s="260"/>
      <c r="DU107" s="260"/>
      <c r="DV107" s="260"/>
      <c r="DW107" s="260"/>
      <c r="DX107" s="260"/>
      <c r="DY107" s="260"/>
      <c r="DZ107" s="260"/>
      <c r="EA107" s="260"/>
      <c r="EB107" s="260"/>
      <c r="EC107" s="260"/>
      <c r="ED107" s="260"/>
      <c r="EE107" s="260"/>
      <c r="EF107" s="260"/>
      <c r="EG107" s="260"/>
      <c r="EH107" s="260"/>
      <c r="EI107" s="260"/>
      <c r="EJ107" s="260"/>
      <c r="EK107" s="260"/>
      <c r="EL107" s="260"/>
      <c r="EM107" s="260"/>
      <c r="EN107" s="260"/>
      <c r="EO107" s="260"/>
      <c r="EP107" s="260"/>
      <c r="EQ107" s="260"/>
      <c r="ER107" s="260"/>
      <c r="ES107" s="260"/>
      <c r="ET107" s="260"/>
      <c r="EU107" s="260"/>
      <c r="EV107" s="260"/>
      <c r="EW107" s="260"/>
      <c r="EX107" s="260"/>
      <c r="EY107" s="260"/>
      <c r="EZ107" s="260"/>
      <c r="FA107" s="260"/>
      <c r="FB107" s="260"/>
      <c r="FC107" s="260"/>
      <c r="FD107" s="260"/>
      <c r="FE107" s="260"/>
    </row>
    <row r="108" spans="1:16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234"/>
      <c r="AD108" s="238" t="s">
        <v>2</v>
      </c>
      <c r="AE108" s="239" t="s">
        <v>5</v>
      </c>
      <c r="AF108" s="239"/>
      <c r="AG108" s="239"/>
      <c r="AH108" s="239"/>
      <c r="AI108" s="231"/>
      <c r="AJ108" s="231"/>
      <c r="AK108" s="231"/>
      <c r="AL108" s="232"/>
      <c r="AM108" s="232"/>
      <c r="AN108" s="232"/>
      <c r="AO108" s="232"/>
      <c r="AP108" s="232"/>
      <c r="AQ108" s="232"/>
      <c r="AR108" s="232"/>
      <c r="AS108" s="232"/>
      <c r="AT108" s="232"/>
      <c r="AU108" s="232"/>
      <c r="AV108" s="232"/>
      <c r="AW108" s="232"/>
      <c r="AX108" s="232"/>
      <c r="AY108" s="232"/>
      <c r="AZ108" s="260"/>
      <c r="BA108" s="260"/>
      <c r="BB108" s="260"/>
      <c r="BC108" s="260"/>
      <c r="BD108" s="260"/>
      <c r="BE108" s="260"/>
      <c r="BF108" s="260"/>
      <c r="BG108" s="260"/>
      <c r="BH108" s="260"/>
      <c r="BI108" s="260"/>
      <c r="BJ108" s="260"/>
      <c r="BK108" s="260"/>
      <c r="BL108" s="260"/>
      <c r="BM108" s="260"/>
      <c r="BN108" s="260"/>
      <c r="BO108" s="260"/>
      <c r="BP108" s="260"/>
      <c r="BQ108" s="260"/>
      <c r="BR108" s="260"/>
      <c r="BS108" s="260"/>
      <c r="BT108" s="260"/>
      <c r="BU108" s="260"/>
      <c r="BV108" s="260"/>
      <c r="BW108" s="260"/>
      <c r="BX108" s="260"/>
      <c r="BY108" s="260"/>
      <c r="BZ108" s="260"/>
      <c r="CA108" s="260"/>
      <c r="CB108" s="260"/>
      <c r="CC108" s="260"/>
      <c r="CD108" s="260"/>
      <c r="CE108" s="260"/>
      <c r="CF108" s="260"/>
      <c r="CG108" s="260"/>
      <c r="CH108" s="260"/>
      <c r="CI108" s="260"/>
      <c r="CJ108" s="260"/>
      <c r="CK108" s="260"/>
      <c r="CL108" s="260"/>
      <c r="CM108" s="260"/>
      <c r="CN108" s="260"/>
      <c r="CO108" s="260"/>
      <c r="CP108" s="260"/>
      <c r="CQ108" s="260"/>
      <c r="CR108" s="260"/>
      <c r="CS108" s="260"/>
      <c r="CT108" s="260"/>
      <c r="CU108" s="260"/>
      <c r="CV108" s="260"/>
      <c r="CW108" s="260"/>
      <c r="CX108" s="260"/>
      <c r="CY108" s="260"/>
      <c r="CZ108" s="260"/>
      <c r="DA108" s="260"/>
      <c r="DB108" s="260"/>
      <c r="DC108" s="260"/>
      <c r="DD108" s="260"/>
      <c r="DE108" s="260"/>
      <c r="DF108" s="260"/>
      <c r="DG108" s="260"/>
      <c r="DH108" s="260"/>
      <c r="DI108" s="260"/>
      <c r="DJ108" s="260"/>
      <c r="DK108" s="260"/>
      <c r="DL108" s="260"/>
      <c r="DM108" s="260"/>
      <c r="DN108" s="260"/>
      <c r="DO108" s="260"/>
      <c r="DP108" s="260"/>
      <c r="DQ108" s="260"/>
      <c r="DR108" s="260"/>
      <c r="DS108" s="260"/>
      <c r="DT108" s="260"/>
      <c r="DU108" s="260"/>
      <c r="DV108" s="260"/>
      <c r="DW108" s="260"/>
      <c r="DX108" s="260"/>
      <c r="DY108" s="260"/>
      <c r="DZ108" s="260"/>
      <c r="EA108" s="260"/>
      <c r="EB108" s="260"/>
      <c r="EC108" s="260"/>
      <c r="ED108" s="260"/>
      <c r="EE108" s="260"/>
      <c r="EF108" s="260"/>
      <c r="EG108" s="260"/>
      <c r="EH108" s="260"/>
      <c r="EI108" s="260"/>
      <c r="EJ108" s="260"/>
      <c r="EK108" s="260"/>
      <c r="EL108" s="260"/>
      <c r="EM108" s="260"/>
      <c r="EN108" s="260"/>
      <c r="EO108" s="260"/>
      <c r="EP108" s="260"/>
      <c r="EQ108" s="260"/>
      <c r="ER108" s="260"/>
      <c r="ES108" s="260"/>
      <c r="ET108" s="260"/>
      <c r="EU108" s="260"/>
      <c r="EV108" s="260"/>
      <c r="EW108" s="260"/>
      <c r="EX108" s="260"/>
      <c r="EY108" s="260"/>
      <c r="EZ108" s="260"/>
      <c r="FA108" s="260"/>
      <c r="FB108" s="260"/>
      <c r="FC108" s="260"/>
      <c r="FD108" s="260"/>
      <c r="FE108" s="260"/>
    </row>
    <row r="109" spans="1:16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234"/>
      <c r="AD109" s="240" t="str">
        <f>AD9</f>
        <v>Winter 2016-17</v>
      </c>
      <c r="AE109" s="241" t="str">
        <f>AE135</f>
        <v>SYSTEM: Total lane miles</v>
      </c>
      <c r="AF109" s="242"/>
      <c r="AG109" s="242"/>
      <c r="AH109" s="242"/>
      <c r="AI109" s="237"/>
      <c r="AJ109" s="237"/>
      <c r="AK109" s="237"/>
      <c r="AL109" s="232"/>
      <c r="AM109" s="232"/>
      <c r="AN109" s="232"/>
      <c r="AO109" s="232"/>
      <c r="AP109" s="232"/>
      <c r="AQ109" s="232"/>
      <c r="AR109" s="232"/>
      <c r="AS109" s="232"/>
      <c r="AT109" s="232"/>
      <c r="AU109" s="232"/>
      <c r="AV109" s="232"/>
      <c r="AW109" s="232"/>
      <c r="AX109" s="232"/>
      <c r="AY109" s="232"/>
      <c r="AZ109" s="260"/>
      <c r="BA109" s="260"/>
      <c r="BB109" s="260"/>
      <c r="BC109" s="260"/>
      <c r="BD109" s="260"/>
      <c r="BE109" s="260"/>
      <c r="BF109" s="260"/>
      <c r="BG109" s="260"/>
      <c r="BH109" s="260"/>
      <c r="BI109" s="260"/>
      <c r="BJ109" s="260"/>
      <c r="BK109" s="260"/>
      <c r="BL109" s="260"/>
      <c r="BM109" s="260"/>
      <c r="BN109" s="260"/>
      <c r="BO109" s="260"/>
      <c r="BP109" s="260"/>
      <c r="BQ109" s="260"/>
      <c r="BR109" s="260"/>
      <c r="BS109" s="260"/>
      <c r="BT109" s="260"/>
      <c r="BU109" s="260"/>
      <c r="BV109" s="260"/>
      <c r="BW109" s="260"/>
      <c r="BX109" s="260"/>
      <c r="BY109" s="260"/>
      <c r="BZ109" s="260"/>
      <c r="CA109" s="260"/>
      <c r="CB109" s="260"/>
      <c r="CC109" s="260"/>
      <c r="CD109" s="260"/>
      <c r="CE109" s="260"/>
      <c r="CF109" s="260"/>
      <c r="CG109" s="260"/>
      <c r="CH109" s="260"/>
      <c r="CI109" s="260"/>
      <c r="CJ109" s="260"/>
      <c r="CK109" s="260"/>
      <c r="CL109" s="260"/>
      <c r="CM109" s="260"/>
      <c r="CN109" s="260"/>
      <c r="CO109" s="260"/>
      <c r="CP109" s="260"/>
      <c r="CQ109" s="260"/>
      <c r="CR109" s="260"/>
      <c r="CS109" s="260"/>
      <c r="CT109" s="260"/>
      <c r="CU109" s="260"/>
      <c r="CV109" s="260"/>
      <c r="CW109" s="260"/>
      <c r="CX109" s="260"/>
      <c r="CY109" s="260"/>
      <c r="CZ109" s="260"/>
      <c r="DA109" s="260"/>
      <c r="DB109" s="260"/>
      <c r="DC109" s="260"/>
      <c r="DD109" s="260"/>
      <c r="DE109" s="260"/>
      <c r="DF109" s="260"/>
      <c r="DG109" s="260"/>
      <c r="DH109" s="260"/>
      <c r="DI109" s="260"/>
      <c r="DJ109" s="260"/>
      <c r="DK109" s="260"/>
      <c r="DL109" s="260"/>
      <c r="DM109" s="260"/>
      <c r="DN109" s="260"/>
      <c r="DO109" s="260"/>
      <c r="DP109" s="260"/>
      <c r="DQ109" s="260"/>
      <c r="DR109" s="260"/>
      <c r="DS109" s="260"/>
      <c r="DT109" s="260"/>
      <c r="DU109" s="260"/>
      <c r="DV109" s="260"/>
      <c r="DW109" s="260"/>
      <c r="DX109" s="260"/>
      <c r="DY109" s="260"/>
      <c r="DZ109" s="260"/>
      <c r="EA109" s="260"/>
      <c r="EB109" s="260"/>
      <c r="EC109" s="260"/>
      <c r="ED109" s="260"/>
      <c r="EE109" s="260"/>
      <c r="EF109" s="260"/>
      <c r="EG109" s="260"/>
      <c r="EH109" s="260"/>
      <c r="EI109" s="260"/>
      <c r="EJ109" s="260"/>
      <c r="EK109" s="260"/>
      <c r="EL109" s="260"/>
      <c r="EM109" s="260"/>
      <c r="EN109" s="260"/>
      <c r="EO109" s="260"/>
      <c r="EP109" s="260"/>
      <c r="EQ109" s="260"/>
      <c r="ER109" s="260"/>
      <c r="ES109" s="260"/>
      <c r="ET109" s="260"/>
      <c r="EU109" s="260"/>
      <c r="EV109" s="260"/>
      <c r="EW109" s="260"/>
      <c r="EX109" s="260"/>
      <c r="EY109" s="260"/>
      <c r="EZ109" s="260"/>
      <c r="FA109" s="260"/>
      <c r="FB109" s="260"/>
      <c r="FC109" s="260"/>
      <c r="FD109" s="260"/>
      <c r="FE109" s="260"/>
    </row>
    <row r="110" spans="1:16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234"/>
      <c r="AD110" s="240" t="str">
        <f t="shared" ref="AD110:AD114" si="44">AD10</f>
        <v>Winter 2015-16</v>
      </c>
      <c r="AE110" s="241" t="str">
        <f>AF135</f>
        <v>HUMAN RESOURCES: State workers (full-time)</v>
      </c>
      <c r="AF110" s="242"/>
      <c r="AG110" s="242"/>
      <c r="AH110" s="242"/>
      <c r="AI110" s="237"/>
      <c r="AJ110" s="237"/>
      <c r="AK110" s="237"/>
      <c r="AL110" s="232"/>
      <c r="AM110" s="232"/>
      <c r="AN110" s="232"/>
      <c r="AO110" s="232"/>
      <c r="AP110" s="232"/>
      <c r="AQ110" s="232"/>
      <c r="AR110" s="232"/>
      <c r="AS110" s="232"/>
      <c r="AT110" s="232"/>
      <c r="AU110" s="232"/>
      <c r="AV110" s="232"/>
      <c r="AW110" s="232"/>
      <c r="AX110" s="232"/>
      <c r="AY110" s="232"/>
      <c r="AZ110" s="260"/>
      <c r="BA110" s="260"/>
      <c r="BB110" s="260"/>
      <c r="BC110" s="260"/>
      <c r="BD110" s="260"/>
      <c r="BE110" s="260"/>
      <c r="BF110" s="260"/>
      <c r="BG110" s="260"/>
      <c r="BH110" s="260"/>
      <c r="BI110" s="260"/>
      <c r="BJ110" s="260"/>
      <c r="BK110" s="260"/>
      <c r="BL110" s="260"/>
      <c r="BM110" s="260"/>
      <c r="BN110" s="260"/>
      <c r="BO110" s="260"/>
      <c r="BP110" s="260"/>
      <c r="BQ110" s="260"/>
      <c r="BR110" s="260"/>
      <c r="BS110" s="260"/>
      <c r="BT110" s="260"/>
      <c r="BU110" s="260"/>
      <c r="BV110" s="260"/>
      <c r="BW110" s="260"/>
      <c r="BX110" s="260"/>
      <c r="BY110" s="260"/>
      <c r="BZ110" s="260"/>
      <c r="CA110" s="260"/>
      <c r="CB110" s="260"/>
      <c r="CC110" s="260"/>
      <c r="CD110" s="260"/>
      <c r="CE110" s="260"/>
      <c r="CF110" s="260"/>
      <c r="CG110" s="260"/>
      <c r="CH110" s="260"/>
      <c r="CI110" s="260"/>
      <c r="CJ110" s="260"/>
      <c r="CK110" s="260"/>
      <c r="CL110" s="260"/>
      <c r="CM110" s="260"/>
      <c r="CN110" s="260"/>
      <c r="CO110" s="260"/>
      <c r="CP110" s="260"/>
      <c r="CQ110" s="260"/>
      <c r="CR110" s="260"/>
      <c r="CS110" s="260"/>
      <c r="CT110" s="260"/>
      <c r="CU110" s="260"/>
      <c r="CV110" s="260"/>
      <c r="CW110" s="260"/>
      <c r="CX110" s="260"/>
      <c r="CY110" s="260"/>
      <c r="CZ110" s="260"/>
      <c r="DA110" s="260"/>
      <c r="DB110" s="260"/>
      <c r="DC110" s="260"/>
      <c r="DD110" s="260"/>
      <c r="DE110" s="260"/>
      <c r="DF110" s="260"/>
      <c r="DG110" s="260"/>
      <c r="DH110" s="260"/>
      <c r="DI110" s="260"/>
      <c r="DJ110" s="260"/>
      <c r="DK110" s="260"/>
      <c r="DL110" s="260"/>
      <c r="DM110" s="260"/>
      <c r="DN110" s="260"/>
      <c r="DO110" s="260"/>
      <c r="DP110" s="260"/>
      <c r="DQ110" s="260"/>
      <c r="DR110" s="260"/>
      <c r="DS110" s="260"/>
      <c r="DT110" s="260"/>
      <c r="DU110" s="260"/>
      <c r="DV110" s="260"/>
      <c r="DW110" s="260"/>
      <c r="DX110" s="260"/>
      <c r="DY110" s="260"/>
      <c r="DZ110" s="260"/>
      <c r="EA110" s="260"/>
      <c r="EB110" s="260"/>
      <c r="EC110" s="260"/>
      <c r="ED110" s="260"/>
      <c r="EE110" s="260"/>
      <c r="EF110" s="260"/>
      <c r="EG110" s="260"/>
      <c r="EH110" s="260"/>
      <c r="EI110" s="260"/>
      <c r="EJ110" s="260"/>
      <c r="EK110" s="260"/>
      <c r="EL110" s="260"/>
      <c r="EM110" s="260"/>
      <c r="EN110" s="260"/>
      <c r="EO110" s="260"/>
      <c r="EP110" s="260"/>
      <c r="EQ110" s="260"/>
      <c r="ER110" s="260"/>
      <c r="ES110" s="260"/>
      <c r="ET110" s="260"/>
      <c r="EU110" s="260"/>
      <c r="EV110" s="260"/>
      <c r="EW110" s="260"/>
      <c r="EX110" s="260"/>
      <c r="EY110" s="260"/>
      <c r="EZ110" s="260"/>
      <c r="FA110" s="260"/>
      <c r="FB110" s="260"/>
      <c r="FC110" s="260"/>
      <c r="FD110" s="260"/>
      <c r="FE110" s="260"/>
    </row>
    <row r="111" spans="1:16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232"/>
      <c r="AD111" s="240" t="str">
        <f t="shared" si="44"/>
        <v>Winter 2014-15</v>
      </c>
      <c r="AE111" s="241" t="str">
        <f>AG135</f>
        <v>HUMAN RESOURCES: State workers (part-time and seasonal)</v>
      </c>
      <c r="AF111" s="242"/>
      <c r="AG111" s="242"/>
      <c r="AH111" s="242"/>
      <c r="AI111" s="237"/>
      <c r="AJ111" s="237"/>
      <c r="AK111" s="237"/>
      <c r="AL111" s="232"/>
      <c r="AM111" s="232"/>
      <c r="AN111" s="232"/>
      <c r="AO111" s="232"/>
      <c r="AP111" s="232"/>
      <c r="AQ111" s="232"/>
      <c r="AR111" s="232"/>
      <c r="AS111" s="232"/>
      <c r="AT111" s="232"/>
      <c r="AU111" s="232"/>
      <c r="AV111" s="232"/>
      <c r="AW111" s="232"/>
      <c r="AX111" s="232"/>
      <c r="AY111" s="232"/>
      <c r="AZ111" s="260"/>
      <c r="BA111" s="260"/>
      <c r="BB111" s="260"/>
      <c r="BC111" s="260"/>
      <c r="BD111" s="260"/>
      <c r="BE111" s="260"/>
      <c r="BF111" s="260"/>
      <c r="BG111" s="260"/>
      <c r="BH111" s="260"/>
      <c r="BI111" s="260"/>
      <c r="BJ111" s="260"/>
      <c r="BK111" s="260"/>
      <c r="BL111" s="260"/>
      <c r="BM111" s="260"/>
      <c r="BN111" s="260"/>
      <c r="BO111" s="260"/>
      <c r="BP111" s="260"/>
      <c r="BQ111" s="260"/>
      <c r="BR111" s="260"/>
      <c r="BS111" s="260"/>
      <c r="BT111" s="260"/>
      <c r="BU111" s="260"/>
      <c r="BV111" s="260"/>
      <c r="BW111" s="260"/>
      <c r="BX111" s="260"/>
      <c r="BY111" s="260"/>
      <c r="BZ111" s="260"/>
      <c r="CA111" s="260"/>
      <c r="CB111" s="260"/>
      <c r="CC111" s="260"/>
      <c r="CD111" s="260"/>
      <c r="CE111" s="260"/>
      <c r="CF111" s="260"/>
      <c r="CG111" s="260"/>
      <c r="CH111" s="260"/>
      <c r="CI111" s="260"/>
      <c r="CJ111" s="260"/>
      <c r="CK111" s="260"/>
      <c r="CL111" s="260"/>
      <c r="CM111" s="260"/>
      <c r="CN111" s="260"/>
      <c r="CO111" s="260"/>
      <c r="CP111" s="260"/>
      <c r="CQ111" s="260"/>
      <c r="CR111" s="260"/>
      <c r="CS111" s="260"/>
      <c r="CT111" s="260"/>
      <c r="CU111" s="260"/>
      <c r="CV111" s="260"/>
      <c r="CW111" s="260"/>
      <c r="CX111" s="260"/>
      <c r="CY111" s="260"/>
      <c r="CZ111" s="260"/>
      <c r="DA111" s="260"/>
      <c r="DB111" s="260"/>
      <c r="DC111" s="260"/>
      <c r="DD111" s="260"/>
      <c r="DE111" s="260"/>
      <c r="DF111" s="260"/>
      <c r="DG111" s="260"/>
      <c r="DH111" s="260"/>
      <c r="DI111" s="260"/>
      <c r="DJ111" s="260"/>
      <c r="DK111" s="260"/>
      <c r="DL111" s="260"/>
      <c r="DM111" s="260"/>
      <c r="DN111" s="260"/>
      <c r="DO111" s="260"/>
      <c r="DP111" s="260"/>
      <c r="DQ111" s="260"/>
      <c r="DR111" s="260"/>
      <c r="DS111" s="260"/>
      <c r="DT111" s="260"/>
      <c r="DU111" s="260"/>
      <c r="DV111" s="260"/>
      <c r="DW111" s="260"/>
      <c r="DX111" s="260"/>
      <c r="DY111" s="260"/>
      <c r="DZ111" s="260"/>
      <c r="EA111" s="260"/>
      <c r="EB111" s="260"/>
      <c r="EC111" s="260"/>
      <c r="ED111" s="260"/>
      <c r="EE111" s="260"/>
      <c r="EF111" s="260"/>
      <c r="EG111" s="260"/>
      <c r="EH111" s="260"/>
      <c r="EI111" s="260"/>
      <c r="EJ111" s="260"/>
      <c r="EK111" s="260"/>
      <c r="EL111" s="260"/>
      <c r="EM111" s="260"/>
      <c r="EN111" s="260"/>
      <c r="EO111" s="260"/>
      <c r="EP111" s="260"/>
      <c r="EQ111" s="260"/>
      <c r="ER111" s="260"/>
      <c r="ES111" s="260"/>
      <c r="ET111" s="260"/>
      <c r="EU111" s="260"/>
      <c r="EV111" s="260"/>
      <c r="EW111" s="260"/>
      <c r="EX111" s="260"/>
      <c r="EY111" s="260"/>
      <c r="EZ111" s="260"/>
      <c r="FA111" s="260"/>
      <c r="FB111" s="260"/>
      <c r="FC111" s="260"/>
      <c r="FD111" s="260"/>
      <c r="FE111" s="260"/>
    </row>
    <row r="112" spans="1:16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234"/>
      <c r="AD112" s="240" t="str">
        <f t="shared" si="44"/>
        <v>Average across 2014-15, 2015-16 and 2016-17</v>
      </c>
      <c r="AE112" s="241" t="str">
        <f>AH135</f>
        <v>VEHICLE RESOURCES: Plow trucks (owned and contracted units)</v>
      </c>
      <c r="AF112" s="242"/>
      <c r="AG112" s="242"/>
      <c r="AH112" s="242"/>
      <c r="AI112" s="237"/>
      <c r="AJ112" s="237"/>
      <c r="AK112" s="237"/>
      <c r="AL112" s="232"/>
      <c r="AM112" s="232"/>
      <c r="AN112" s="232"/>
      <c r="AO112" s="232"/>
      <c r="AP112" s="232"/>
      <c r="AQ112" s="232"/>
      <c r="AR112" s="232"/>
      <c r="AS112" s="232"/>
      <c r="AT112" s="232"/>
      <c r="AU112" s="232"/>
      <c r="AV112" s="232"/>
      <c r="AW112" s="232"/>
      <c r="AX112" s="232"/>
      <c r="AY112" s="232"/>
      <c r="AZ112" s="260"/>
      <c r="BA112" s="260"/>
      <c r="BB112" s="260"/>
      <c r="BC112" s="260"/>
      <c r="BD112" s="260"/>
      <c r="BE112" s="260"/>
      <c r="BF112" s="260"/>
      <c r="BG112" s="260"/>
      <c r="BH112" s="260"/>
      <c r="BI112" s="260"/>
      <c r="BJ112" s="260"/>
      <c r="BK112" s="260"/>
      <c r="BL112" s="260"/>
      <c r="BM112" s="260"/>
      <c r="BN112" s="260"/>
      <c r="BO112" s="260"/>
      <c r="BP112" s="260"/>
      <c r="BQ112" s="260"/>
      <c r="BR112" s="260"/>
      <c r="BS112" s="260"/>
      <c r="BT112" s="260"/>
      <c r="BU112" s="260"/>
      <c r="BV112" s="260"/>
      <c r="BW112" s="260"/>
      <c r="BX112" s="260"/>
      <c r="BY112" s="260"/>
      <c r="BZ112" s="260"/>
      <c r="CA112" s="260"/>
      <c r="CB112" s="260"/>
      <c r="CC112" s="260"/>
      <c r="CD112" s="260"/>
      <c r="CE112" s="260"/>
      <c r="CF112" s="260"/>
      <c r="CG112" s="260"/>
      <c r="CH112" s="260"/>
      <c r="CI112" s="260"/>
      <c r="CJ112" s="260"/>
      <c r="CK112" s="260"/>
      <c r="CL112" s="260"/>
      <c r="CM112" s="260"/>
      <c r="CN112" s="260"/>
      <c r="CO112" s="260"/>
      <c r="CP112" s="260"/>
      <c r="CQ112" s="260"/>
      <c r="CR112" s="260"/>
      <c r="CS112" s="260"/>
      <c r="CT112" s="260"/>
      <c r="CU112" s="260"/>
      <c r="CV112" s="260"/>
      <c r="CW112" s="260"/>
      <c r="CX112" s="260"/>
      <c r="CY112" s="260"/>
      <c r="CZ112" s="260"/>
      <c r="DA112" s="260"/>
      <c r="DB112" s="260"/>
      <c r="DC112" s="260"/>
      <c r="DD112" s="260"/>
      <c r="DE112" s="260"/>
      <c r="DF112" s="260"/>
      <c r="DG112" s="260"/>
      <c r="DH112" s="260"/>
      <c r="DI112" s="260"/>
      <c r="DJ112" s="260"/>
      <c r="DK112" s="260"/>
      <c r="DL112" s="260"/>
      <c r="DM112" s="260"/>
      <c r="DN112" s="260"/>
      <c r="DO112" s="260"/>
      <c r="DP112" s="260"/>
      <c r="DQ112" s="260"/>
      <c r="DR112" s="260"/>
      <c r="DS112" s="260"/>
      <c r="DT112" s="260"/>
      <c r="DU112" s="260"/>
      <c r="DV112" s="260"/>
      <c r="DW112" s="260"/>
      <c r="DX112" s="260"/>
      <c r="DY112" s="260"/>
      <c r="DZ112" s="260"/>
      <c r="EA112" s="260"/>
      <c r="EB112" s="260"/>
      <c r="EC112" s="260"/>
      <c r="ED112" s="260"/>
      <c r="EE112" s="260"/>
      <c r="EF112" s="260"/>
      <c r="EG112" s="260"/>
      <c r="EH112" s="260"/>
      <c r="EI112" s="260"/>
      <c r="EJ112" s="260"/>
      <c r="EK112" s="260"/>
      <c r="EL112" s="260"/>
      <c r="EM112" s="260"/>
      <c r="EN112" s="260"/>
      <c r="EO112" s="260"/>
      <c r="EP112" s="260"/>
      <c r="EQ112" s="260"/>
      <c r="ER112" s="260"/>
      <c r="ES112" s="260"/>
      <c r="ET112" s="260"/>
      <c r="EU112" s="260"/>
      <c r="EV112" s="260"/>
      <c r="EW112" s="260"/>
      <c r="EX112" s="260"/>
      <c r="EY112" s="260"/>
      <c r="EZ112" s="260"/>
      <c r="FA112" s="260"/>
      <c r="FB112" s="260"/>
      <c r="FC112" s="260"/>
      <c r="FD112" s="260"/>
      <c r="FE112" s="260"/>
    </row>
    <row r="113" spans="1:16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234"/>
      <c r="AD113" s="240" t="str">
        <f t="shared" si="44"/>
        <v>Change 2015-16 to 2016-17</v>
      </c>
      <c r="AE113" s="241" t="str">
        <f>AI135</f>
        <v>VEHICLE RESOURCES: Road graders (owned and contracted units)</v>
      </c>
      <c r="AF113" s="242"/>
      <c r="AG113" s="242"/>
      <c r="AH113" s="242"/>
      <c r="AI113" s="237"/>
      <c r="AJ113" s="237"/>
      <c r="AK113" s="237"/>
      <c r="AL113" s="232"/>
      <c r="AM113" s="232"/>
      <c r="AN113" s="232"/>
      <c r="AO113" s="232"/>
      <c r="AP113" s="232"/>
      <c r="AQ113" s="232"/>
      <c r="AR113" s="232"/>
      <c r="AS113" s="232"/>
      <c r="AT113" s="232"/>
      <c r="AU113" s="232"/>
      <c r="AV113" s="232"/>
      <c r="AW113" s="232"/>
      <c r="AX113" s="232"/>
      <c r="AY113" s="232"/>
      <c r="AZ113" s="260"/>
      <c r="BA113" s="260"/>
      <c r="BB113" s="260"/>
      <c r="BC113" s="260"/>
      <c r="BD113" s="260"/>
      <c r="BE113" s="260"/>
      <c r="BF113" s="260"/>
      <c r="BG113" s="260"/>
      <c r="BH113" s="260"/>
      <c r="BI113" s="260"/>
      <c r="BJ113" s="260"/>
      <c r="BK113" s="260"/>
      <c r="BL113" s="260"/>
      <c r="BM113" s="260"/>
      <c r="BN113" s="260"/>
      <c r="BO113" s="260"/>
      <c r="BP113" s="260"/>
      <c r="BQ113" s="260"/>
      <c r="BR113" s="260"/>
      <c r="BS113" s="260"/>
      <c r="BT113" s="260"/>
      <c r="BU113" s="260"/>
      <c r="BV113" s="260"/>
      <c r="BW113" s="260"/>
      <c r="BX113" s="260"/>
      <c r="BY113" s="260"/>
      <c r="BZ113" s="260"/>
      <c r="CA113" s="260"/>
      <c r="CB113" s="260"/>
      <c r="CC113" s="260"/>
      <c r="CD113" s="260"/>
      <c r="CE113" s="260"/>
      <c r="CF113" s="260"/>
      <c r="CG113" s="260"/>
      <c r="CH113" s="260"/>
      <c r="CI113" s="260"/>
      <c r="CJ113" s="260"/>
      <c r="CK113" s="260"/>
      <c r="CL113" s="260"/>
      <c r="CM113" s="260"/>
      <c r="CN113" s="260"/>
      <c r="CO113" s="260"/>
      <c r="CP113" s="260"/>
      <c r="CQ113" s="260"/>
      <c r="CR113" s="260"/>
      <c r="CS113" s="260"/>
      <c r="CT113" s="260"/>
      <c r="CU113" s="260"/>
      <c r="CV113" s="260"/>
      <c r="CW113" s="260"/>
      <c r="CX113" s="260"/>
      <c r="CY113" s="260"/>
      <c r="CZ113" s="260"/>
      <c r="DA113" s="260"/>
      <c r="DB113" s="260"/>
      <c r="DC113" s="260"/>
      <c r="DD113" s="260"/>
      <c r="DE113" s="260"/>
      <c r="DF113" s="260"/>
      <c r="DG113" s="260"/>
      <c r="DH113" s="260"/>
      <c r="DI113" s="260"/>
      <c r="DJ113" s="260"/>
      <c r="DK113" s="260"/>
      <c r="DL113" s="260"/>
      <c r="DM113" s="260"/>
      <c r="DN113" s="260"/>
      <c r="DO113" s="260"/>
      <c r="DP113" s="260"/>
      <c r="DQ113" s="260"/>
      <c r="DR113" s="260"/>
      <c r="DS113" s="260"/>
      <c r="DT113" s="260"/>
      <c r="DU113" s="260"/>
      <c r="DV113" s="260"/>
      <c r="DW113" s="260"/>
      <c r="DX113" s="260"/>
      <c r="DY113" s="260"/>
      <c r="DZ113" s="260"/>
      <c r="EA113" s="260"/>
      <c r="EB113" s="260"/>
      <c r="EC113" s="260"/>
      <c r="ED113" s="260"/>
      <c r="EE113" s="260"/>
      <c r="EF113" s="260"/>
      <c r="EG113" s="260"/>
      <c r="EH113" s="260"/>
      <c r="EI113" s="260"/>
      <c r="EJ113" s="260"/>
      <c r="EK113" s="260"/>
      <c r="EL113" s="260"/>
      <c r="EM113" s="260"/>
      <c r="EN113" s="260"/>
      <c r="EO113" s="260"/>
      <c r="EP113" s="260"/>
      <c r="EQ113" s="260"/>
      <c r="ER113" s="260"/>
      <c r="ES113" s="260"/>
      <c r="ET113" s="260"/>
      <c r="EU113" s="260"/>
      <c r="EV113" s="260"/>
      <c r="EW113" s="260"/>
      <c r="EX113" s="260"/>
      <c r="EY113" s="260"/>
      <c r="EZ113" s="260"/>
      <c r="FA113" s="260"/>
      <c r="FB113" s="260"/>
      <c r="FC113" s="260"/>
      <c r="FD113" s="260"/>
      <c r="FE113" s="260"/>
    </row>
    <row r="114" spans="1:16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234"/>
      <c r="AD114" s="240" t="str">
        <f t="shared" si="44"/>
        <v>Change 2014-15 to 2015-16</v>
      </c>
      <c r="AE114" s="241" t="str">
        <f>AJ135</f>
        <v>VEHICLE RESOURCES: Blowers (owned and contracted units)</v>
      </c>
      <c r="AF114" s="242"/>
      <c r="AG114" s="242"/>
      <c r="AH114" s="242"/>
      <c r="AI114" s="237"/>
      <c r="AJ114" s="237"/>
      <c r="AK114" s="237"/>
      <c r="AL114" s="232"/>
      <c r="AM114" s="232"/>
      <c r="AN114" s="232"/>
      <c r="AO114" s="232"/>
      <c r="AP114" s="232"/>
      <c r="AQ114" s="232"/>
      <c r="AR114" s="232"/>
      <c r="AS114" s="232"/>
      <c r="AT114" s="232"/>
      <c r="AU114" s="232"/>
      <c r="AV114" s="232"/>
      <c r="AW114" s="232"/>
      <c r="AX114" s="232"/>
      <c r="AY114" s="232"/>
      <c r="AZ114" s="260"/>
      <c r="BA114" s="260"/>
      <c r="BB114" s="260"/>
      <c r="BC114" s="260"/>
      <c r="BD114" s="260"/>
      <c r="BE114" s="260"/>
      <c r="BF114" s="260"/>
      <c r="BG114" s="260"/>
      <c r="BH114" s="260"/>
      <c r="BI114" s="260"/>
      <c r="BJ114" s="260"/>
      <c r="BK114" s="260"/>
      <c r="BL114" s="260"/>
      <c r="BM114" s="260"/>
      <c r="BN114" s="260"/>
      <c r="BO114" s="260"/>
      <c r="BP114" s="260"/>
      <c r="BQ114" s="260"/>
      <c r="BR114" s="260"/>
      <c r="BS114" s="260"/>
      <c r="BT114" s="260"/>
      <c r="BU114" s="260"/>
      <c r="BV114" s="260"/>
      <c r="BW114" s="260"/>
      <c r="BX114" s="260"/>
      <c r="BY114" s="260"/>
      <c r="BZ114" s="260"/>
      <c r="CA114" s="260"/>
      <c r="CB114" s="260"/>
      <c r="CC114" s="260"/>
      <c r="CD114" s="260"/>
      <c r="CE114" s="260"/>
      <c r="CF114" s="260"/>
      <c r="CG114" s="260"/>
      <c r="CH114" s="260"/>
      <c r="CI114" s="260"/>
      <c r="CJ114" s="260"/>
      <c r="CK114" s="260"/>
      <c r="CL114" s="260"/>
      <c r="CM114" s="260"/>
      <c r="CN114" s="260"/>
      <c r="CO114" s="260"/>
      <c r="CP114" s="260"/>
      <c r="CQ114" s="260"/>
      <c r="CR114" s="260"/>
      <c r="CS114" s="260"/>
      <c r="CT114" s="260"/>
      <c r="CU114" s="260"/>
      <c r="CV114" s="260"/>
      <c r="CW114" s="260"/>
      <c r="CX114" s="260"/>
      <c r="CY114" s="260"/>
      <c r="CZ114" s="260"/>
      <c r="DA114" s="260"/>
      <c r="DB114" s="260"/>
      <c r="DC114" s="260"/>
      <c r="DD114" s="260"/>
      <c r="DE114" s="260"/>
      <c r="DF114" s="260"/>
      <c r="DG114" s="260"/>
      <c r="DH114" s="260"/>
      <c r="DI114" s="260"/>
      <c r="DJ114" s="260"/>
      <c r="DK114" s="260"/>
      <c r="DL114" s="260"/>
      <c r="DM114" s="260"/>
      <c r="DN114" s="260"/>
      <c r="DO114" s="260"/>
      <c r="DP114" s="260"/>
      <c r="DQ114" s="260"/>
      <c r="DR114" s="260"/>
      <c r="DS114" s="260"/>
      <c r="DT114" s="260"/>
      <c r="DU114" s="260"/>
      <c r="DV114" s="260"/>
      <c r="DW114" s="260"/>
      <c r="DX114" s="260"/>
      <c r="DY114" s="260"/>
      <c r="DZ114" s="260"/>
      <c r="EA114" s="260"/>
      <c r="EB114" s="260"/>
      <c r="EC114" s="260"/>
      <c r="ED114" s="260"/>
      <c r="EE114" s="260"/>
      <c r="EF114" s="260"/>
      <c r="EG114" s="260"/>
      <c r="EH114" s="260"/>
      <c r="EI114" s="260"/>
      <c r="EJ114" s="260"/>
      <c r="EK114" s="260"/>
      <c r="EL114" s="260"/>
      <c r="EM114" s="260"/>
      <c r="EN114" s="260"/>
      <c r="EO114" s="260"/>
      <c r="EP114" s="260"/>
      <c r="EQ114" s="260"/>
      <c r="ER114" s="260"/>
      <c r="ES114" s="260"/>
      <c r="ET114" s="260"/>
      <c r="EU114" s="260"/>
      <c r="EV114" s="260"/>
      <c r="EW114" s="260"/>
      <c r="EX114" s="260"/>
      <c r="EY114" s="260"/>
      <c r="EZ114" s="260"/>
      <c r="FA114" s="260"/>
      <c r="FB114" s="260"/>
      <c r="FC114" s="260"/>
      <c r="FD114" s="260"/>
      <c r="FE114" s="260"/>
    </row>
    <row r="115" spans="1:16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234"/>
      <c r="AD115" s="240"/>
      <c r="AE115" s="241" t="str">
        <f>AK135</f>
        <v>FACILITY RESOURCES: Salt storage facilities (count)</v>
      </c>
      <c r="AF115" s="242"/>
      <c r="AG115" s="242"/>
      <c r="AH115" s="242"/>
      <c r="AI115" s="237"/>
      <c r="AJ115" s="237"/>
      <c r="AK115" s="237"/>
      <c r="AL115" s="232"/>
      <c r="AM115" s="232"/>
      <c r="AN115" s="232"/>
      <c r="AO115" s="232"/>
      <c r="AP115" s="232"/>
      <c r="AQ115" s="232"/>
      <c r="AR115" s="232"/>
      <c r="AS115" s="232"/>
      <c r="AT115" s="232"/>
      <c r="AU115" s="232"/>
      <c r="AV115" s="232"/>
      <c r="AW115" s="232"/>
      <c r="AX115" s="232"/>
      <c r="AY115" s="232"/>
      <c r="AZ115" s="260"/>
      <c r="BA115" s="260"/>
      <c r="BB115" s="260"/>
      <c r="BC115" s="260"/>
      <c r="BD115" s="260"/>
      <c r="BE115" s="260"/>
      <c r="BF115" s="260"/>
      <c r="BG115" s="260"/>
      <c r="BH115" s="260"/>
      <c r="BI115" s="260"/>
      <c r="BJ115" s="260"/>
      <c r="BK115" s="260"/>
      <c r="BL115" s="260"/>
      <c r="BM115" s="260"/>
      <c r="BN115" s="260"/>
      <c r="BO115" s="260"/>
      <c r="BP115" s="260"/>
      <c r="BQ115" s="260"/>
      <c r="BR115" s="260"/>
      <c r="BS115" s="260"/>
      <c r="BT115" s="260"/>
      <c r="BU115" s="260"/>
      <c r="BV115" s="260"/>
      <c r="BW115" s="260"/>
      <c r="BX115" s="260"/>
      <c r="BY115" s="260"/>
      <c r="BZ115" s="260"/>
      <c r="CA115" s="260"/>
      <c r="CB115" s="260"/>
      <c r="CC115" s="260"/>
      <c r="CD115" s="260"/>
      <c r="CE115" s="260"/>
      <c r="CF115" s="260"/>
      <c r="CG115" s="260"/>
      <c r="CH115" s="260"/>
      <c r="CI115" s="260"/>
      <c r="CJ115" s="260"/>
      <c r="CK115" s="260"/>
      <c r="CL115" s="260"/>
      <c r="CM115" s="260"/>
      <c r="CN115" s="260"/>
      <c r="CO115" s="260"/>
      <c r="CP115" s="260"/>
      <c r="CQ115" s="260"/>
      <c r="CR115" s="260"/>
      <c r="CS115" s="260"/>
      <c r="CT115" s="260"/>
      <c r="CU115" s="260"/>
      <c r="CV115" s="260"/>
      <c r="CW115" s="260"/>
      <c r="CX115" s="260"/>
      <c r="CY115" s="260"/>
      <c r="CZ115" s="260"/>
      <c r="DA115" s="260"/>
      <c r="DB115" s="260"/>
      <c r="DC115" s="260"/>
      <c r="DD115" s="260"/>
      <c r="DE115" s="260"/>
      <c r="DF115" s="260"/>
      <c r="DG115" s="260"/>
      <c r="DH115" s="260"/>
      <c r="DI115" s="260"/>
      <c r="DJ115" s="260"/>
      <c r="DK115" s="260"/>
      <c r="DL115" s="260"/>
      <c r="DM115" s="260"/>
      <c r="DN115" s="260"/>
      <c r="DO115" s="260"/>
      <c r="DP115" s="260"/>
      <c r="DQ115" s="260"/>
      <c r="DR115" s="260"/>
      <c r="DS115" s="260"/>
      <c r="DT115" s="260"/>
      <c r="DU115" s="260"/>
      <c r="DV115" s="260"/>
      <c r="DW115" s="260"/>
      <c r="DX115" s="260"/>
      <c r="DY115" s="260"/>
      <c r="DZ115" s="260"/>
      <c r="EA115" s="260"/>
      <c r="EB115" s="260"/>
      <c r="EC115" s="260"/>
      <c r="ED115" s="260"/>
      <c r="EE115" s="260"/>
      <c r="EF115" s="260"/>
      <c r="EG115" s="260"/>
      <c r="EH115" s="260"/>
      <c r="EI115" s="260"/>
      <c r="EJ115" s="260"/>
      <c r="EK115" s="260"/>
      <c r="EL115" s="260"/>
      <c r="EM115" s="260"/>
      <c r="EN115" s="260"/>
      <c r="EO115" s="260"/>
      <c r="EP115" s="260"/>
      <c r="EQ115" s="260"/>
      <c r="ER115" s="260"/>
      <c r="ES115" s="260"/>
      <c r="ET115" s="260"/>
      <c r="EU115" s="260"/>
      <c r="EV115" s="260"/>
      <c r="EW115" s="260"/>
      <c r="EX115" s="260"/>
      <c r="EY115" s="260"/>
      <c r="EZ115" s="260"/>
      <c r="FA115" s="260"/>
      <c r="FB115" s="260"/>
      <c r="FC115" s="260"/>
      <c r="FD115" s="260"/>
      <c r="FE115" s="260"/>
    </row>
    <row r="116" spans="1:16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234"/>
      <c r="AD116" s="240"/>
      <c r="AE116" s="241" t="str">
        <f>AL135</f>
        <v>FACILITY RESOURCES: Salt storage capacity (tons)</v>
      </c>
      <c r="AF116" s="242"/>
      <c r="AG116" s="242"/>
      <c r="AH116" s="242"/>
      <c r="AI116" s="237"/>
      <c r="AJ116" s="237"/>
      <c r="AK116" s="237"/>
      <c r="AL116" s="232"/>
      <c r="AM116" s="232"/>
      <c r="AN116" s="232"/>
      <c r="AO116" s="232"/>
      <c r="AP116" s="232"/>
      <c r="AQ116" s="232"/>
      <c r="AR116" s="232"/>
      <c r="AS116" s="232"/>
      <c r="AT116" s="232"/>
      <c r="AU116" s="232"/>
      <c r="AV116" s="232"/>
      <c r="AW116" s="232"/>
      <c r="AX116" s="232"/>
      <c r="AY116" s="232"/>
      <c r="AZ116" s="260"/>
      <c r="BA116" s="260"/>
      <c r="BB116" s="260"/>
      <c r="BC116" s="260"/>
      <c r="BD116" s="260"/>
      <c r="BE116" s="260"/>
      <c r="BF116" s="260"/>
      <c r="BG116" s="260"/>
      <c r="BH116" s="260"/>
      <c r="BI116" s="260"/>
      <c r="BJ116" s="260"/>
      <c r="BK116" s="260"/>
      <c r="BL116" s="260"/>
      <c r="BM116" s="260"/>
      <c r="BN116" s="260"/>
      <c r="BO116" s="260"/>
      <c r="BP116" s="260"/>
      <c r="BQ116" s="260"/>
      <c r="BR116" s="260"/>
      <c r="BS116" s="260"/>
      <c r="BT116" s="260"/>
      <c r="BU116" s="260"/>
      <c r="BV116" s="260"/>
      <c r="BW116" s="260"/>
      <c r="BX116" s="260"/>
      <c r="BY116" s="260"/>
      <c r="BZ116" s="260"/>
      <c r="CA116" s="260"/>
      <c r="CB116" s="260"/>
      <c r="CC116" s="260"/>
      <c r="CD116" s="260"/>
      <c r="CE116" s="260"/>
      <c r="CF116" s="260"/>
      <c r="CG116" s="260"/>
      <c r="CH116" s="260"/>
      <c r="CI116" s="260"/>
      <c r="CJ116" s="260"/>
      <c r="CK116" s="260"/>
      <c r="CL116" s="260"/>
      <c r="CM116" s="260"/>
      <c r="CN116" s="260"/>
      <c r="CO116" s="260"/>
      <c r="CP116" s="260"/>
      <c r="CQ116" s="260"/>
      <c r="CR116" s="260"/>
      <c r="CS116" s="260"/>
      <c r="CT116" s="260"/>
      <c r="CU116" s="260"/>
      <c r="CV116" s="260"/>
      <c r="CW116" s="260"/>
      <c r="CX116" s="260"/>
      <c r="CY116" s="260"/>
      <c r="CZ116" s="260"/>
      <c r="DA116" s="260"/>
      <c r="DB116" s="260"/>
      <c r="DC116" s="260"/>
      <c r="DD116" s="260"/>
      <c r="DE116" s="260"/>
      <c r="DF116" s="260"/>
      <c r="DG116" s="260"/>
      <c r="DH116" s="260"/>
      <c r="DI116" s="260"/>
      <c r="DJ116" s="260"/>
      <c r="DK116" s="260"/>
      <c r="DL116" s="260"/>
      <c r="DM116" s="260"/>
      <c r="DN116" s="260"/>
      <c r="DO116" s="260"/>
      <c r="DP116" s="260"/>
      <c r="DQ116" s="260"/>
      <c r="DR116" s="260"/>
      <c r="DS116" s="260"/>
      <c r="DT116" s="260"/>
      <c r="DU116" s="260"/>
      <c r="DV116" s="260"/>
      <c r="DW116" s="260"/>
      <c r="DX116" s="260"/>
      <c r="DY116" s="260"/>
      <c r="DZ116" s="260"/>
      <c r="EA116" s="260"/>
      <c r="EB116" s="260"/>
      <c r="EC116" s="260"/>
      <c r="ED116" s="260"/>
      <c r="EE116" s="260"/>
      <c r="EF116" s="260"/>
      <c r="EG116" s="260"/>
      <c r="EH116" s="260"/>
      <c r="EI116" s="260"/>
      <c r="EJ116" s="260"/>
      <c r="EK116" s="260"/>
      <c r="EL116" s="260"/>
      <c r="EM116" s="260"/>
      <c r="EN116" s="260"/>
      <c r="EO116" s="260"/>
      <c r="EP116" s="260"/>
      <c r="EQ116" s="260"/>
      <c r="ER116" s="260"/>
      <c r="ES116" s="260"/>
      <c r="ET116" s="260"/>
      <c r="EU116" s="260"/>
      <c r="EV116" s="260"/>
      <c r="EW116" s="260"/>
      <c r="EX116" s="260"/>
      <c r="EY116" s="260"/>
      <c r="EZ116" s="260"/>
      <c r="FA116" s="260"/>
      <c r="FB116" s="260"/>
      <c r="FC116" s="260"/>
      <c r="FD116" s="260"/>
      <c r="FE116" s="260"/>
    </row>
    <row r="117" spans="1:16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234"/>
      <c r="AD117" s="240"/>
      <c r="AE117" s="241" t="str">
        <f>AM135</f>
        <v>FACILITY RESOURCES: Liquid storage facilities (count)</v>
      </c>
      <c r="AF117" s="242"/>
      <c r="AG117" s="242"/>
      <c r="AH117" s="242"/>
      <c r="AI117" s="237"/>
      <c r="AJ117" s="237"/>
      <c r="AK117" s="237"/>
      <c r="AL117" s="232"/>
      <c r="AM117" s="232"/>
      <c r="AN117" s="232"/>
      <c r="AO117" s="232"/>
      <c r="AP117" s="232"/>
      <c r="AQ117" s="232"/>
      <c r="AR117" s="232"/>
      <c r="AS117" s="232"/>
      <c r="AT117" s="232"/>
      <c r="AU117" s="232"/>
      <c r="AV117" s="232"/>
      <c r="AW117" s="232"/>
      <c r="AX117" s="232"/>
      <c r="AY117" s="232"/>
      <c r="AZ117" s="260"/>
      <c r="BA117" s="260"/>
      <c r="BB117" s="260"/>
      <c r="BC117" s="260"/>
      <c r="BD117" s="260"/>
      <c r="BE117" s="260"/>
      <c r="BF117" s="260"/>
      <c r="BG117" s="260"/>
      <c r="BH117" s="260"/>
      <c r="BI117" s="260"/>
      <c r="BJ117" s="260"/>
      <c r="BK117" s="260"/>
      <c r="BL117" s="260"/>
      <c r="BM117" s="260"/>
      <c r="BN117" s="260"/>
      <c r="BO117" s="260"/>
      <c r="BP117" s="260"/>
      <c r="BQ117" s="260"/>
      <c r="BR117" s="260"/>
      <c r="BS117" s="260"/>
      <c r="BT117" s="260"/>
      <c r="BU117" s="260"/>
      <c r="BV117" s="260"/>
      <c r="BW117" s="260"/>
      <c r="BX117" s="260"/>
      <c r="BY117" s="260"/>
      <c r="BZ117" s="260"/>
      <c r="CA117" s="260"/>
      <c r="CB117" s="260"/>
      <c r="CC117" s="260"/>
      <c r="CD117" s="260"/>
      <c r="CE117" s="260"/>
      <c r="CF117" s="260"/>
      <c r="CG117" s="260"/>
      <c r="CH117" s="260"/>
      <c r="CI117" s="260"/>
      <c r="CJ117" s="260"/>
      <c r="CK117" s="260"/>
      <c r="CL117" s="260"/>
      <c r="CM117" s="260"/>
      <c r="CN117" s="260"/>
      <c r="CO117" s="260"/>
      <c r="CP117" s="260"/>
      <c r="CQ117" s="260"/>
      <c r="CR117" s="260"/>
      <c r="CS117" s="260"/>
      <c r="CT117" s="260"/>
      <c r="CU117" s="260"/>
      <c r="CV117" s="260"/>
      <c r="CW117" s="260"/>
      <c r="CX117" s="260"/>
      <c r="CY117" s="260"/>
      <c r="CZ117" s="260"/>
      <c r="DA117" s="260"/>
      <c r="DB117" s="260"/>
      <c r="DC117" s="260"/>
      <c r="DD117" s="260"/>
      <c r="DE117" s="260"/>
      <c r="DF117" s="260"/>
      <c r="DG117" s="260"/>
      <c r="DH117" s="260"/>
      <c r="DI117" s="260"/>
      <c r="DJ117" s="260"/>
      <c r="DK117" s="260"/>
      <c r="DL117" s="260"/>
      <c r="DM117" s="260"/>
      <c r="DN117" s="260"/>
      <c r="DO117" s="260"/>
      <c r="DP117" s="260"/>
      <c r="DQ117" s="260"/>
      <c r="DR117" s="260"/>
      <c r="DS117" s="260"/>
      <c r="DT117" s="260"/>
      <c r="DU117" s="260"/>
      <c r="DV117" s="260"/>
      <c r="DW117" s="260"/>
      <c r="DX117" s="260"/>
      <c r="DY117" s="260"/>
      <c r="DZ117" s="260"/>
      <c r="EA117" s="260"/>
      <c r="EB117" s="260"/>
      <c r="EC117" s="260"/>
      <c r="ED117" s="260"/>
      <c r="EE117" s="260"/>
      <c r="EF117" s="260"/>
      <c r="EG117" s="260"/>
      <c r="EH117" s="260"/>
      <c r="EI117" s="260"/>
      <c r="EJ117" s="260"/>
      <c r="EK117" s="260"/>
      <c r="EL117" s="260"/>
      <c r="EM117" s="260"/>
      <c r="EN117" s="260"/>
      <c r="EO117" s="260"/>
      <c r="EP117" s="260"/>
      <c r="EQ117" s="260"/>
      <c r="ER117" s="260"/>
      <c r="ES117" s="260"/>
      <c r="ET117" s="260"/>
      <c r="EU117" s="260"/>
      <c r="EV117" s="260"/>
      <c r="EW117" s="260"/>
      <c r="EX117" s="260"/>
      <c r="EY117" s="260"/>
      <c r="EZ117" s="260"/>
      <c r="FA117" s="260"/>
      <c r="FB117" s="260"/>
      <c r="FC117" s="260"/>
      <c r="FD117" s="260"/>
      <c r="FE117" s="260"/>
    </row>
    <row r="118" spans="1:16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234"/>
      <c r="AD118" s="240"/>
      <c r="AE118" s="241" t="str">
        <f>AN135</f>
        <v>FACILITY RESOURCES: Liquid storage capacity (gallons)</v>
      </c>
      <c r="AF118" s="242"/>
      <c r="AG118" s="242"/>
      <c r="AH118" s="242"/>
      <c r="AI118" s="237"/>
      <c r="AJ118" s="237"/>
      <c r="AK118" s="237"/>
      <c r="AL118" s="232"/>
      <c r="AM118" s="232"/>
      <c r="AN118" s="232"/>
      <c r="AO118" s="232"/>
      <c r="AP118" s="232"/>
      <c r="AQ118" s="232"/>
      <c r="AR118" s="232"/>
      <c r="AS118" s="232"/>
      <c r="AT118" s="232"/>
      <c r="AU118" s="232"/>
      <c r="AV118" s="232"/>
      <c r="AW118" s="232"/>
      <c r="AX118" s="232"/>
      <c r="AY118" s="232"/>
      <c r="AZ118" s="260"/>
      <c r="BA118" s="260"/>
      <c r="BB118" s="260"/>
      <c r="BC118" s="260"/>
      <c r="BD118" s="260"/>
      <c r="BE118" s="260"/>
      <c r="BF118" s="260"/>
      <c r="BG118" s="260"/>
      <c r="BH118" s="260"/>
      <c r="BI118" s="260"/>
      <c r="BJ118" s="260"/>
      <c r="BK118" s="260"/>
      <c r="BL118" s="260"/>
      <c r="BM118" s="260"/>
      <c r="BN118" s="260"/>
      <c r="BO118" s="260"/>
      <c r="BP118" s="260"/>
      <c r="BQ118" s="260"/>
      <c r="BR118" s="260"/>
      <c r="BS118" s="260"/>
      <c r="BT118" s="260"/>
      <c r="BU118" s="260"/>
      <c r="BV118" s="260"/>
      <c r="BW118" s="260"/>
      <c r="BX118" s="260"/>
      <c r="BY118" s="260"/>
      <c r="BZ118" s="260"/>
      <c r="CA118" s="260"/>
      <c r="CB118" s="260"/>
      <c r="CC118" s="260"/>
      <c r="CD118" s="260"/>
      <c r="CE118" s="260"/>
      <c r="CF118" s="260"/>
      <c r="CG118" s="260"/>
      <c r="CH118" s="260"/>
      <c r="CI118" s="260"/>
      <c r="CJ118" s="260"/>
      <c r="CK118" s="260"/>
      <c r="CL118" s="260"/>
      <c r="CM118" s="260"/>
      <c r="CN118" s="260"/>
      <c r="CO118" s="260"/>
      <c r="CP118" s="260"/>
      <c r="CQ118" s="260"/>
      <c r="CR118" s="260"/>
      <c r="CS118" s="260"/>
      <c r="CT118" s="260"/>
      <c r="CU118" s="260"/>
      <c r="CV118" s="260"/>
      <c r="CW118" s="260"/>
      <c r="CX118" s="260"/>
      <c r="CY118" s="260"/>
      <c r="CZ118" s="260"/>
      <c r="DA118" s="260"/>
      <c r="DB118" s="260"/>
      <c r="DC118" s="260"/>
      <c r="DD118" s="260"/>
      <c r="DE118" s="260"/>
      <c r="DF118" s="260"/>
      <c r="DG118" s="260"/>
      <c r="DH118" s="260"/>
      <c r="DI118" s="260"/>
      <c r="DJ118" s="260"/>
      <c r="DK118" s="260"/>
      <c r="DL118" s="260"/>
      <c r="DM118" s="260"/>
      <c r="DN118" s="260"/>
      <c r="DO118" s="260"/>
      <c r="DP118" s="260"/>
      <c r="DQ118" s="260"/>
      <c r="DR118" s="260"/>
      <c r="DS118" s="260"/>
      <c r="DT118" s="260"/>
      <c r="DU118" s="260"/>
      <c r="DV118" s="260"/>
      <c r="DW118" s="260"/>
      <c r="DX118" s="260"/>
      <c r="DY118" s="260"/>
      <c r="DZ118" s="260"/>
      <c r="EA118" s="260"/>
      <c r="EB118" s="260"/>
      <c r="EC118" s="260"/>
      <c r="ED118" s="260"/>
      <c r="EE118" s="260"/>
      <c r="EF118" s="260"/>
      <c r="EG118" s="260"/>
      <c r="EH118" s="260"/>
      <c r="EI118" s="260"/>
      <c r="EJ118" s="260"/>
      <c r="EK118" s="260"/>
      <c r="EL118" s="260"/>
      <c r="EM118" s="260"/>
      <c r="EN118" s="260"/>
      <c r="EO118" s="260"/>
      <c r="EP118" s="260"/>
      <c r="EQ118" s="260"/>
      <c r="ER118" s="260"/>
      <c r="ES118" s="260"/>
      <c r="ET118" s="260"/>
      <c r="EU118" s="260"/>
      <c r="EV118" s="260"/>
      <c r="EW118" s="260"/>
      <c r="EX118" s="260"/>
      <c r="EY118" s="260"/>
      <c r="EZ118" s="260"/>
      <c r="FA118" s="260"/>
      <c r="FB118" s="260"/>
      <c r="FC118" s="260"/>
      <c r="FD118" s="260"/>
      <c r="FE118" s="260"/>
    </row>
    <row r="119" spans="1:16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234"/>
      <c r="AD119" s="240"/>
      <c r="AE119" s="241" t="str">
        <f>AO135</f>
        <v>DRY MATERIALS: Salt applied (tons)</v>
      </c>
      <c r="AF119" s="242"/>
      <c r="AG119" s="242"/>
      <c r="AH119" s="242"/>
      <c r="AI119" s="237"/>
      <c r="AJ119" s="237"/>
      <c r="AK119" s="237"/>
      <c r="AL119" s="232"/>
      <c r="AM119" s="232"/>
      <c r="AN119" s="232"/>
      <c r="AO119" s="232"/>
      <c r="AP119" s="232"/>
      <c r="AQ119" s="232"/>
      <c r="AR119" s="232"/>
      <c r="AS119" s="232"/>
      <c r="AT119" s="232"/>
      <c r="AU119" s="232"/>
      <c r="AV119" s="232"/>
      <c r="AW119" s="232"/>
      <c r="AX119" s="232"/>
      <c r="AY119" s="232"/>
      <c r="AZ119" s="260"/>
      <c r="BA119" s="260"/>
      <c r="BB119" s="260"/>
      <c r="BC119" s="260"/>
      <c r="BD119" s="260"/>
      <c r="BE119" s="260"/>
      <c r="BF119" s="260"/>
      <c r="BG119" s="260"/>
      <c r="BH119" s="260"/>
      <c r="BI119" s="260"/>
      <c r="BJ119" s="260"/>
      <c r="BK119" s="260"/>
      <c r="BL119" s="260"/>
      <c r="BM119" s="260"/>
      <c r="BN119" s="260"/>
      <c r="BO119" s="260"/>
      <c r="BP119" s="260"/>
      <c r="BQ119" s="260"/>
      <c r="BR119" s="260"/>
      <c r="BS119" s="260"/>
      <c r="BT119" s="260"/>
      <c r="BU119" s="260"/>
      <c r="BV119" s="260"/>
      <c r="BW119" s="260"/>
      <c r="BX119" s="260"/>
      <c r="BY119" s="260"/>
      <c r="BZ119" s="260"/>
      <c r="CA119" s="260"/>
      <c r="CB119" s="260"/>
      <c r="CC119" s="260"/>
      <c r="CD119" s="260"/>
      <c r="CE119" s="260"/>
      <c r="CF119" s="260"/>
      <c r="CG119" s="260"/>
      <c r="CH119" s="260"/>
      <c r="CI119" s="260"/>
      <c r="CJ119" s="260"/>
      <c r="CK119" s="260"/>
      <c r="CL119" s="260"/>
      <c r="CM119" s="260"/>
      <c r="CN119" s="260"/>
      <c r="CO119" s="260"/>
      <c r="CP119" s="260"/>
      <c r="CQ119" s="260"/>
      <c r="CR119" s="260"/>
      <c r="CS119" s="260"/>
      <c r="CT119" s="260"/>
      <c r="CU119" s="260"/>
      <c r="CV119" s="260"/>
      <c r="CW119" s="260"/>
      <c r="CX119" s="260"/>
      <c r="CY119" s="260"/>
      <c r="CZ119" s="260"/>
      <c r="DA119" s="260"/>
      <c r="DB119" s="260"/>
      <c r="DC119" s="260"/>
      <c r="DD119" s="260"/>
      <c r="DE119" s="260"/>
      <c r="DF119" s="260"/>
      <c r="DG119" s="260"/>
      <c r="DH119" s="260"/>
      <c r="DI119" s="260"/>
      <c r="DJ119" s="260"/>
      <c r="DK119" s="260"/>
      <c r="DL119" s="260"/>
      <c r="DM119" s="260"/>
      <c r="DN119" s="260"/>
      <c r="DO119" s="260"/>
      <c r="DP119" s="260"/>
      <c r="DQ119" s="260"/>
      <c r="DR119" s="260"/>
      <c r="DS119" s="260"/>
      <c r="DT119" s="260"/>
      <c r="DU119" s="260"/>
      <c r="DV119" s="260"/>
      <c r="DW119" s="260"/>
      <c r="DX119" s="260"/>
      <c r="DY119" s="260"/>
      <c r="DZ119" s="260"/>
      <c r="EA119" s="260"/>
      <c r="EB119" s="260"/>
      <c r="EC119" s="260"/>
      <c r="ED119" s="260"/>
      <c r="EE119" s="260"/>
      <c r="EF119" s="260"/>
      <c r="EG119" s="260"/>
      <c r="EH119" s="260"/>
      <c r="EI119" s="260"/>
      <c r="EJ119" s="260"/>
      <c r="EK119" s="260"/>
      <c r="EL119" s="260"/>
      <c r="EM119" s="260"/>
      <c r="EN119" s="260"/>
      <c r="EO119" s="260"/>
      <c r="EP119" s="260"/>
      <c r="EQ119" s="260"/>
      <c r="ER119" s="260"/>
      <c r="ES119" s="260"/>
      <c r="ET119" s="260"/>
      <c r="EU119" s="260"/>
      <c r="EV119" s="260"/>
      <c r="EW119" s="260"/>
      <c r="EX119" s="260"/>
      <c r="EY119" s="260"/>
      <c r="EZ119" s="260"/>
      <c r="FA119" s="260"/>
      <c r="FB119" s="260"/>
      <c r="FC119" s="260"/>
      <c r="FD119" s="260"/>
      <c r="FE119" s="260"/>
    </row>
    <row r="120" spans="1:16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234"/>
      <c r="AD120" s="240"/>
      <c r="AE120" s="241" t="str">
        <f>AP135</f>
        <v>DRY MATERIALS: Total chemicals applied (tons)</v>
      </c>
      <c r="AF120" s="242"/>
      <c r="AG120" s="242"/>
      <c r="AH120" s="242"/>
      <c r="AI120" s="237"/>
      <c r="AJ120" s="237"/>
      <c r="AK120" s="237"/>
      <c r="AL120" s="232"/>
      <c r="AM120" s="232"/>
      <c r="AN120" s="232"/>
      <c r="AO120" s="232"/>
      <c r="AP120" s="232"/>
      <c r="AQ120" s="232"/>
      <c r="AR120" s="232"/>
      <c r="AS120" s="232"/>
      <c r="AT120" s="232"/>
      <c r="AU120" s="232"/>
      <c r="AV120" s="232"/>
      <c r="AW120" s="232"/>
      <c r="AX120" s="232"/>
      <c r="AY120" s="232"/>
      <c r="AZ120" s="260"/>
      <c r="BA120" s="260"/>
      <c r="BB120" s="260"/>
      <c r="BC120" s="260"/>
      <c r="BD120" s="260"/>
      <c r="BE120" s="260"/>
      <c r="BF120" s="260"/>
      <c r="BG120" s="260"/>
      <c r="BH120" s="260"/>
      <c r="BI120" s="260"/>
      <c r="BJ120" s="260"/>
      <c r="BK120" s="260"/>
      <c r="BL120" s="260"/>
      <c r="BM120" s="260"/>
      <c r="BN120" s="260"/>
      <c r="BO120" s="260"/>
      <c r="BP120" s="260"/>
      <c r="BQ120" s="260"/>
      <c r="BR120" s="260"/>
      <c r="BS120" s="260"/>
      <c r="BT120" s="260"/>
      <c r="BU120" s="260"/>
      <c r="BV120" s="260"/>
      <c r="BW120" s="260"/>
      <c r="BX120" s="260"/>
      <c r="BY120" s="260"/>
      <c r="BZ120" s="260"/>
      <c r="CA120" s="260"/>
      <c r="CB120" s="260"/>
      <c r="CC120" s="260"/>
      <c r="CD120" s="260"/>
      <c r="CE120" s="260"/>
      <c r="CF120" s="260"/>
      <c r="CG120" s="260"/>
      <c r="CH120" s="260"/>
      <c r="CI120" s="260"/>
      <c r="CJ120" s="260"/>
      <c r="CK120" s="260"/>
      <c r="CL120" s="260"/>
      <c r="CM120" s="260"/>
      <c r="CN120" s="260"/>
      <c r="CO120" s="260"/>
      <c r="CP120" s="260"/>
      <c r="CQ120" s="260"/>
      <c r="CR120" s="260"/>
      <c r="CS120" s="260"/>
      <c r="CT120" s="260"/>
      <c r="CU120" s="260"/>
      <c r="CV120" s="260"/>
      <c r="CW120" s="260"/>
      <c r="CX120" s="260"/>
      <c r="CY120" s="260"/>
      <c r="CZ120" s="260"/>
      <c r="DA120" s="260"/>
      <c r="DB120" s="260"/>
      <c r="DC120" s="260"/>
      <c r="DD120" s="260"/>
      <c r="DE120" s="260"/>
      <c r="DF120" s="260"/>
      <c r="DG120" s="260"/>
      <c r="DH120" s="260"/>
      <c r="DI120" s="260"/>
      <c r="DJ120" s="260"/>
      <c r="DK120" s="260"/>
      <c r="DL120" s="260"/>
      <c r="DM120" s="260"/>
      <c r="DN120" s="260"/>
      <c r="DO120" s="260"/>
      <c r="DP120" s="260"/>
      <c r="DQ120" s="260"/>
      <c r="DR120" s="260"/>
      <c r="DS120" s="260"/>
      <c r="DT120" s="260"/>
      <c r="DU120" s="260"/>
      <c r="DV120" s="260"/>
      <c r="DW120" s="260"/>
      <c r="DX120" s="260"/>
      <c r="DY120" s="260"/>
      <c r="DZ120" s="260"/>
      <c r="EA120" s="260"/>
      <c r="EB120" s="260"/>
      <c r="EC120" s="260"/>
      <c r="ED120" s="260"/>
      <c r="EE120" s="260"/>
      <c r="EF120" s="260"/>
      <c r="EG120" s="260"/>
      <c r="EH120" s="260"/>
      <c r="EI120" s="260"/>
      <c r="EJ120" s="260"/>
      <c r="EK120" s="260"/>
      <c r="EL120" s="260"/>
      <c r="EM120" s="260"/>
      <c r="EN120" s="260"/>
      <c r="EO120" s="260"/>
      <c r="EP120" s="260"/>
      <c r="EQ120" s="260"/>
      <c r="ER120" s="260"/>
      <c r="ES120" s="260"/>
      <c r="ET120" s="260"/>
      <c r="EU120" s="260"/>
      <c r="EV120" s="260"/>
      <c r="EW120" s="260"/>
      <c r="EX120" s="260"/>
      <c r="EY120" s="260"/>
      <c r="EZ120" s="260"/>
      <c r="FA120" s="260"/>
      <c r="FB120" s="260"/>
      <c r="FC120" s="260"/>
      <c r="FD120" s="260"/>
      <c r="FE120" s="260"/>
    </row>
    <row r="121" spans="1:16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234"/>
      <c r="AD121" s="240"/>
      <c r="AE121" s="241" t="str">
        <f>AQ135</f>
        <v>DRY MATERIALS: Abrasives (non-chemical) applied (tons)</v>
      </c>
      <c r="AF121" s="242"/>
      <c r="AG121" s="242"/>
      <c r="AH121" s="242"/>
      <c r="AI121" s="237"/>
      <c r="AJ121" s="237"/>
      <c r="AK121" s="237"/>
      <c r="AL121" s="232"/>
      <c r="AM121" s="232"/>
      <c r="AN121" s="232"/>
      <c r="AO121" s="232"/>
      <c r="AP121" s="232"/>
      <c r="AQ121" s="232"/>
      <c r="AR121" s="232"/>
      <c r="AS121" s="232"/>
      <c r="AT121" s="232"/>
      <c r="AU121" s="232"/>
      <c r="AV121" s="232"/>
      <c r="AW121" s="232"/>
      <c r="AX121" s="232"/>
      <c r="AY121" s="232"/>
      <c r="AZ121" s="260"/>
      <c r="BA121" s="260"/>
      <c r="BB121" s="260"/>
      <c r="BC121" s="260"/>
      <c r="BD121" s="260"/>
      <c r="BE121" s="260"/>
      <c r="BF121" s="260"/>
      <c r="BG121" s="260"/>
      <c r="BH121" s="260"/>
      <c r="BI121" s="260"/>
      <c r="BJ121" s="260"/>
      <c r="BK121" s="260"/>
      <c r="BL121" s="260"/>
      <c r="BM121" s="260"/>
      <c r="BN121" s="260"/>
      <c r="BO121" s="260"/>
      <c r="BP121" s="260"/>
      <c r="BQ121" s="260"/>
      <c r="BR121" s="260"/>
      <c r="BS121" s="260"/>
      <c r="BT121" s="260"/>
      <c r="BU121" s="260"/>
      <c r="BV121" s="260"/>
      <c r="BW121" s="260"/>
      <c r="BX121" s="260"/>
      <c r="BY121" s="260"/>
      <c r="BZ121" s="260"/>
      <c r="CA121" s="260"/>
      <c r="CB121" s="260"/>
      <c r="CC121" s="260"/>
      <c r="CD121" s="260"/>
      <c r="CE121" s="260"/>
      <c r="CF121" s="260"/>
      <c r="CG121" s="260"/>
      <c r="CH121" s="260"/>
      <c r="CI121" s="260"/>
      <c r="CJ121" s="260"/>
      <c r="CK121" s="260"/>
      <c r="CL121" s="260"/>
      <c r="CM121" s="260"/>
      <c r="CN121" s="260"/>
      <c r="CO121" s="260"/>
      <c r="CP121" s="260"/>
      <c r="CQ121" s="260"/>
      <c r="CR121" s="260"/>
      <c r="CS121" s="260"/>
      <c r="CT121" s="260"/>
      <c r="CU121" s="260"/>
      <c r="CV121" s="260"/>
      <c r="CW121" s="260"/>
      <c r="CX121" s="260"/>
      <c r="CY121" s="260"/>
      <c r="CZ121" s="260"/>
      <c r="DA121" s="260"/>
      <c r="DB121" s="260"/>
      <c r="DC121" s="260"/>
      <c r="DD121" s="260"/>
      <c r="DE121" s="260"/>
      <c r="DF121" s="260"/>
      <c r="DG121" s="260"/>
      <c r="DH121" s="260"/>
      <c r="DI121" s="260"/>
      <c r="DJ121" s="260"/>
      <c r="DK121" s="260"/>
      <c r="DL121" s="260"/>
      <c r="DM121" s="260"/>
      <c r="DN121" s="260"/>
      <c r="DO121" s="260"/>
      <c r="DP121" s="260"/>
      <c r="DQ121" s="260"/>
      <c r="DR121" s="260"/>
      <c r="DS121" s="260"/>
      <c r="DT121" s="260"/>
      <c r="DU121" s="260"/>
      <c r="DV121" s="260"/>
      <c r="DW121" s="260"/>
      <c r="DX121" s="260"/>
      <c r="DY121" s="260"/>
      <c r="DZ121" s="260"/>
      <c r="EA121" s="260"/>
      <c r="EB121" s="260"/>
      <c r="EC121" s="260"/>
      <c r="ED121" s="260"/>
      <c r="EE121" s="260"/>
      <c r="EF121" s="260"/>
      <c r="EG121" s="260"/>
      <c r="EH121" s="260"/>
      <c r="EI121" s="260"/>
      <c r="EJ121" s="260"/>
      <c r="EK121" s="260"/>
      <c r="EL121" s="260"/>
      <c r="EM121" s="260"/>
      <c r="EN121" s="260"/>
      <c r="EO121" s="260"/>
      <c r="EP121" s="260"/>
      <c r="EQ121" s="260"/>
      <c r="ER121" s="260"/>
      <c r="ES121" s="260"/>
      <c r="ET121" s="260"/>
      <c r="EU121" s="260"/>
      <c r="EV121" s="260"/>
      <c r="EW121" s="260"/>
      <c r="EX121" s="260"/>
      <c r="EY121" s="260"/>
      <c r="EZ121" s="260"/>
      <c r="FA121" s="260"/>
      <c r="FB121" s="260"/>
      <c r="FC121" s="260"/>
      <c r="FD121" s="260"/>
      <c r="FE121" s="260"/>
    </row>
    <row r="122" spans="1:16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234"/>
      <c r="AD122" s="240"/>
      <c r="AE122" s="241" t="str">
        <f>AR135</f>
        <v>LIQUID MATERIALS: Salt brine applied (gallons)</v>
      </c>
      <c r="AF122" s="242"/>
      <c r="AG122" s="242"/>
      <c r="AH122" s="242"/>
      <c r="AI122" s="237"/>
      <c r="AJ122" s="237"/>
      <c r="AK122" s="237"/>
      <c r="AL122" s="232"/>
      <c r="AM122" s="232"/>
      <c r="AN122" s="232"/>
      <c r="AO122" s="232"/>
      <c r="AP122" s="232"/>
      <c r="AQ122" s="232"/>
      <c r="AR122" s="232"/>
      <c r="AS122" s="232"/>
      <c r="AT122" s="232"/>
      <c r="AU122" s="232"/>
      <c r="AV122" s="232"/>
      <c r="AW122" s="232"/>
      <c r="AX122" s="232"/>
      <c r="AY122" s="232"/>
      <c r="AZ122" s="260"/>
      <c r="BA122" s="260"/>
      <c r="BB122" s="260"/>
      <c r="BC122" s="260"/>
      <c r="BD122" s="260"/>
      <c r="BE122" s="260"/>
      <c r="BF122" s="260"/>
      <c r="BG122" s="260"/>
      <c r="BH122" s="260"/>
      <c r="BI122" s="260"/>
      <c r="BJ122" s="260"/>
      <c r="BK122" s="260"/>
      <c r="BL122" s="260"/>
      <c r="BM122" s="260"/>
      <c r="BN122" s="260"/>
      <c r="BO122" s="260"/>
      <c r="BP122" s="260"/>
      <c r="BQ122" s="260"/>
      <c r="BR122" s="260"/>
      <c r="BS122" s="260"/>
      <c r="BT122" s="260"/>
      <c r="BU122" s="260"/>
      <c r="BV122" s="260"/>
      <c r="BW122" s="260"/>
      <c r="BX122" s="260"/>
      <c r="BY122" s="260"/>
      <c r="BZ122" s="260"/>
      <c r="CA122" s="260"/>
      <c r="CB122" s="260"/>
      <c r="CC122" s="260"/>
      <c r="CD122" s="260"/>
      <c r="CE122" s="260"/>
      <c r="CF122" s="260"/>
      <c r="CG122" s="260"/>
      <c r="CH122" s="260"/>
      <c r="CI122" s="260"/>
      <c r="CJ122" s="260"/>
      <c r="CK122" s="260"/>
      <c r="CL122" s="260"/>
      <c r="CM122" s="260"/>
      <c r="CN122" s="260"/>
      <c r="CO122" s="260"/>
      <c r="CP122" s="260"/>
      <c r="CQ122" s="260"/>
      <c r="CR122" s="260"/>
      <c r="CS122" s="260"/>
      <c r="CT122" s="260"/>
      <c r="CU122" s="260"/>
      <c r="CV122" s="260"/>
      <c r="CW122" s="260"/>
      <c r="CX122" s="260"/>
      <c r="CY122" s="260"/>
      <c r="CZ122" s="260"/>
      <c r="DA122" s="260"/>
      <c r="DB122" s="260"/>
      <c r="DC122" s="260"/>
      <c r="DD122" s="260"/>
      <c r="DE122" s="260"/>
      <c r="DF122" s="260"/>
      <c r="DG122" s="260"/>
      <c r="DH122" s="260"/>
      <c r="DI122" s="260"/>
      <c r="DJ122" s="260"/>
      <c r="DK122" s="260"/>
      <c r="DL122" s="260"/>
      <c r="DM122" s="260"/>
      <c r="DN122" s="260"/>
      <c r="DO122" s="260"/>
      <c r="DP122" s="260"/>
      <c r="DQ122" s="260"/>
      <c r="DR122" s="260"/>
      <c r="DS122" s="260"/>
      <c r="DT122" s="260"/>
      <c r="DU122" s="260"/>
      <c r="DV122" s="260"/>
      <c r="DW122" s="260"/>
      <c r="DX122" s="260"/>
      <c r="DY122" s="260"/>
      <c r="DZ122" s="260"/>
      <c r="EA122" s="260"/>
      <c r="EB122" s="260"/>
      <c r="EC122" s="260"/>
      <c r="ED122" s="260"/>
      <c r="EE122" s="260"/>
      <c r="EF122" s="260"/>
      <c r="EG122" s="260"/>
      <c r="EH122" s="260"/>
      <c r="EI122" s="260"/>
      <c r="EJ122" s="260"/>
      <c r="EK122" s="260"/>
      <c r="EL122" s="260"/>
      <c r="EM122" s="260"/>
      <c r="EN122" s="260"/>
      <c r="EO122" s="260"/>
      <c r="EP122" s="260"/>
      <c r="EQ122" s="260"/>
      <c r="ER122" s="260"/>
      <c r="ES122" s="260"/>
      <c r="ET122" s="260"/>
      <c r="EU122" s="260"/>
      <c r="EV122" s="260"/>
      <c r="EW122" s="260"/>
      <c r="EX122" s="260"/>
      <c r="EY122" s="260"/>
      <c r="EZ122" s="260"/>
      <c r="FA122" s="260"/>
      <c r="FB122" s="260"/>
      <c r="FC122" s="260"/>
      <c r="FD122" s="260"/>
      <c r="FE122" s="260"/>
    </row>
    <row r="123" spans="1:16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234"/>
      <c r="AD123" s="240"/>
      <c r="AE123" s="241" t="str">
        <f>AS135</f>
        <v>LIQUID MATERIALS: Total liquid applied (gallons)</v>
      </c>
      <c r="AF123" s="242"/>
      <c r="AG123" s="242"/>
      <c r="AH123" s="242"/>
      <c r="AI123" s="237"/>
      <c r="AJ123" s="237"/>
      <c r="AK123" s="237"/>
      <c r="AL123" s="232"/>
      <c r="AM123" s="232"/>
      <c r="AN123" s="232"/>
      <c r="AO123" s="232"/>
      <c r="AP123" s="232"/>
      <c r="AQ123" s="232"/>
      <c r="AR123" s="232"/>
      <c r="AS123" s="232"/>
      <c r="AT123" s="232"/>
      <c r="AU123" s="232"/>
      <c r="AV123" s="232"/>
      <c r="AW123" s="232"/>
      <c r="AX123" s="232"/>
      <c r="AY123" s="232"/>
      <c r="AZ123" s="260"/>
      <c r="BA123" s="260"/>
      <c r="BB123" s="260"/>
      <c r="BC123" s="260"/>
      <c r="BD123" s="260"/>
      <c r="BE123" s="260"/>
      <c r="BF123" s="260"/>
      <c r="BG123" s="260"/>
      <c r="BH123" s="260"/>
      <c r="BI123" s="260"/>
      <c r="BJ123" s="260"/>
      <c r="BK123" s="260"/>
      <c r="BL123" s="260"/>
      <c r="BM123" s="260"/>
      <c r="BN123" s="260"/>
      <c r="BO123" s="260"/>
      <c r="BP123" s="260"/>
      <c r="BQ123" s="260"/>
      <c r="BR123" s="260"/>
      <c r="BS123" s="260"/>
      <c r="BT123" s="260"/>
      <c r="BU123" s="260"/>
      <c r="BV123" s="260"/>
      <c r="BW123" s="260"/>
      <c r="BX123" s="260"/>
      <c r="BY123" s="260"/>
      <c r="BZ123" s="260"/>
      <c r="CA123" s="260"/>
      <c r="CB123" s="260"/>
      <c r="CC123" s="260"/>
      <c r="CD123" s="260"/>
      <c r="CE123" s="260"/>
      <c r="CF123" s="260"/>
      <c r="CG123" s="260"/>
      <c r="CH123" s="260"/>
      <c r="CI123" s="260"/>
      <c r="CJ123" s="260"/>
      <c r="CK123" s="260"/>
      <c r="CL123" s="260"/>
      <c r="CM123" s="260"/>
      <c r="CN123" s="260"/>
      <c r="CO123" s="260"/>
      <c r="CP123" s="260"/>
      <c r="CQ123" s="260"/>
      <c r="CR123" s="260"/>
      <c r="CS123" s="260"/>
      <c r="CT123" s="260"/>
      <c r="CU123" s="260"/>
      <c r="CV123" s="260"/>
      <c r="CW123" s="260"/>
      <c r="CX123" s="260"/>
      <c r="CY123" s="260"/>
      <c r="CZ123" s="260"/>
      <c r="DA123" s="260"/>
      <c r="DB123" s="260"/>
      <c r="DC123" s="260"/>
      <c r="DD123" s="260"/>
      <c r="DE123" s="260"/>
      <c r="DF123" s="260"/>
      <c r="DG123" s="260"/>
      <c r="DH123" s="260"/>
      <c r="DI123" s="260"/>
      <c r="DJ123" s="260"/>
      <c r="DK123" s="260"/>
      <c r="DL123" s="260"/>
      <c r="DM123" s="260"/>
      <c r="DN123" s="260"/>
      <c r="DO123" s="260"/>
      <c r="DP123" s="260"/>
      <c r="DQ123" s="260"/>
      <c r="DR123" s="260"/>
      <c r="DS123" s="260"/>
      <c r="DT123" s="260"/>
      <c r="DU123" s="260"/>
      <c r="DV123" s="260"/>
      <c r="DW123" s="260"/>
      <c r="DX123" s="260"/>
      <c r="DY123" s="260"/>
      <c r="DZ123" s="260"/>
      <c r="EA123" s="260"/>
      <c r="EB123" s="260"/>
      <c r="EC123" s="260"/>
      <c r="ED123" s="260"/>
      <c r="EE123" s="260"/>
      <c r="EF123" s="260"/>
      <c r="EG123" s="260"/>
      <c r="EH123" s="260"/>
      <c r="EI123" s="260"/>
      <c r="EJ123" s="260"/>
      <c r="EK123" s="260"/>
      <c r="EL123" s="260"/>
      <c r="EM123" s="260"/>
      <c r="EN123" s="260"/>
      <c r="EO123" s="260"/>
      <c r="EP123" s="260"/>
      <c r="EQ123" s="260"/>
      <c r="ER123" s="260"/>
      <c r="ES123" s="260"/>
      <c r="ET123" s="260"/>
      <c r="EU123" s="260"/>
      <c r="EV123" s="260"/>
      <c r="EW123" s="260"/>
      <c r="EX123" s="260"/>
      <c r="EY123" s="260"/>
      <c r="EZ123" s="260"/>
      <c r="FA123" s="260"/>
      <c r="FB123" s="260"/>
      <c r="FC123" s="260"/>
      <c r="FD123" s="260"/>
      <c r="FE123" s="260"/>
    </row>
    <row r="124" spans="1:16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234"/>
      <c r="AD124" s="240"/>
      <c r="AE124" s="243" t="str">
        <f>AT135</f>
        <v>COST: Total labor cost ($)</v>
      </c>
      <c r="AF124" s="242"/>
      <c r="AG124" s="242"/>
      <c r="AH124" s="242"/>
      <c r="AI124" s="237"/>
      <c r="AJ124" s="237"/>
      <c r="AK124" s="237"/>
      <c r="AL124" s="232"/>
      <c r="AM124" s="232"/>
      <c r="AN124" s="232"/>
      <c r="AO124" s="232"/>
      <c r="AP124" s="232"/>
      <c r="AQ124" s="232"/>
      <c r="AR124" s="232"/>
      <c r="AS124" s="232"/>
      <c r="AT124" s="232"/>
      <c r="AU124" s="232"/>
      <c r="AV124" s="232"/>
      <c r="AW124" s="232"/>
      <c r="AX124" s="232"/>
      <c r="AY124" s="232"/>
      <c r="AZ124" s="260"/>
      <c r="BA124" s="260"/>
      <c r="BB124" s="260"/>
      <c r="BC124" s="260"/>
      <c r="BD124" s="260"/>
      <c r="BE124" s="260"/>
      <c r="BF124" s="260"/>
      <c r="BG124" s="260"/>
      <c r="BH124" s="260"/>
      <c r="BI124" s="260"/>
      <c r="BJ124" s="260"/>
      <c r="BK124" s="260"/>
      <c r="BL124" s="260"/>
      <c r="BM124" s="260"/>
      <c r="BN124" s="260"/>
      <c r="BO124" s="260"/>
      <c r="BP124" s="260"/>
      <c r="BQ124" s="260"/>
      <c r="BR124" s="260"/>
      <c r="BS124" s="260"/>
      <c r="BT124" s="260"/>
      <c r="BU124" s="260"/>
      <c r="BV124" s="260"/>
      <c r="BW124" s="260"/>
      <c r="BX124" s="260"/>
      <c r="BY124" s="260"/>
      <c r="BZ124" s="260"/>
      <c r="CA124" s="260"/>
      <c r="CB124" s="260"/>
      <c r="CC124" s="260"/>
      <c r="CD124" s="260"/>
      <c r="CE124" s="260"/>
      <c r="CF124" s="260"/>
      <c r="CG124" s="260"/>
      <c r="CH124" s="260"/>
      <c r="CI124" s="260"/>
      <c r="CJ124" s="260"/>
      <c r="CK124" s="260"/>
      <c r="CL124" s="260"/>
      <c r="CM124" s="260"/>
      <c r="CN124" s="260"/>
      <c r="CO124" s="260"/>
      <c r="CP124" s="260"/>
      <c r="CQ124" s="260"/>
      <c r="CR124" s="260"/>
      <c r="CS124" s="260"/>
      <c r="CT124" s="260"/>
      <c r="CU124" s="260"/>
      <c r="CV124" s="260"/>
      <c r="CW124" s="260"/>
      <c r="CX124" s="260"/>
      <c r="CY124" s="260"/>
      <c r="CZ124" s="260"/>
      <c r="DA124" s="260"/>
      <c r="DB124" s="260"/>
      <c r="DC124" s="260"/>
      <c r="DD124" s="260"/>
      <c r="DE124" s="260"/>
      <c r="DF124" s="260"/>
      <c r="DG124" s="260"/>
      <c r="DH124" s="260"/>
      <c r="DI124" s="260"/>
      <c r="DJ124" s="260"/>
      <c r="DK124" s="260"/>
      <c r="DL124" s="260"/>
      <c r="DM124" s="260"/>
      <c r="DN124" s="260"/>
      <c r="DO124" s="260"/>
      <c r="DP124" s="260"/>
      <c r="DQ124" s="260"/>
      <c r="DR124" s="260"/>
      <c r="DS124" s="260"/>
      <c r="DT124" s="260"/>
      <c r="DU124" s="260"/>
      <c r="DV124" s="260"/>
      <c r="DW124" s="260"/>
      <c r="DX124" s="260"/>
      <c r="DY124" s="260"/>
      <c r="DZ124" s="260"/>
      <c r="EA124" s="260"/>
      <c r="EB124" s="260"/>
      <c r="EC124" s="260"/>
      <c r="ED124" s="260"/>
      <c r="EE124" s="260"/>
      <c r="EF124" s="260"/>
      <c r="EG124" s="260"/>
      <c r="EH124" s="260"/>
      <c r="EI124" s="260"/>
      <c r="EJ124" s="260"/>
      <c r="EK124" s="260"/>
      <c r="EL124" s="260"/>
      <c r="EM124" s="260"/>
      <c r="EN124" s="260"/>
      <c r="EO124" s="260"/>
      <c r="EP124" s="260"/>
      <c r="EQ124" s="260"/>
      <c r="ER124" s="260"/>
      <c r="ES124" s="260"/>
      <c r="ET124" s="260"/>
      <c r="EU124" s="260"/>
      <c r="EV124" s="260"/>
      <c r="EW124" s="260"/>
      <c r="EX124" s="260"/>
      <c r="EY124" s="260"/>
      <c r="EZ124" s="260"/>
      <c r="FA124" s="260"/>
      <c r="FB124" s="260"/>
      <c r="FC124" s="260"/>
      <c r="FD124" s="260"/>
      <c r="FE124" s="260"/>
    </row>
    <row r="125" spans="1:16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234"/>
      <c r="AD125" s="240"/>
      <c r="AE125" s="243" t="str">
        <f>AU135</f>
        <v>COST: Total equipment cost ($)</v>
      </c>
      <c r="AF125" s="242"/>
      <c r="AG125" s="242"/>
      <c r="AH125" s="242"/>
      <c r="AI125" s="237"/>
      <c r="AJ125" s="237"/>
      <c r="AK125" s="237"/>
      <c r="AL125" s="232"/>
      <c r="AM125" s="232"/>
      <c r="AN125" s="232"/>
      <c r="AO125" s="232"/>
      <c r="AP125" s="232"/>
      <c r="AQ125" s="232"/>
      <c r="AR125" s="232"/>
      <c r="AS125" s="232"/>
      <c r="AT125" s="232"/>
      <c r="AU125" s="232"/>
      <c r="AV125" s="232"/>
      <c r="AW125" s="232"/>
      <c r="AX125" s="232"/>
      <c r="AY125" s="232"/>
      <c r="AZ125" s="260"/>
      <c r="BA125" s="260"/>
      <c r="BB125" s="260"/>
      <c r="BC125" s="260"/>
      <c r="BD125" s="260"/>
      <c r="BE125" s="260"/>
      <c r="BF125" s="260"/>
      <c r="BG125" s="260"/>
      <c r="BH125" s="260"/>
      <c r="BI125" s="260"/>
      <c r="BJ125" s="260"/>
      <c r="BK125" s="260"/>
      <c r="BL125" s="260"/>
      <c r="BM125" s="260"/>
      <c r="BN125" s="260"/>
      <c r="BO125" s="260"/>
      <c r="BP125" s="260"/>
      <c r="BQ125" s="260"/>
      <c r="BR125" s="260"/>
      <c r="BS125" s="260"/>
      <c r="BT125" s="260"/>
      <c r="BU125" s="260"/>
      <c r="BV125" s="260"/>
      <c r="BW125" s="260"/>
      <c r="BX125" s="260"/>
      <c r="BY125" s="260"/>
      <c r="BZ125" s="260"/>
      <c r="CA125" s="260"/>
      <c r="CB125" s="260"/>
      <c r="CC125" s="260"/>
      <c r="CD125" s="260"/>
      <c r="CE125" s="260"/>
      <c r="CF125" s="260"/>
      <c r="CG125" s="260"/>
      <c r="CH125" s="260"/>
      <c r="CI125" s="260"/>
      <c r="CJ125" s="260"/>
      <c r="CK125" s="260"/>
      <c r="CL125" s="260"/>
      <c r="CM125" s="260"/>
      <c r="CN125" s="260"/>
      <c r="CO125" s="260"/>
      <c r="CP125" s="260"/>
      <c r="CQ125" s="260"/>
      <c r="CR125" s="260"/>
      <c r="CS125" s="260"/>
      <c r="CT125" s="260"/>
      <c r="CU125" s="260"/>
      <c r="CV125" s="260"/>
      <c r="CW125" s="260"/>
      <c r="CX125" s="260"/>
      <c r="CY125" s="260"/>
      <c r="CZ125" s="260"/>
      <c r="DA125" s="260"/>
      <c r="DB125" s="260"/>
      <c r="DC125" s="260"/>
      <c r="DD125" s="260"/>
      <c r="DE125" s="260"/>
      <c r="DF125" s="260"/>
      <c r="DG125" s="260"/>
      <c r="DH125" s="260"/>
      <c r="DI125" s="260"/>
      <c r="DJ125" s="260"/>
      <c r="DK125" s="260"/>
      <c r="DL125" s="260"/>
      <c r="DM125" s="260"/>
      <c r="DN125" s="260"/>
      <c r="DO125" s="260"/>
      <c r="DP125" s="260"/>
      <c r="DQ125" s="260"/>
      <c r="DR125" s="260"/>
      <c r="DS125" s="260"/>
      <c r="DT125" s="260"/>
      <c r="DU125" s="260"/>
      <c r="DV125" s="260"/>
      <c r="DW125" s="260"/>
      <c r="DX125" s="260"/>
      <c r="DY125" s="260"/>
      <c r="DZ125" s="260"/>
      <c r="EA125" s="260"/>
      <c r="EB125" s="260"/>
      <c r="EC125" s="260"/>
      <c r="ED125" s="260"/>
      <c r="EE125" s="260"/>
      <c r="EF125" s="260"/>
      <c r="EG125" s="260"/>
      <c r="EH125" s="260"/>
      <c r="EI125" s="260"/>
      <c r="EJ125" s="260"/>
      <c r="EK125" s="260"/>
      <c r="EL125" s="260"/>
      <c r="EM125" s="260"/>
      <c r="EN125" s="260"/>
      <c r="EO125" s="260"/>
      <c r="EP125" s="260"/>
      <c r="EQ125" s="260"/>
      <c r="ER125" s="260"/>
      <c r="ES125" s="260"/>
      <c r="ET125" s="260"/>
      <c r="EU125" s="260"/>
      <c r="EV125" s="260"/>
      <c r="EW125" s="260"/>
      <c r="EX125" s="260"/>
      <c r="EY125" s="260"/>
      <c r="EZ125" s="260"/>
      <c r="FA125" s="260"/>
      <c r="FB125" s="260"/>
      <c r="FC125" s="260"/>
      <c r="FD125" s="260"/>
      <c r="FE125" s="260"/>
    </row>
    <row r="126" spans="1:16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234"/>
      <c r="AD126" s="240"/>
      <c r="AE126" s="243" t="str">
        <f>AV135</f>
        <v>COST: Total materials cost ($)</v>
      </c>
      <c r="AF126" s="242"/>
      <c r="AG126" s="242"/>
      <c r="AH126" s="242"/>
      <c r="AI126" s="237"/>
      <c r="AJ126" s="237"/>
      <c r="AK126" s="237"/>
      <c r="AL126" s="232"/>
      <c r="AM126" s="232"/>
      <c r="AN126" s="232"/>
      <c r="AO126" s="232"/>
      <c r="AP126" s="232"/>
      <c r="AQ126" s="232"/>
      <c r="AR126" s="232"/>
      <c r="AS126" s="232"/>
      <c r="AT126" s="232"/>
      <c r="AU126" s="232"/>
      <c r="AV126" s="232"/>
      <c r="AW126" s="232"/>
      <c r="AX126" s="232"/>
      <c r="AY126" s="232"/>
      <c r="AZ126" s="260"/>
      <c r="BA126" s="260"/>
      <c r="BB126" s="260"/>
      <c r="BC126" s="260"/>
      <c r="BD126" s="260"/>
      <c r="BE126" s="260"/>
      <c r="BF126" s="260"/>
      <c r="BG126" s="260"/>
      <c r="BH126" s="260"/>
      <c r="BI126" s="260"/>
      <c r="BJ126" s="260"/>
      <c r="BK126" s="260"/>
      <c r="BL126" s="260"/>
      <c r="BM126" s="260"/>
      <c r="BN126" s="260"/>
      <c r="BO126" s="260"/>
      <c r="BP126" s="260"/>
      <c r="BQ126" s="260"/>
      <c r="BR126" s="260"/>
      <c r="BS126" s="260"/>
      <c r="BT126" s="260"/>
      <c r="BU126" s="260"/>
      <c r="BV126" s="260"/>
      <c r="BW126" s="260"/>
      <c r="BX126" s="260"/>
      <c r="BY126" s="260"/>
      <c r="BZ126" s="260"/>
      <c r="CA126" s="260"/>
      <c r="CB126" s="260"/>
      <c r="CC126" s="260"/>
      <c r="CD126" s="260"/>
      <c r="CE126" s="260"/>
      <c r="CF126" s="260"/>
      <c r="CG126" s="260"/>
      <c r="CH126" s="260"/>
      <c r="CI126" s="260"/>
      <c r="CJ126" s="260"/>
      <c r="CK126" s="260"/>
      <c r="CL126" s="260"/>
      <c r="CM126" s="260"/>
      <c r="CN126" s="260"/>
      <c r="CO126" s="260"/>
      <c r="CP126" s="260"/>
      <c r="CQ126" s="260"/>
      <c r="CR126" s="260"/>
      <c r="CS126" s="260"/>
      <c r="CT126" s="260"/>
      <c r="CU126" s="260"/>
      <c r="CV126" s="260"/>
      <c r="CW126" s="260"/>
      <c r="CX126" s="260"/>
      <c r="CY126" s="260"/>
      <c r="CZ126" s="260"/>
      <c r="DA126" s="260"/>
      <c r="DB126" s="260"/>
      <c r="DC126" s="260"/>
      <c r="DD126" s="260"/>
      <c r="DE126" s="260"/>
      <c r="DF126" s="260"/>
      <c r="DG126" s="260"/>
      <c r="DH126" s="260"/>
      <c r="DI126" s="260"/>
      <c r="DJ126" s="260"/>
      <c r="DK126" s="260"/>
      <c r="DL126" s="260"/>
      <c r="DM126" s="260"/>
      <c r="DN126" s="260"/>
      <c r="DO126" s="260"/>
      <c r="DP126" s="260"/>
      <c r="DQ126" s="260"/>
      <c r="DR126" s="260"/>
      <c r="DS126" s="260"/>
      <c r="DT126" s="260"/>
      <c r="DU126" s="260"/>
      <c r="DV126" s="260"/>
      <c r="DW126" s="260"/>
      <c r="DX126" s="260"/>
      <c r="DY126" s="260"/>
      <c r="DZ126" s="260"/>
      <c r="EA126" s="260"/>
      <c r="EB126" s="260"/>
      <c r="EC126" s="260"/>
      <c r="ED126" s="260"/>
      <c r="EE126" s="260"/>
      <c r="EF126" s="260"/>
      <c r="EG126" s="260"/>
      <c r="EH126" s="260"/>
      <c r="EI126" s="260"/>
      <c r="EJ126" s="260"/>
      <c r="EK126" s="260"/>
      <c r="EL126" s="260"/>
      <c r="EM126" s="260"/>
      <c r="EN126" s="260"/>
      <c r="EO126" s="260"/>
      <c r="EP126" s="260"/>
      <c r="EQ126" s="260"/>
      <c r="ER126" s="260"/>
      <c r="ES126" s="260"/>
      <c r="ET126" s="260"/>
      <c r="EU126" s="260"/>
      <c r="EV126" s="260"/>
      <c r="EW126" s="260"/>
      <c r="EX126" s="260"/>
      <c r="EY126" s="260"/>
      <c r="EZ126" s="260"/>
      <c r="FA126" s="260"/>
      <c r="FB126" s="260"/>
      <c r="FC126" s="260"/>
      <c r="FD126" s="260"/>
      <c r="FE126" s="260"/>
    </row>
    <row r="127" spans="1:16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234"/>
      <c r="AD127" s="240"/>
      <c r="AE127" s="243" t="str">
        <f>AW135</f>
        <v>COSTS: Snow and ice total expenditure ($)</v>
      </c>
      <c r="AF127" s="242"/>
      <c r="AG127" s="242"/>
      <c r="AH127" s="242"/>
      <c r="AI127" s="237"/>
      <c r="AJ127" s="237"/>
      <c r="AK127" s="237"/>
      <c r="AL127" s="232"/>
      <c r="AM127" s="232"/>
      <c r="AN127" s="232"/>
      <c r="AO127" s="232"/>
      <c r="AP127" s="232"/>
      <c r="AQ127" s="232"/>
      <c r="AR127" s="232"/>
      <c r="AS127" s="232"/>
      <c r="AT127" s="232"/>
      <c r="AU127" s="232"/>
      <c r="AV127" s="232"/>
      <c r="AW127" s="232"/>
      <c r="AX127" s="232"/>
      <c r="AY127" s="232"/>
      <c r="AZ127" s="260"/>
      <c r="BA127" s="260"/>
      <c r="BB127" s="260"/>
      <c r="BC127" s="260"/>
      <c r="BD127" s="260"/>
      <c r="BE127" s="260"/>
      <c r="BF127" s="260"/>
      <c r="BG127" s="260"/>
      <c r="BH127" s="260"/>
      <c r="BI127" s="260"/>
      <c r="BJ127" s="260"/>
      <c r="BK127" s="260"/>
      <c r="BL127" s="260"/>
      <c r="BM127" s="260"/>
      <c r="BN127" s="260"/>
      <c r="BO127" s="260"/>
      <c r="BP127" s="260"/>
      <c r="BQ127" s="260"/>
      <c r="BR127" s="260"/>
      <c r="BS127" s="260"/>
      <c r="BT127" s="260"/>
      <c r="BU127" s="260"/>
      <c r="BV127" s="260"/>
      <c r="BW127" s="260"/>
      <c r="BX127" s="260"/>
      <c r="BY127" s="260"/>
      <c r="BZ127" s="260"/>
      <c r="CA127" s="260"/>
      <c r="CB127" s="260"/>
      <c r="CC127" s="260"/>
      <c r="CD127" s="260"/>
      <c r="CE127" s="260"/>
      <c r="CF127" s="260"/>
      <c r="CG127" s="260"/>
      <c r="CH127" s="260"/>
      <c r="CI127" s="260"/>
      <c r="CJ127" s="260"/>
      <c r="CK127" s="260"/>
      <c r="CL127" s="260"/>
      <c r="CM127" s="260"/>
      <c r="CN127" s="260"/>
      <c r="CO127" s="260"/>
      <c r="CP127" s="260"/>
      <c r="CQ127" s="260"/>
      <c r="CR127" s="260"/>
      <c r="CS127" s="260"/>
      <c r="CT127" s="260"/>
      <c r="CU127" s="260"/>
      <c r="CV127" s="260"/>
      <c r="CW127" s="260"/>
      <c r="CX127" s="260"/>
      <c r="CY127" s="260"/>
      <c r="CZ127" s="260"/>
      <c r="DA127" s="260"/>
      <c r="DB127" s="260"/>
      <c r="DC127" s="260"/>
      <c r="DD127" s="260"/>
      <c r="DE127" s="260"/>
      <c r="DF127" s="260"/>
      <c r="DG127" s="260"/>
      <c r="DH127" s="260"/>
      <c r="DI127" s="260"/>
      <c r="DJ127" s="260"/>
      <c r="DK127" s="260"/>
      <c r="DL127" s="260"/>
      <c r="DM127" s="260"/>
      <c r="DN127" s="260"/>
      <c r="DO127" s="260"/>
      <c r="DP127" s="260"/>
      <c r="DQ127" s="260"/>
      <c r="DR127" s="260"/>
      <c r="DS127" s="260"/>
      <c r="DT127" s="260"/>
      <c r="DU127" s="260"/>
      <c r="DV127" s="260"/>
      <c r="DW127" s="260"/>
      <c r="DX127" s="260"/>
      <c r="DY127" s="260"/>
      <c r="DZ127" s="260"/>
      <c r="EA127" s="260"/>
      <c r="EB127" s="260"/>
      <c r="EC127" s="260"/>
      <c r="ED127" s="260"/>
      <c r="EE127" s="260"/>
      <c r="EF127" s="260"/>
      <c r="EG127" s="260"/>
      <c r="EH127" s="260"/>
      <c r="EI127" s="260"/>
      <c r="EJ127" s="260"/>
      <c r="EK127" s="260"/>
      <c r="EL127" s="260"/>
      <c r="EM127" s="260"/>
      <c r="EN127" s="260"/>
      <c r="EO127" s="260"/>
      <c r="EP127" s="260"/>
      <c r="EQ127" s="260"/>
      <c r="ER127" s="260"/>
      <c r="ES127" s="260"/>
      <c r="ET127" s="260"/>
      <c r="EU127" s="260"/>
      <c r="EV127" s="260"/>
      <c r="EW127" s="260"/>
      <c r="EX127" s="260"/>
      <c r="EY127" s="260"/>
      <c r="EZ127" s="260"/>
      <c r="FA127" s="260"/>
      <c r="FB127" s="260"/>
      <c r="FC127" s="260"/>
      <c r="FD127" s="260"/>
      <c r="FE127" s="260"/>
    </row>
    <row r="128" spans="1:16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234"/>
      <c r="AD128" s="240"/>
      <c r="AE128" s="243" t="str">
        <f>AX135</f>
        <v>COSTS: Average salt price mid-winter (Jan. 1) ($/ton)</v>
      </c>
      <c r="AF128" s="242"/>
      <c r="AG128" s="242"/>
      <c r="AH128" s="242"/>
      <c r="AI128" s="237"/>
      <c r="AJ128" s="237"/>
      <c r="AK128" s="237"/>
      <c r="AL128" s="232"/>
      <c r="AM128" s="232"/>
      <c r="AN128" s="232"/>
      <c r="AO128" s="232"/>
      <c r="AP128" s="232"/>
      <c r="AQ128" s="232"/>
      <c r="AR128" s="232"/>
      <c r="AS128" s="232"/>
      <c r="AT128" s="232"/>
      <c r="AU128" s="232"/>
      <c r="AV128" s="232"/>
      <c r="AW128" s="232"/>
      <c r="AX128" s="232"/>
      <c r="AY128" s="232"/>
      <c r="AZ128" s="260"/>
      <c r="BA128" s="260"/>
      <c r="BB128" s="260"/>
      <c r="BC128" s="260"/>
      <c r="BD128" s="260"/>
      <c r="BE128" s="260"/>
      <c r="BF128" s="260"/>
      <c r="BG128" s="260"/>
      <c r="BH128" s="260"/>
      <c r="BI128" s="260"/>
      <c r="BJ128" s="260"/>
      <c r="BK128" s="260"/>
      <c r="BL128" s="260"/>
      <c r="BM128" s="260"/>
      <c r="BN128" s="260"/>
      <c r="BO128" s="260"/>
      <c r="BP128" s="260"/>
      <c r="BQ128" s="260"/>
      <c r="BR128" s="260"/>
      <c r="BS128" s="260"/>
      <c r="BT128" s="260"/>
      <c r="BU128" s="260"/>
      <c r="BV128" s="260"/>
      <c r="BW128" s="260"/>
      <c r="BX128" s="260"/>
      <c r="BY128" s="260"/>
      <c r="BZ128" s="260"/>
      <c r="CA128" s="260"/>
      <c r="CB128" s="260"/>
      <c r="CC128" s="260"/>
      <c r="CD128" s="260"/>
      <c r="CE128" s="260"/>
      <c r="CF128" s="260"/>
      <c r="CG128" s="260"/>
      <c r="CH128" s="260"/>
      <c r="CI128" s="260"/>
      <c r="CJ128" s="260"/>
      <c r="CK128" s="260"/>
      <c r="CL128" s="260"/>
      <c r="CM128" s="260"/>
      <c r="CN128" s="260"/>
      <c r="CO128" s="260"/>
      <c r="CP128" s="260"/>
      <c r="CQ128" s="260"/>
      <c r="CR128" s="260"/>
      <c r="CS128" s="260"/>
      <c r="CT128" s="260"/>
      <c r="CU128" s="260"/>
      <c r="CV128" s="260"/>
      <c r="CW128" s="260"/>
      <c r="CX128" s="260"/>
      <c r="CY128" s="260"/>
      <c r="CZ128" s="260"/>
      <c r="DA128" s="260"/>
      <c r="DB128" s="260"/>
      <c r="DC128" s="260"/>
      <c r="DD128" s="260"/>
      <c r="DE128" s="260"/>
      <c r="DF128" s="260"/>
      <c r="DG128" s="260"/>
      <c r="DH128" s="260"/>
      <c r="DI128" s="260"/>
      <c r="DJ128" s="260"/>
      <c r="DK128" s="260"/>
      <c r="DL128" s="260"/>
      <c r="DM128" s="260"/>
      <c r="DN128" s="260"/>
      <c r="DO128" s="260"/>
      <c r="DP128" s="260"/>
      <c r="DQ128" s="260"/>
      <c r="DR128" s="260"/>
      <c r="DS128" s="260"/>
      <c r="DT128" s="260"/>
      <c r="DU128" s="260"/>
      <c r="DV128" s="260"/>
      <c r="DW128" s="260"/>
      <c r="DX128" s="260"/>
      <c r="DY128" s="260"/>
      <c r="DZ128" s="260"/>
      <c r="EA128" s="260"/>
      <c r="EB128" s="260"/>
      <c r="EC128" s="260"/>
      <c r="ED128" s="260"/>
      <c r="EE128" s="260"/>
      <c r="EF128" s="260"/>
      <c r="EG128" s="260"/>
      <c r="EH128" s="260"/>
      <c r="EI128" s="260"/>
      <c r="EJ128" s="260"/>
      <c r="EK128" s="260"/>
      <c r="EL128" s="260"/>
      <c r="EM128" s="260"/>
      <c r="EN128" s="260"/>
      <c r="EO128" s="260"/>
      <c r="EP128" s="260"/>
      <c r="EQ128" s="260"/>
      <c r="ER128" s="260"/>
      <c r="ES128" s="260"/>
      <c r="ET128" s="260"/>
      <c r="EU128" s="260"/>
      <c r="EV128" s="260"/>
      <c r="EW128" s="260"/>
      <c r="EX128" s="260"/>
      <c r="EY128" s="260"/>
      <c r="EZ128" s="260"/>
      <c r="FA128" s="260"/>
      <c r="FB128" s="260"/>
      <c r="FC128" s="260"/>
      <c r="FD128" s="260"/>
      <c r="FE128" s="260"/>
    </row>
    <row r="129" spans="1:161"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234"/>
      <c r="AD129" s="240"/>
      <c r="AE129" s="243" t="s">
        <v>627</v>
      </c>
      <c r="AF129" s="242"/>
      <c r="AG129" s="242"/>
      <c r="AH129" s="242"/>
      <c r="AI129" s="237"/>
      <c r="AJ129" s="237"/>
      <c r="AK129" s="237"/>
      <c r="AL129" s="232"/>
      <c r="AM129" s="232"/>
      <c r="AN129" s="232"/>
      <c r="AO129" s="232"/>
      <c r="AP129" s="232"/>
      <c r="AQ129" s="232"/>
      <c r="AR129" s="232"/>
      <c r="AS129" s="232"/>
      <c r="AT129" s="232"/>
      <c r="AU129" s="232"/>
      <c r="AV129" s="232"/>
      <c r="AW129" s="232"/>
      <c r="AX129" s="232"/>
      <c r="AY129" s="232"/>
      <c r="AZ129" s="260"/>
      <c r="BA129" s="260"/>
      <c r="BB129" s="260"/>
      <c r="BC129" s="260"/>
      <c r="BD129" s="260"/>
      <c r="BE129" s="260"/>
      <c r="BF129" s="260"/>
      <c r="BG129" s="260"/>
      <c r="BH129" s="260"/>
      <c r="BI129" s="260"/>
      <c r="BJ129" s="260"/>
      <c r="BK129" s="260"/>
      <c r="BL129" s="260"/>
      <c r="BM129" s="260"/>
      <c r="BN129" s="260"/>
      <c r="BO129" s="260"/>
      <c r="BP129" s="260"/>
      <c r="BQ129" s="260"/>
      <c r="BR129" s="260"/>
      <c r="BS129" s="260"/>
      <c r="BT129" s="260"/>
      <c r="BU129" s="260"/>
      <c r="BV129" s="260"/>
      <c r="BW129" s="260"/>
      <c r="BX129" s="260"/>
      <c r="BY129" s="260"/>
      <c r="BZ129" s="260"/>
      <c r="CA129" s="260"/>
      <c r="CB129" s="260"/>
      <c r="CC129" s="260"/>
      <c r="CD129" s="260"/>
      <c r="CE129" s="260"/>
      <c r="CF129" s="260"/>
      <c r="CG129" s="260"/>
      <c r="CH129" s="260"/>
      <c r="CI129" s="260"/>
      <c r="CJ129" s="260"/>
      <c r="CK129" s="260"/>
      <c r="CL129" s="260"/>
      <c r="CM129" s="260"/>
      <c r="CN129" s="260"/>
      <c r="CO129" s="260"/>
      <c r="CP129" s="260"/>
      <c r="CQ129" s="260"/>
      <c r="CR129" s="260"/>
      <c r="CS129" s="260"/>
      <c r="CT129" s="260"/>
      <c r="CU129" s="260"/>
      <c r="CV129" s="260"/>
      <c r="CW129" s="260"/>
      <c r="CX129" s="260"/>
      <c r="CY129" s="260"/>
      <c r="CZ129" s="260"/>
      <c r="DA129" s="260"/>
      <c r="DB129" s="260"/>
      <c r="DC129" s="260"/>
      <c r="DD129" s="260"/>
      <c r="DE129" s="260"/>
      <c r="DF129" s="260"/>
      <c r="DG129" s="260"/>
      <c r="DH129" s="260"/>
      <c r="DI129" s="260"/>
      <c r="DJ129" s="260"/>
      <c r="DK129" s="260"/>
      <c r="DL129" s="260"/>
      <c r="DM129" s="260"/>
      <c r="DN129" s="260"/>
      <c r="DO129" s="260"/>
      <c r="DP129" s="260"/>
      <c r="DQ129" s="260"/>
      <c r="DR129" s="260"/>
      <c r="DS129" s="260"/>
      <c r="DT129" s="260"/>
      <c r="DU129" s="260"/>
      <c r="DV129" s="260"/>
      <c r="DW129" s="260"/>
      <c r="DX129" s="260"/>
      <c r="DY129" s="260"/>
      <c r="DZ129" s="260"/>
      <c r="EA129" s="260"/>
      <c r="EB129" s="260"/>
      <c r="EC129" s="260"/>
      <c r="ED129" s="260"/>
      <c r="EE129" s="260"/>
      <c r="EF129" s="260"/>
      <c r="EG129" s="260"/>
      <c r="EH129" s="260"/>
      <c r="EI129" s="260"/>
      <c r="EJ129" s="260"/>
      <c r="EK129" s="260"/>
      <c r="EL129" s="260"/>
      <c r="EM129" s="260"/>
      <c r="EN129" s="260"/>
      <c r="EO129" s="260"/>
      <c r="EP129" s="260"/>
      <c r="EQ129" s="260"/>
      <c r="ER129" s="260"/>
      <c r="ES129" s="260"/>
      <c r="ET129" s="260"/>
      <c r="EU129" s="260"/>
      <c r="EV129" s="260"/>
      <c r="EW129" s="260"/>
      <c r="EX129" s="260"/>
      <c r="EY129" s="260"/>
      <c r="EZ129" s="260"/>
      <c r="FA129" s="260"/>
      <c r="FB129" s="260"/>
      <c r="FC129" s="260"/>
      <c r="FD129" s="260"/>
      <c r="FE129" s="260"/>
    </row>
    <row r="130" spans="1:161"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234"/>
      <c r="AD130" s="240"/>
      <c r="AE130" s="243">
        <f>AZ135</f>
        <v>0</v>
      </c>
      <c r="AF130" s="242"/>
      <c r="AG130" s="242"/>
      <c r="AH130" s="242"/>
      <c r="AI130" s="237"/>
      <c r="AJ130" s="237"/>
      <c r="AK130" s="237"/>
      <c r="AL130" s="232"/>
      <c r="AM130" s="232"/>
      <c r="AN130" s="232"/>
      <c r="AO130" s="232"/>
      <c r="AP130" s="232"/>
      <c r="AQ130" s="232"/>
      <c r="AR130" s="232"/>
      <c r="AS130" s="232"/>
      <c r="AT130" s="232"/>
      <c r="AU130" s="232"/>
      <c r="AV130" s="232"/>
      <c r="AW130" s="232"/>
      <c r="AX130" s="232"/>
      <c r="AY130" s="232"/>
      <c r="AZ130" s="260"/>
      <c r="BA130" s="260"/>
      <c r="BB130" s="260"/>
      <c r="BC130" s="260"/>
      <c r="BD130" s="260"/>
      <c r="BE130" s="260"/>
      <c r="BF130" s="260"/>
      <c r="BG130" s="260"/>
      <c r="BH130" s="260"/>
      <c r="BI130" s="260"/>
      <c r="BJ130" s="260"/>
      <c r="BK130" s="260"/>
      <c r="BL130" s="260"/>
      <c r="BM130" s="260"/>
      <c r="BN130" s="260"/>
      <c r="BO130" s="260"/>
      <c r="BP130" s="260"/>
      <c r="BQ130" s="260"/>
      <c r="BR130" s="260"/>
      <c r="BS130" s="260"/>
      <c r="BT130" s="260"/>
      <c r="BU130" s="260"/>
      <c r="BV130" s="260"/>
      <c r="BW130" s="260"/>
      <c r="BX130" s="260"/>
      <c r="BY130" s="260"/>
      <c r="BZ130" s="260"/>
      <c r="CA130" s="260"/>
      <c r="CB130" s="260"/>
      <c r="CC130" s="260"/>
      <c r="CD130" s="260"/>
      <c r="CE130" s="260"/>
      <c r="CF130" s="260"/>
      <c r="CG130" s="260"/>
      <c r="CH130" s="260"/>
      <c r="CI130" s="260"/>
      <c r="CJ130" s="260"/>
      <c r="CK130" s="260"/>
      <c r="CL130" s="260"/>
      <c r="CM130" s="260"/>
      <c r="CN130" s="260"/>
      <c r="CO130" s="260"/>
      <c r="CP130" s="260"/>
      <c r="CQ130" s="260"/>
      <c r="CR130" s="260"/>
      <c r="CS130" s="260"/>
      <c r="CT130" s="260"/>
      <c r="CU130" s="260"/>
      <c r="CV130" s="260"/>
      <c r="CW130" s="260"/>
      <c r="CX130" s="260"/>
      <c r="CY130" s="260"/>
      <c r="CZ130" s="260"/>
      <c r="DA130" s="260"/>
      <c r="DB130" s="260"/>
      <c r="DC130" s="260"/>
      <c r="DD130" s="260"/>
      <c r="DE130" s="260"/>
      <c r="DF130" s="260"/>
      <c r="DG130" s="260"/>
      <c r="DH130" s="260"/>
      <c r="DI130" s="260"/>
      <c r="DJ130" s="260"/>
      <c r="DK130" s="260"/>
      <c r="DL130" s="260"/>
      <c r="DM130" s="260"/>
      <c r="DN130" s="260"/>
      <c r="DO130" s="260"/>
      <c r="DP130" s="260"/>
      <c r="DQ130" s="260"/>
      <c r="DR130" s="260"/>
      <c r="DS130" s="260"/>
      <c r="DT130" s="260"/>
      <c r="DU130" s="260"/>
      <c r="DV130" s="260"/>
      <c r="DW130" s="260"/>
      <c r="DX130" s="260"/>
      <c r="DY130" s="260"/>
      <c r="DZ130" s="260"/>
      <c r="EA130" s="260"/>
      <c r="EB130" s="260"/>
      <c r="EC130" s="260"/>
      <c r="ED130" s="260"/>
      <c r="EE130" s="260"/>
      <c r="EF130" s="260"/>
      <c r="EG130" s="260"/>
      <c r="EH130" s="260"/>
      <c r="EI130" s="260"/>
      <c r="EJ130" s="260"/>
      <c r="EK130" s="260"/>
      <c r="EL130" s="260"/>
      <c r="EM130" s="260"/>
      <c r="EN130" s="260"/>
      <c r="EO130" s="260"/>
      <c r="EP130" s="260"/>
      <c r="EQ130" s="260"/>
      <c r="ER130" s="260"/>
      <c r="ES130" s="260"/>
      <c r="ET130" s="260"/>
      <c r="EU130" s="260"/>
      <c r="EV130" s="260"/>
      <c r="EW130" s="260"/>
      <c r="EX130" s="260"/>
      <c r="EY130" s="260"/>
      <c r="EZ130" s="260"/>
      <c r="FA130" s="260"/>
      <c r="FB130" s="260"/>
      <c r="FC130" s="260"/>
      <c r="FD130" s="260"/>
      <c r="FE130" s="260"/>
    </row>
    <row r="131" spans="1:161"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234"/>
      <c r="AD131" s="240"/>
      <c r="AE131" s="241"/>
      <c r="AF131" s="242"/>
      <c r="AG131" s="242"/>
      <c r="AH131" s="242"/>
      <c r="AI131" s="237"/>
      <c r="AJ131" s="237"/>
      <c r="AK131" s="237"/>
      <c r="AL131" s="232"/>
      <c r="AM131" s="232"/>
      <c r="AN131" s="232"/>
      <c r="AO131" s="232"/>
      <c r="AP131" s="232"/>
      <c r="AQ131" s="232"/>
      <c r="AR131" s="232"/>
      <c r="AS131" s="232"/>
      <c r="AT131" s="232"/>
      <c r="AU131" s="232"/>
      <c r="AV131" s="232"/>
      <c r="AW131" s="232"/>
      <c r="AX131" s="232"/>
      <c r="AY131" s="232"/>
      <c r="AZ131" s="260"/>
      <c r="BA131" s="260"/>
      <c r="BB131" s="260"/>
      <c r="BC131" s="260"/>
      <c r="BD131" s="260"/>
      <c r="BE131" s="260"/>
      <c r="BF131" s="260"/>
      <c r="BG131" s="260"/>
      <c r="BH131" s="260"/>
      <c r="BI131" s="260"/>
      <c r="BJ131" s="260"/>
      <c r="BK131" s="260"/>
      <c r="BL131" s="260"/>
      <c r="BM131" s="260"/>
      <c r="BN131" s="260"/>
      <c r="BO131" s="260"/>
      <c r="BP131" s="260"/>
      <c r="BQ131" s="260"/>
      <c r="BR131" s="260"/>
      <c r="BS131" s="260"/>
      <c r="BT131" s="260"/>
      <c r="BU131" s="260"/>
      <c r="BV131" s="260"/>
      <c r="BW131" s="260"/>
      <c r="BX131" s="260"/>
      <c r="BY131" s="260"/>
      <c r="BZ131" s="260"/>
      <c r="CA131" s="260"/>
      <c r="CB131" s="260"/>
      <c r="CC131" s="260"/>
      <c r="CD131" s="260"/>
      <c r="CE131" s="260"/>
      <c r="CF131" s="260"/>
      <c r="CG131" s="260"/>
      <c r="CH131" s="260"/>
      <c r="CI131" s="260"/>
      <c r="CJ131" s="260"/>
      <c r="CK131" s="260"/>
      <c r="CL131" s="260"/>
      <c r="CM131" s="260"/>
      <c r="CN131" s="260"/>
      <c r="CO131" s="260"/>
      <c r="CP131" s="260"/>
      <c r="CQ131" s="260"/>
      <c r="CR131" s="260"/>
      <c r="CS131" s="260"/>
      <c r="CT131" s="260"/>
      <c r="CU131" s="260"/>
      <c r="CV131" s="260"/>
      <c r="CW131" s="260"/>
      <c r="CX131" s="260"/>
      <c r="CY131" s="260"/>
      <c r="CZ131" s="260"/>
      <c r="DA131" s="260"/>
      <c r="DB131" s="260"/>
      <c r="DC131" s="260"/>
      <c r="DD131" s="260"/>
      <c r="DE131" s="260"/>
      <c r="DF131" s="260"/>
      <c r="DG131" s="260"/>
      <c r="DH131" s="260"/>
      <c r="DI131" s="260"/>
      <c r="DJ131" s="260"/>
      <c r="DK131" s="260"/>
      <c r="DL131" s="260"/>
      <c r="DM131" s="260"/>
      <c r="DN131" s="260"/>
      <c r="DO131" s="260"/>
      <c r="DP131" s="260"/>
      <c r="DQ131" s="260"/>
      <c r="DR131" s="260"/>
      <c r="DS131" s="260"/>
      <c r="DT131" s="260"/>
      <c r="DU131" s="260"/>
      <c r="DV131" s="260"/>
      <c r="DW131" s="260"/>
      <c r="DX131" s="260"/>
      <c r="DY131" s="260"/>
      <c r="DZ131" s="260"/>
      <c r="EA131" s="260"/>
      <c r="EB131" s="260"/>
      <c r="EC131" s="260"/>
      <c r="ED131" s="260"/>
      <c r="EE131" s="260"/>
      <c r="EF131" s="260"/>
      <c r="EG131" s="260"/>
      <c r="EH131" s="260"/>
      <c r="EI131" s="260"/>
      <c r="EJ131" s="260"/>
      <c r="EK131" s="260"/>
      <c r="EL131" s="260"/>
      <c r="EM131" s="260"/>
      <c r="EN131" s="260"/>
      <c r="EO131" s="260"/>
      <c r="EP131" s="260"/>
      <c r="EQ131" s="260"/>
      <c r="ER131" s="260"/>
      <c r="ES131" s="260"/>
      <c r="ET131" s="260"/>
      <c r="EU131" s="260"/>
      <c r="EV131" s="260"/>
      <c r="EW131" s="260"/>
      <c r="EX131" s="260"/>
      <c r="EY131" s="260"/>
      <c r="EZ131" s="260"/>
      <c r="FA131" s="260"/>
      <c r="FB131" s="260"/>
      <c r="FC131" s="260"/>
      <c r="FD131" s="260"/>
      <c r="FE131" s="260"/>
    </row>
    <row r="132" spans="1:161"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234"/>
      <c r="AD132" s="245"/>
      <c r="AE132" s="246"/>
      <c r="AF132" s="236"/>
      <c r="AG132" s="231"/>
      <c r="AH132" s="231"/>
      <c r="AI132" s="231"/>
      <c r="AJ132" s="231"/>
      <c r="AK132" s="247"/>
      <c r="AL132" s="232"/>
      <c r="AM132" s="232"/>
      <c r="AN132" s="232"/>
      <c r="AO132" s="232"/>
      <c r="AP132" s="232"/>
      <c r="AQ132" s="232"/>
      <c r="AR132" s="232"/>
      <c r="AS132" s="232"/>
      <c r="AT132" s="232"/>
      <c r="AU132" s="232"/>
      <c r="AV132" s="232"/>
      <c r="AW132" s="232"/>
      <c r="AX132" s="232"/>
      <c r="AY132" s="232"/>
      <c r="AZ132" s="260"/>
      <c r="BA132" s="260"/>
      <c r="BB132" s="260"/>
      <c r="BC132" s="260"/>
      <c r="BD132" s="260"/>
      <c r="BE132" s="260"/>
      <c r="BF132" s="260"/>
      <c r="BG132" s="260"/>
      <c r="BH132" s="260"/>
      <c r="BI132" s="260"/>
      <c r="BJ132" s="260"/>
      <c r="BK132" s="260"/>
      <c r="BL132" s="260"/>
      <c r="BM132" s="260"/>
      <c r="BN132" s="260"/>
      <c r="BO132" s="260"/>
      <c r="BP132" s="260"/>
      <c r="BQ132" s="260"/>
      <c r="BR132" s="260"/>
      <c r="BS132" s="260"/>
      <c r="BT132" s="260"/>
      <c r="BU132" s="260"/>
      <c r="BV132" s="260"/>
      <c r="BW132" s="260"/>
      <c r="BX132" s="260"/>
      <c r="BY132" s="260"/>
      <c r="BZ132" s="260"/>
      <c r="CA132" s="260"/>
      <c r="CB132" s="260"/>
      <c r="CC132" s="260"/>
      <c r="CD132" s="260"/>
      <c r="CE132" s="260"/>
      <c r="CF132" s="260"/>
      <c r="CG132" s="260"/>
      <c r="CH132" s="260"/>
      <c r="CI132" s="260"/>
      <c r="CJ132" s="260"/>
      <c r="CK132" s="260"/>
      <c r="CL132" s="260"/>
      <c r="CM132" s="260"/>
      <c r="CN132" s="260"/>
      <c r="CO132" s="260"/>
      <c r="CP132" s="260"/>
      <c r="CQ132" s="260"/>
      <c r="CR132" s="260"/>
      <c r="CS132" s="260"/>
      <c r="CT132" s="260"/>
      <c r="CU132" s="260"/>
      <c r="CV132" s="260"/>
      <c r="CW132" s="260"/>
      <c r="CX132" s="260"/>
      <c r="CY132" s="260"/>
      <c r="CZ132" s="260"/>
      <c r="DA132" s="260"/>
      <c r="DB132" s="260"/>
      <c r="DC132" s="260"/>
      <c r="DD132" s="260"/>
      <c r="DE132" s="260"/>
      <c r="DF132" s="260"/>
      <c r="DG132" s="260"/>
      <c r="DH132" s="260"/>
      <c r="DI132" s="260"/>
      <c r="DJ132" s="260"/>
      <c r="DK132" s="260"/>
      <c r="DL132" s="260"/>
      <c r="DM132" s="260"/>
      <c r="DN132" s="260"/>
      <c r="DO132" s="260"/>
      <c r="DP132" s="260"/>
      <c r="DQ132" s="260"/>
      <c r="DR132" s="260"/>
      <c r="DS132" s="260"/>
      <c r="DT132" s="260"/>
      <c r="DU132" s="260"/>
      <c r="DV132" s="260"/>
      <c r="DW132" s="260"/>
      <c r="DX132" s="260"/>
      <c r="DY132" s="260"/>
      <c r="DZ132" s="260"/>
      <c r="EA132" s="260"/>
      <c r="EB132" s="260"/>
      <c r="EC132" s="260"/>
      <c r="ED132" s="260"/>
      <c r="EE132" s="260"/>
      <c r="EF132" s="260"/>
      <c r="EG132" s="260"/>
      <c r="EH132" s="260"/>
      <c r="EI132" s="260"/>
      <c r="EJ132" s="260"/>
      <c r="EK132" s="260"/>
      <c r="EL132" s="260"/>
      <c r="EM132" s="260"/>
      <c r="EN132" s="260"/>
      <c r="EO132" s="260"/>
      <c r="EP132" s="260"/>
      <c r="EQ132" s="260"/>
      <c r="ER132" s="260"/>
      <c r="ES132" s="260"/>
      <c r="ET132" s="260"/>
      <c r="EU132" s="260"/>
      <c r="EV132" s="260"/>
      <c r="EW132" s="260"/>
      <c r="EX132" s="260"/>
      <c r="EY132" s="260"/>
      <c r="EZ132" s="260"/>
      <c r="FA132" s="260"/>
      <c r="FB132" s="260"/>
      <c r="FC132" s="260"/>
      <c r="FD132" s="260"/>
      <c r="FE132" s="260"/>
    </row>
    <row r="133" spans="1:161"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248"/>
      <c r="AD133" s="252"/>
      <c r="AE133" s="250"/>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60"/>
      <c r="BA133" s="260"/>
      <c r="BB133" s="260"/>
      <c r="BC133" s="260"/>
      <c r="BD133" s="260"/>
      <c r="BE133" s="260"/>
      <c r="BF133" s="260"/>
      <c r="BG133" s="260"/>
      <c r="BH133" s="260"/>
      <c r="BI133" s="260"/>
      <c r="BJ133" s="260"/>
      <c r="BK133" s="260"/>
      <c r="BL133" s="260"/>
      <c r="BM133" s="260"/>
      <c r="BN133" s="260"/>
      <c r="BO133" s="260"/>
      <c r="BP133" s="260"/>
      <c r="BQ133" s="260"/>
      <c r="BR133" s="260"/>
      <c r="BS133" s="260"/>
      <c r="BT133" s="260"/>
      <c r="BU133" s="260"/>
      <c r="BV133" s="260"/>
      <c r="BW133" s="260"/>
      <c r="BX133" s="260"/>
      <c r="BY133" s="260"/>
      <c r="BZ133" s="260"/>
      <c r="CA133" s="260"/>
      <c r="CB133" s="260"/>
      <c r="CC133" s="260"/>
      <c r="CD133" s="260"/>
      <c r="CE133" s="260"/>
      <c r="CF133" s="260"/>
      <c r="CG133" s="260"/>
      <c r="CH133" s="260"/>
      <c r="CI133" s="260"/>
      <c r="CJ133" s="260"/>
      <c r="CK133" s="260"/>
      <c r="CL133" s="260"/>
      <c r="CM133" s="260"/>
      <c r="CN133" s="260"/>
      <c r="CO133" s="260"/>
      <c r="CP133" s="260"/>
      <c r="CQ133" s="260"/>
      <c r="CR133" s="260"/>
      <c r="CS133" s="260"/>
      <c r="CT133" s="260"/>
      <c r="CU133" s="260"/>
      <c r="CV133" s="260"/>
      <c r="CW133" s="260"/>
      <c r="CX133" s="260"/>
      <c r="CY133" s="260"/>
      <c r="CZ133" s="260"/>
      <c r="DA133" s="260"/>
      <c r="DB133" s="260"/>
      <c r="DC133" s="260"/>
      <c r="DD133" s="260"/>
      <c r="DE133" s="260"/>
      <c r="DF133" s="260"/>
      <c r="DG133" s="260"/>
      <c r="DH133" s="260"/>
      <c r="DI133" s="260"/>
      <c r="DJ133" s="260"/>
      <c r="DK133" s="260"/>
      <c r="DL133" s="260"/>
      <c r="DM133" s="260"/>
      <c r="DN133" s="260"/>
      <c r="DO133" s="260"/>
      <c r="DP133" s="260"/>
      <c r="DQ133" s="260"/>
      <c r="DR133" s="260"/>
      <c r="DS133" s="260"/>
      <c r="DT133" s="260"/>
      <c r="DU133" s="260"/>
      <c r="DV133" s="260"/>
      <c r="DW133" s="260"/>
      <c r="DX133" s="260"/>
      <c r="DY133" s="260"/>
      <c r="DZ133" s="260"/>
      <c r="EA133" s="260"/>
      <c r="EB133" s="260"/>
      <c r="EC133" s="260"/>
      <c r="ED133" s="260"/>
      <c r="EE133" s="260"/>
      <c r="EF133" s="260"/>
      <c r="EG133" s="260"/>
      <c r="EH133" s="260"/>
      <c r="EI133" s="260"/>
      <c r="EJ133" s="260"/>
      <c r="EK133" s="260"/>
      <c r="EL133" s="260"/>
      <c r="EM133" s="260"/>
      <c r="EN133" s="260"/>
      <c r="EO133" s="260"/>
      <c r="EP133" s="260"/>
      <c r="EQ133" s="260"/>
      <c r="ER133" s="260"/>
      <c r="ES133" s="260"/>
      <c r="ET133" s="260"/>
      <c r="EU133" s="260"/>
      <c r="EV133" s="260"/>
      <c r="EW133" s="260"/>
      <c r="EX133" s="260"/>
      <c r="EY133" s="260"/>
      <c r="EZ133" s="260"/>
      <c r="FA133" s="260"/>
      <c r="FB133" s="260"/>
      <c r="FC133" s="260"/>
      <c r="FD133" s="260"/>
      <c r="FE133" s="260"/>
    </row>
    <row r="134" spans="1:161"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248"/>
      <c r="AD134" s="257" t="str">
        <f ca="1">IF(ISBLANK(OFFSET(AC134,0,$AG$106)),"",OFFSET(AC134,0,$AG$106))</f>
        <v>Winter 2016-17</v>
      </c>
      <c r="AE134" s="239" t="str">
        <f>AE34</f>
        <v>Winter 2016-17</v>
      </c>
      <c r="AF134" s="239" t="str">
        <f t="shared" ref="AF134:AS134" si="45">AF34</f>
        <v>Winter 2016-17</v>
      </c>
      <c r="AG134" s="239" t="str">
        <f t="shared" si="45"/>
        <v>Winter 2016-17</v>
      </c>
      <c r="AH134" s="239" t="str">
        <f t="shared" si="45"/>
        <v>Winter 2016-17</v>
      </c>
      <c r="AI134" s="239" t="str">
        <f t="shared" si="45"/>
        <v>Winter 2016-17</v>
      </c>
      <c r="AJ134" s="239" t="str">
        <f t="shared" si="45"/>
        <v>Winter 2016-17</v>
      </c>
      <c r="AK134" s="239" t="str">
        <f t="shared" si="45"/>
        <v>Winter 2016-17</v>
      </c>
      <c r="AL134" s="239" t="str">
        <f t="shared" si="45"/>
        <v>Winter 2016-17</v>
      </c>
      <c r="AM134" s="239" t="str">
        <f t="shared" si="45"/>
        <v>Winter 2016-17</v>
      </c>
      <c r="AN134" s="239" t="str">
        <f t="shared" si="45"/>
        <v>Winter 2016-17</v>
      </c>
      <c r="AO134" s="239" t="str">
        <f t="shared" si="45"/>
        <v>Winter 2016-17</v>
      </c>
      <c r="AP134" s="239" t="str">
        <f t="shared" si="45"/>
        <v>Winter 2016-17</v>
      </c>
      <c r="AQ134" s="239" t="str">
        <f t="shared" si="45"/>
        <v>Winter 2016-17</v>
      </c>
      <c r="AR134" s="239" t="str">
        <f t="shared" si="45"/>
        <v>Winter 2016-17</v>
      </c>
      <c r="AS134" s="239" t="str">
        <f t="shared" si="45"/>
        <v>Winter 2016-17</v>
      </c>
      <c r="AT134" s="239" t="str">
        <f t="shared" ref="AT134:AX134" si="46">AT34</f>
        <v>Winter 2016-17</v>
      </c>
      <c r="AU134" s="239" t="str">
        <f t="shared" si="46"/>
        <v>Winter 2016-17</v>
      </c>
      <c r="AV134" s="239" t="str">
        <f t="shared" si="46"/>
        <v>Winter 2016-17</v>
      </c>
      <c r="AW134" s="239" t="str">
        <f t="shared" si="46"/>
        <v>Winter 2016-17</v>
      </c>
      <c r="AX134" s="239" t="str">
        <f t="shared" si="46"/>
        <v>Winter 2016-17</v>
      </c>
      <c r="AY134" s="260"/>
      <c r="AZ134" s="260"/>
      <c r="BA134" s="239" t="str">
        <f>BA34</f>
        <v>Winter 2015-16</v>
      </c>
      <c r="BB134" s="239" t="str">
        <f t="shared" ref="BB134:BT134" si="47">BB34</f>
        <v>Winter 2015-16</v>
      </c>
      <c r="BC134" s="239" t="str">
        <f t="shared" si="47"/>
        <v>Winter 2015-16</v>
      </c>
      <c r="BD134" s="239" t="str">
        <f t="shared" si="47"/>
        <v>Winter 2015-16</v>
      </c>
      <c r="BE134" s="239" t="str">
        <f t="shared" si="47"/>
        <v>Winter 2015-16</v>
      </c>
      <c r="BF134" s="239" t="str">
        <f t="shared" si="47"/>
        <v>Winter 2015-16</v>
      </c>
      <c r="BG134" s="239" t="str">
        <f t="shared" si="47"/>
        <v>Winter 2015-16</v>
      </c>
      <c r="BH134" s="239" t="str">
        <f t="shared" si="47"/>
        <v>Winter 2015-16</v>
      </c>
      <c r="BI134" s="239" t="str">
        <f t="shared" si="47"/>
        <v>Winter 2015-16</v>
      </c>
      <c r="BJ134" s="239" t="str">
        <f t="shared" si="47"/>
        <v>Winter 2015-16</v>
      </c>
      <c r="BK134" s="239" t="str">
        <f t="shared" si="47"/>
        <v>Winter 2015-16</v>
      </c>
      <c r="BL134" s="239" t="str">
        <f t="shared" si="47"/>
        <v>Winter 2015-16</v>
      </c>
      <c r="BM134" s="239" t="str">
        <f t="shared" si="47"/>
        <v>Winter 2015-16</v>
      </c>
      <c r="BN134" s="239" t="str">
        <f t="shared" si="47"/>
        <v>Winter 2015-16</v>
      </c>
      <c r="BO134" s="239" t="str">
        <f t="shared" si="47"/>
        <v>Winter 2015-16</v>
      </c>
      <c r="BP134" s="239" t="str">
        <f t="shared" si="47"/>
        <v>Winter 2015-16</v>
      </c>
      <c r="BQ134" s="239" t="str">
        <f t="shared" si="47"/>
        <v>Winter 2015-16</v>
      </c>
      <c r="BR134" s="239" t="str">
        <f t="shared" si="47"/>
        <v>Winter 2015-16</v>
      </c>
      <c r="BS134" s="239" t="str">
        <f t="shared" si="47"/>
        <v>Winter 2015-16</v>
      </c>
      <c r="BT134" s="239" t="str">
        <f t="shared" si="47"/>
        <v>Winter 2015-16</v>
      </c>
      <c r="BU134" s="239"/>
      <c r="BV134" s="260"/>
      <c r="BW134" s="239" t="str">
        <f>BW34</f>
        <v>Winter 2014-15</v>
      </c>
      <c r="BX134" s="239" t="str">
        <f t="shared" ref="BX134:CP134" si="48">BX34</f>
        <v>Winter 2014-15</v>
      </c>
      <c r="BY134" s="239" t="str">
        <f t="shared" si="48"/>
        <v>Winter 2014-15</v>
      </c>
      <c r="BZ134" s="239" t="str">
        <f t="shared" si="48"/>
        <v>Winter 2014-15</v>
      </c>
      <c r="CA134" s="239" t="str">
        <f t="shared" si="48"/>
        <v>Winter 2014-15</v>
      </c>
      <c r="CB134" s="239" t="str">
        <f t="shared" si="48"/>
        <v>Winter 2014-15</v>
      </c>
      <c r="CC134" s="239" t="str">
        <f t="shared" si="48"/>
        <v>Winter 2014-15</v>
      </c>
      <c r="CD134" s="239" t="str">
        <f t="shared" si="48"/>
        <v>Winter 2014-15</v>
      </c>
      <c r="CE134" s="239" t="str">
        <f t="shared" si="48"/>
        <v>Winter 2014-15</v>
      </c>
      <c r="CF134" s="239" t="str">
        <f t="shared" si="48"/>
        <v>Winter 2014-15</v>
      </c>
      <c r="CG134" s="239" t="str">
        <f t="shared" si="48"/>
        <v>Winter 2014-15</v>
      </c>
      <c r="CH134" s="239" t="str">
        <f t="shared" si="48"/>
        <v>Winter 2014-15</v>
      </c>
      <c r="CI134" s="239" t="str">
        <f t="shared" si="48"/>
        <v>Winter 2014-15</v>
      </c>
      <c r="CJ134" s="239" t="str">
        <f t="shared" si="48"/>
        <v>Winter 2014-15</v>
      </c>
      <c r="CK134" s="239" t="str">
        <f t="shared" si="48"/>
        <v>Winter 2014-15</v>
      </c>
      <c r="CL134" s="239" t="str">
        <f t="shared" si="48"/>
        <v>Winter 2014-15</v>
      </c>
      <c r="CM134" s="239" t="str">
        <f t="shared" si="48"/>
        <v>Winter 2014-15</v>
      </c>
      <c r="CN134" s="239" t="str">
        <f t="shared" si="48"/>
        <v>Winter 2014-15</v>
      </c>
      <c r="CO134" s="239" t="str">
        <f t="shared" si="48"/>
        <v>Winter 2014-15</v>
      </c>
      <c r="CP134" s="239" t="str">
        <f t="shared" si="48"/>
        <v>Winter 2014-15</v>
      </c>
      <c r="CQ134" s="239"/>
      <c r="CR134" s="260"/>
      <c r="CS134" s="239" t="str">
        <f>CS34</f>
        <v>Average across 2014-15, 2015-16 and 2016-17</v>
      </c>
      <c r="CT134" s="239" t="str">
        <f t="shared" ref="CT134:DL134" si="49">CT34</f>
        <v>Average across 2014-15, 2015-16 and 2016-17</v>
      </c>
      <c r="CU134" s="239" t="str">
        <f t="shared" si="49"/>
        <v>Average across 2014-15, 2015-16 and 2016-17</v>
      </c>
      <c r="CV134" s="239" t="str">
        <f t="shared" si="49"/>
        <v>Average across 2014-15, 2015-16 and 2016-17</v>
      </c>
      <c r="CW134" s="239" t="str">
        <f t="shared" si="49"/>
        <v>Average across 2014-15, 2015-16 and 2016-17</v>
      </c>
      <c r="CX134" s="239" t="str">
        <f t="shared" si="49"/>
        <v>Average across 2014-15, 2015-16 and 2016-17</v>
      </c>
      <c r="CY134" s="239" t="str">
        <f t="shared" si="49"/>
        <v>Average across 2014-15, 2015-16 and 2016-17</v>
      </c>
      <c r="CZ134" s="239" t="str">
        <f t="shared" si="49"/>
        <v>Average across 2014-15, 2015-16 and 2016-17</v>
      </c>
      <c r="DA134" s="239" t="str">
        <f t="shared" si="49"/>
        <v>Average across 2014-15, 2015-16 and 2016-17</v>
      </c>
      <c r="DB134" s="239" t="str">
        <f t="shared" si="49"/>
        <v>Average across 2014-15, 2015-16 and 2016-17</v>
      </c>
      <c r="DC134" s="239" t="str">
        <f t="shared" si="49"/>
        <v>Average across 2014-15, 2015-16 and 2016-17</v>
      </c>
      <c r="DD134" s="239" t="str">
        <f t="shared" si="49"/>
        <v>Average across 2014-15, 2015-16 and 2016-17</v>
      </c>
      <c r="DE134" s="239" t="str">
        <f t="shared" si="49"/>
        <v>Average across 2014-15, 2015-16 and 2016-17</v>
      </c>
      <c r="DF134" s="239" t="str">
        <f t="shared" si="49"/>
        <v>Average across 2014-15, 2015-16 and 2016-17</v>
      </c>
      <c r="DG134" s="239" t="str">
        <f t="shared" si="49"/>
        <v>Average across 2014-15, 2015-16 and 2016-17</v>
      </c>
      <c r="DH134" s="239" t="str">
        <f t="shared" si="49"/>
        <v>Average across 2014-15, 2015-16 and 2016-17</v>
      </c>
      <c r="DI134" s="239" t="str">
        <f t="shared" si="49"/>
        <v>Average across 2014-15, 2015-16 and 2016-17</v>
      </c>
      <c r="DJ134" s="239" t="str">
        <f t="shared" si="49"/>
        <v>Average across 2014-15, 2015-16 and 2016-17</v>
      </c>
      <c r="DK134" s="239" t="str">
        <f t="shared" si="49"/>
        <v>Average across 2014-15, 2015-16 and 2016-17</v>
      </c>
      <c r="DL134" s="239" t="str">
        <f t="shared" si="49"/>
        <v>Average across 2014-15, 2015-16 and 2016-17</v>
      </c>
      <c r="DM134" s="239"/>
      <c r="DN134" s="260"/>
      <c r="DO134" s="239" t="str">
        <f>DO34</f>
        <v>Change 2015-16 to 2016-17</v>
      </c>
      <c r="DP134" s="239" t="str">
        <f t="shared" ref="DP134:EH134" si="50">DP34</f>
        <v>Change 2015-16 to 2016-17</v>
      </c>
      <c r="DQ134" s="239" t="str">
        <f t="shared" si="50"/>
        <v>Change 2015-16 to 2016-17</v>
      </c>
      <c r="DR134" s="239" t="str">
        <f t="shared" si="50"/>
        <v>Change 2015-16 to 2016-17</v>
      </c>
      <c r="DS134" s="239" t="str">
        <f t="shared" si="50"/>
        <v>Change 2015-16 to 2016-17</v>
      </c>
      <c r="DT134" s="239" t="str">
        <f t="shared" si="50"/>
        <v>Change 2015-16 to 2016-17</v>
      </c>
      <c r="DU134" s="239" t="str">
        <f t="shared" si="50"/>
        <v>Change 2015-16 to 2016-17</v>
      </c>
      <c r="DV134" s="239" t="str">
        <f t="shared" si="50"/>
        <v>Change 2015-16 to 2016-17</v>
      </c>
      <c r="DW134" s="239" t="str">
        <f t="shared" si="50"/>
        <v>Change 2015-16 to 2016-17</v>
      </c>
      <c r="DX134" s="239" t="str">
        <f t="shared" si="50"/>
        <v>Change 2015-16 to 2016-17</v>
      </c>
      <c r="DY134" s="239" t="str">
        <f t="shared" si="50"/>
        <v>Change 2015-16 to 2016-17</v>
      </c>
      <c r="DZ134" s="239" t="str">
        <f t="shared" si="50"/>
        <v>Change 2015-16 to 2016-17</v>
      </c>
      <c r="EA134" s="239" t="str">
        <f t="shared" si="50"/>
        <v>Change 2015-16 to 2016-17</v>
      </c>
      <c r="EB134" s="239" t="str">
        <f t="shared" si="50"/>
        <v>Change 2015-16 to 2016-17</v>
      </c>
      <c r="EC134" s="239" t="str">
        <f t="shared" si="50"/>
        <v>Change 2015-16 to 2016-17</v>
      </c>
      <c r="ED134" s="239" t="str">
        <f t="shared" si="50"/>
        <v>Change 2015-16 to 2016-17</v>
      </c>
      <c r="EE134" s="239" t="str">
        <f t="shared" si="50"/>
        <v>Change 2015-16 to 2016-17</v>
      </c>
      <c r="EF134" s="239" t="str">
        <f t="shared" si="50"/>
        <v>Change 2015-16 to 2016-17</v>
      </c>
      <c r="EG134" s="239" t="str">
        <f t="shared" si="50"/>
        <v>Change 2015-16 to 2016-17</v>
      </c>
      <c r="EH134" s="239" t="str">
        <f t="shared" si="50"/>
        <v>Change 2015-16 to 2016-17</v>
      </c>
      <c r="EI134" s="239"/>
      <c r="EJ134" s="239"/>
      <c r="EK134" s="239" t="str">
        <f>EK34</f>
        <v>Change 2014-15 to 2015-16</v>
      </c>
      <c r="EL134" s="239" t="str">
        <f t="shared" ref="EL134:FD134" si="51">EL34</f>
        <v>Change 2014-15 to 2015-16</v>
      </c>
      <c r="EM134" s="239" t="str">
        <f t="shared" si="51"/>
        <v>Change 2014-15 to 2015-16</v>
      </c>
      <c r="EN134" s="239" t="str">
        <f t="shared" si="51"/>
        <v>Change 2014-15 to 2015-16</v>
      </c>
      <c r="EO134" s="239" t="str">
        <f t="shared" si="51"/>
        <v>Change 2014-15 to 2015-16</v>
      </c>
      <c r="EP134" s="239" t="str">
        <f t="shared" si="51"/>
        <v>Change 2014-15 to 2015-16</v>
      </c>
      <c r="EQ134" s="239" t="str">
        <f t="shared" si="51"/>
        <v>Change 2014-15 to 2015-16</v>
      </c>
      <c r="ER134" s="239" t="str">
        <f t="shared" si="51"/>
        <v>Change 2014-15 to 2015-16</v>
      </c>
      <c r="ES134" s="239" t="str">
        <f t="shared" si="51"/>
        <v>Change 2014-15 to 2015-16</v>
      </c>
      <c r="ET134" s="239" t="str">
        <f t="shared" si="51"/>
        <v>Change 2014-15 to 2015-16</v>
      </c>
      <c r="EU134" s="239" t="str">
        <f t="shared" si="51"/>
        <v>Change 2014-15 to 2015-16</v>
      </c>
      <c r="EV134" s="239" t="str">
        <f t="shared" si="51"/>
        <v>Change 2014-15 to 2015-16</v>
      </c>
      <c r="EW134" s="239" t="str">
        <f t="shared" si="51"/>
        <v>Change 2014-15 to 2015-16</v>
      </c>
      <c r="EX134" s="239" t="str">
        <f t="shared" si="51"/>
        <v>Change 2014-15 to 2015-16</v>
      </c>
      <c r="EY134" s="239" t="str">
        <f t="shared" si="51"/>
        <v>Change 2014-15 to 2015-16</v>
      </c>
      <c r="EZ134" s="239" t="str">
        <f t="shared" si="51"/>
        <v>Change 2014-15 to 2015-16</v>
      </c>
      <c r="FA134" s="239" t="str">
        <f t="shared" si="51"/>
        <v>Change 2014-15 to 2015-16</v>
      </c>
      <c r="FB134" s="239" t="str">
        <f t="shared" si="51"/>
        <v>Change 2014-15 to 2015-16</v>
      </c>
      <c r="FC134" s="239" t="str">
        <f t="shared" si="51"/>
        <v>Change 2014-15 to 2015-16</v>
      </c>
      <c r="FD134" s="239" t="str">
        <f t="shared" si="51"/>
        <v>Change 2014-15 to 2015-16</v>
      </c>
      <c r="FE134" s="239"/>
    </row>
    <row r="135" spans="1:161"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248"/>
      <c r="AD135" s="257" t="str">
        <f ca="1">IF(ISBLANK(OFFSET(AC135,0,$AG$106)),"",OFFSET(AC135,0,$AG$106))</f>
        <v>COSTS: Average salt price mid-winter (Jan. 1) ($/ton)</v>
      </c>
      <c r="AE135" s="256" t="str">
        <f t="shared" ref="AE135:AS135" si="52">AE35</f>
        <v>SYSTEM: Total lane miles</v>
      </c>
      <c r="AF135" s="255" t="str">
        <f t="shared" si="52"/>
        <v>HUMAN RESOURCES: State workers (full-time)</v>
      </c>
      <c r="AG135" s="255" t="str">
        <f t="shared" si="52"/>
        <v>HUMAN RESOURCES: State workers (part-time and seasonal)</v>
      </c>
      <c r="AH135" s="255" t="str">
        <f t="shared" si="52"/>
        <v>VEHICLE RESOURCES: Plow trucks (owned and contracted units)</v>
      </c>
      <c r="AI135" s="255" t="str">
        <f t="shared" si="52"/>
        <v>VEHICLE RESOURCES: Road graders (owned and contracted units)</v>
      </c>
      <c r="AJ135" s="255" t="str">
        <f t="shared" si="52"/>
        <v>VEHICLE RESOURCES: Blowers (owned and contracted units)</v>
      </c>
      <c r="AK135" s="255" t="str">
        <f t="shared" si="52"/>
        <v>FACILITY RESOURCES: Salt storage facilities (count)</v>
      </c>
      <c r="AL135" s="255" t="str">
        <f t="shared" si="52"/>
        <v>FACILITY RESOURCES: Salt storage capacity (tons)</v>
      </c>
      <c r="AM135" s="255" t="str">
        <f t="shared" si="52"/>
        <v>FACILITY RESOURCES: Liquid storage facilities (count)</v>
      </c>
      <c r="AN135" s="255" t="str">
        <f t="shared" si="52"/>
        <v>FACILITY RESOURCES: Liquid storage capacity (gallons)</v>
      </c>
      <c r="AO135" s="255" t="str">
        <f t="shared" si="52"/>
        <v>DRY MATERIALS: Salt applied (tons)</v>
      </c>
      <c r="AP135" s="255" t="str">
        <f t="shared" si="52"/>
        <v>DRY MATERIALS: Total chemicals applied (tons)</v>
      </c>
      <c r="AQ135" s="255" t="str">
        <f t="shared" si="52"/>
        <v>DRY MATERIALS: Abrasives (non-chemical) applied (tons)</v>
      </c>
      <c r="AR135" s="255" t="str">
        <f t="shared" si="52"/>
        <v>LIQUID MATERIALS: Salt brine applied (gallons)</v>
      </c>
      <c r="AS135" s="255" t="str">
        <f t="shared" si="52"/>
        <v>LIQUID MATERIALS: Total liquid applied (gallons)</v>
      </c>
      <c r="AT135" s="255" t="str">
        <f t="shared" ref="AT135:AX135" si="53">AT35</f>
        <v>COST: Total labor cost ($)</v>
      </c>
      <c r="AU135" s="255" t="str">
        <f t="shared" si="53"/>
        <v>COST: Total equipment cost ($)</v>
      </c>
      <c r="AV135" s="255" t="str">
        <f t="shared" si="53"/>
        <v>COST: Total materials cost ($)</v>
      </c>
      <c r="AW135" s="255" t="str">
        <f t="shared" si="53"/>
        <v>COSTS: Snow and ice total expenditure ($)</v>
      </c>
      <c r="AX135" s="255" t="str">
        <f t="shared" si="53"/>
        <v>COSTS: Average salt price mid-winter (Jan. 1) ($/ton)</v>
      </c>
      <c r="AY135" s="255"/>
      <c r="AZ135" s="255"/>
      <c r="BA135" s="256" t="str">
        <f t="shared" ref="BA135:BT135" si="54">BA35</f>
        <v>SYSTEM: Total lane miles</v>
      </c>
      <c r="BB135" s="255" t="str">
        <f t="shared" si="54"/>
        <v>HUMAN RESOURCES: State workers (full-time)</v>
      </c>
      <c r="BC135" s="255" t="str">
        <f t="shared" si="54"/>
        <v>HUMAN RESOURCES: State workers (part-time and seasonal)</v>
      </c>
      <c r="BD135" s="255" t="str">
        <f t="shared" si="54"/>
        <v>VEHICLE RESOURCES: Plow trucks (owned and contracted units)</v>
      </c>
      <c r="BE135" s="255" t="str">
        <f t="shared" si="54"/>
        <v>VEHICLE RESOURCES: Road graders (owned and contracted units)</v>
      </c>
      <c r="BF135" s="255" t="str">
        <f t="shared" si="54"/>
        <v>VEHICLE RESOURCES: Blowers (owned and contracted units)</v>
      </c>
      <c r="BG135" s="255" t="str">
        <f t="shared" si="54"/>
        <v>FACILITY RESOURCES: Salt storage facilities (count)</v>
      </c>
      <c r="BH135" s="255" t="str">
        <f t="shared" si="54"/>
        <v>FACILITY RESOURCES: Salt storage capacity (tons)</v>
      </c>
      <c r="BI135" s="255" t="str">
        <f t="shared" si="54"/>
        <v>FACILITY RESOURCES: Liquid storage facilities (count)</v>
      </c>
      <c r="BJ135" s="255" t="str">
        <f t="shared" si="54"/>
        <v>FACILITY RESOURCES: Liquid storage capacity (gallons)</v>
      </c>
      <c r="BK135" s="255" t="str">
        <f t="shared" si="54"/>
        <v>DRY MATERIALS: Salt applied (tons)</v>
      </c>
      <c r="BL135" s="255" t="str">
        <f t="shared" si="54"/>
        <v>DRY MATERIALS: Total chemicals applied (tons)</v>
      </c>
      <c r="BM135" s="255" t="str">
        <f t="shared" si="54"/>
        <v>DRY MATERIALS: Abrasives (non-chemical) applied (tons)</v>
      </c>
      <c r="BN135" s="255" t="str">
        <f t="shared" si="54"/>
        <v>LIQUID MATERIALS: Salt brine applied (gallons)</v>
      </c>
      <c r="BO135" s="255" t="str">
        <f t="shared" si="54"/>
        <v>LIQUID MATERIALS: Total liquid applied (gallons)</v>
      </c>
      <c r="BP135" s="255" t="str">
        <f t="shared" si="54"/>
        <v>COST: Total labor cost ($)</v>
      </c>
      <c r="BQ135" s="255" t="str">
        <f t="shared" si="54"/>
        <v>COST: Total equipment cost ($)</v>
      </c>
      <c r="BR135" s="255" t="str">
        <f t="shared" si="54"/>
        <v>COST: Total materials cost ($)</v>
      </c>
      <c r="BS135" s="255" t="str">
        <f t="shared" si="54"/>
        <v>COSTS: Snow and ice total expenditure ($)</v>
      </c>
      <c r="BT135" s="255" t="str">
        <f t="shared" si="54"/>
        <v>COSTS: Average salt price mid-winter (Jan. 1) ($/ton)</v>
      </c>
      <c r="BU135" s="255"/>
      <c r="BV135" s="255"/>
      <c r="BW135" s="256" t="str">
        <f t="shared" ref="BW135:CP135" si="55">BW35</f>
        <v>SYSTEM: Total lane miles</v>
      </c>
      <c r="BX135" s="255" t="str">
        <f t="shared" si="55"/>
        <v>HUMAN RESOURCES: State workers (full-time)</v>
      </c>
      <c r="BY135" s="255" t="str">
        <f t="shared" si="55"/>
        <v>HUMAN RESOURCES: State workers (part-time and seasonal)</v>
      </c>
      <c r="BZ135" s="255" t="str">
        <f t="shared" si="55"/>
        <v>VEHICLE RESOURCES: Plow trucks (owned and contracted units)</v>
      </c>
      <c r="CA135" s="255" t="str">
        <f t="shared" si="55"/>
        <v>VEHICLE RESOURCES: Road graders (owned and contracted units)</v>
      </c>
      <c r="CB135" s="255" t="str">
        <f t="shared" si="55"/>
        <v>VEHICLE RESOURCES: Blowers (owned and contracted units)</v>
      </c>
      <c r="CC135" s="255" t="str">
        <f t="shared" si="55"/>
        <v>FACILITY RESOURCES: Salt storage facilities (count)</v>
      </c>
      <c r="CD135" s="255" t="str">
        <f t="shared" si="55"/>
        <v>FACILITY RESOURCES: Salt storage capacity (tons)</v>
      </c>
      <c r="CE135" s="255" t="str">
        <f t="shared" si="55"/>
        <v>FACILITY RESOURCES: Liquid storage facilities (count)</v>
      </c>
      <c r="CF135" s="255" t="str">
        <f t="shared" si="55"/>
        <v>FACILITY RESOURCES: Liquid storage capacity (gallons)</v>
      </c>
      <c r="CG135" s="255" t="str">
        <f t="shared" si="55"/>
        <v>DRY MATERIALS: Salt applied (tons)</v>
      </c>
      <c r="CH135" s="255" t="str">
        <f t="shared" si="55"/>
        <v>DRY MATERIALS: Total chemicals applied (tons)</v>
      </c>
      <c r="CI135" s="255" t="str">
        <f t="shared" si="55"/>
        <v>DRY MATERIALS: Abrasives (non-chemical) applied (tons)</v>
      </c>
      <c r="CJ135" s="255" t="str">
        <f t="shared" si="55"/>
        <v>LIQUID MATERIALS: Salt brine applied (gallons)</v>
      </c>
      <c r="CK135" s="255" t="str">
        <f t="shared" si="55"/>
        <v>LIQUID MATERIALS: Total liquid applied (gallons)</v>
      </c>
      <c r="CL135" s="255" t="str">
        <f t="shared" si="55"/>
        <v>COST: Total labor cost ($)</v>
      </c>
      <c r="CM135" s="255" t="str">
        <f t="shared" si="55"/>
        <v>COST: Total equipment cost ($)</v>
      </c>
      <c r="CN135" s="255" t="str">
        <f t="shared" si="55"/>
        <v>COST: Total materials cost ($)</v>
      </c>
      <c r="CO135" s="255" t="str">
        <f t="shared" si="55"/>
        <v>COSTS: Snow and ice total expenditure ($)</v>
      </c>
      <c r="CP135" s="255" t="str">
        <f t="shared" si="55"/>
        <v>COSTS: Average salt price mid-winter (Jan. 1) ($/ton)</v>
      </c>
      <c r="CQ135" s="255"/>
      <c r="CR135" s="255"/>
      <c r="CS135" s="256" t="str">
        <f t="shared" ref="CS135:DL135" si="56">CS35</f>
        <v>SYSTEM: Total lane miles</v>
      </c>
      <c r="CT135" s="255" t="str">
        <f t="shared" si="56"/>
        <v>HUMAN RESOURCES: State workers (full-time)</v>
      </c>
      <c r="CU135" s="255" t="str">
        <f t="shared" si="56"/>
        <v>HUMAN RESOURCES: State workers (part-time and seasonal)</v>
      </c>
      <c r="CV135" s="255" t="str">
        <f t="shared" si="56"/>
        <v>VEHICLE RESOURCES: Plow trucks (owned and contracted units)</v>
      </c>
      <c r="CW135" s="255" t="str">
        <f t="shared" si="56"/>
        <v>VEHICLE RESOURCES: Road graders (owned and contracted units)</v>
      </c>
      <c r="CX135" s="255" t="str">
        <f t="shared" si="56"/>
        <v>VEHICLE RESOURCES: Blowers (owned and contracted units)</v>
      </c>
      <c r="CY135" s="255" t="str">
        <f t="shared" si="56"/>
        <v>FACILITY RESOURCES: Salt storage facilities (count)</v>
      </c>
      <c r="CZ135" s="255" t="str">
        <f t="shared" si="56"/>
        <v>FACILITY RESOURCES: Salt storage capacity (tons)</v>
      </c>
      <c r="DA135" s="255" t="str">
        <f t="shared" si="56"/>
        <v>FACILITY RESOURCES: Liquid storage facilities (count)</v>
      </c>
      <c r="DB135" s="255" t="str">
        <f t="shared" si="56"/>
        <v>FACILITY RESOURCES: Liquid storage capacity (gallons)</v>
      </c>
      <c r="DC135" s="255" t="str">
        <f t="shared" si="56"/>
        <v>DRY MATERIALS: Salt applied (tons)</v>
      </c>
      <c r="DD135" s="255" t="str">
        <f t="shared" si="56"/>
        <v>DRY MATERIALS: Total chemicals applied (tons)</v>
      </c>
      <c r="DE135" s="255" t="str">
        <f t="shared" si="56"/>
        <v>DRY MATERIALS: Abrasives (non-chemical) applied (tons)</v>
      </c>
      <c r="DF135" s="255" t="str">
        <f t="shared" si="56"/>
        <v>LIQUID MATERIALS: Salt brine applied (gallons)</v>
      </c>
      <c r="DG135" s="255" t="str">
        <f t="shared" si="56"/>
        <v>LIQUID MATERIALS: Total liquid applied (gallons)</v>
      </c>
      <c r="DH135" s="255" t="str">
        <f t="shared" si="56"/>
        <v>COST: Total labor cost ($)</v>
      </c>
      <c r="DI135" s="255" t="str">
        <f t="shared" si="56"/>
        <v>COST: Total equipment cost ($)</v>
      </c>
      <c r="DJ135" s="255" t="str">
        <f t="shared" si="56"/>
        <v>COST: Total materials cost ($)</v>
      </c>
      <c r="DK135" s="255" t="str">
        <f t="shared" si="56"/>
        <v>COSTS: Snow and ice total expenditure ($)</v>
      </c>
      <c r="DL135" s="255" t="str">
        <f t="shared" si="56"/>
        <v>COSTS: Average salt price mid-winter (Jan. 1) ($/ton)</v>
      </c>
      <c r="DM135" s="255"/>
      <c r="DN135" s="255"/>
      <c r="DO135" s="256" t="str">
        <f t="shared" ref="DO135:EH135" si="57">DO35</f>
        <v>SYSTEM: Total lane miles</v>
      </c>
      <c r="DP135" s="255" t="str">
        <f t="shared" si="57"/>
        <v>HUMAN RESOURCES: State workers (full-time)</v>
      </c>
      <c r="DQ135" s="255" t="str">
        <f t="shared" si="57"/>
        <v>HUMAN RESOURCES: State workers (part-time and seasonal)</v>
      </c>
      <c r="DR135" s="255" t="str">
        <f t="shared" si="57"/>
        <v>VEHICLE RESOURCES: Plow trucks (owned and contracted units)</v>
      </c>
      <c r="DS135" s="255" t="str">
        <f t="shared" si="57"/>
        <v>VEHICLE RESOURCES: Road graders (owned and contracted units)</v>
      </c>
      <c r="DT135" s="255" t="str">
        <f t="shared" si="57"/>
        <v>VEHICLE RESOURCES: Blowers (owned and contracted units)</v>
      </c>
      <c r="DU135" s="255" t="str">
        <f t="shared" si="57"/>
        <v>FACILITY RESOURCES: Salt storage facilities (count)</v>
      </c>
      <c r="DV135" s="255" t="str">
        <f t="shared" si="57"/>
        <v>FACILITY RESOURCES: Salt storage capacity (tons)</v>
      </c>
      <c r="DW135" s="255" t="str">
        <f t="shared" si="57"/>
        <v>FACILITY RESOURCES: Liquid storage facilities (count)</v>
      </c>
      <c r="DX135" s="255" t="str">
        <f t="shared" si="57"/>
        <v>FACILITY RESOURCES: Liquid storage capacity (gallons)</v>
      </c>
      <c r="DY135" s="255" t="str">
        <f t="shared" si="57"/>
        <v>DRY MATERIALS: Salt applied (tons)</v>
      </c>
      <c r="DZ135" s="255" t="str">
        <f t="shared" si="57"/>
        <v>DRY MATERIALS: Total chemicals applied (tons)</v>
      </c>
      <c r="EA135" s="255" t="str">
        <f t="shared" si="57"/>
        <v>DRY MATERIALS: Abrasives (non-chemical) applied (tons)</v>
      </c>
      <c r="EB135" s="255" t="str">
        <f t="shared" si="57"/>
        <v>LIQUID MATERIALS: Salt brine applied (gallons)</v>
      </c>
      <c r="EC135" s="255" t="str">
        <f t="shared" si="57"/>
        <v>LIQUID MATERIALS: Total liquid applied (gallons)</v>
      </c>
      <c r="ED135" s="255" t="str">
        <f t="shared" si="57"/>
        <v>COST: Total labor cost ($)</v>
      </c>
      <c r="EE135" s="255" t="str">
        <f t="shared" si="57"/>
        <v>COST: Total equipment cost ($)</v>
      </c>
      <c r="EF135" s="255" t="str">
        <f t="shared" si="57"/>
        <v>COST: Total materials cost ($)</v>
      </c>
      <c r="EG135" s="255" t="str">
        <f t="shared" si="57"/>
        <v>COSTS: Snow and ice total expenditure ($)</v>
      </c>
      <c r="EH135" s="255" t="str">
        <f t="shared" si="57"/>
        <v>COSTS: Average salt price mid-winter (Jan. 1) ($/ton)</v>
      </c>
      <c r="EI135" s="255"/>
      <c r="EJ135" s="255"/>
      <c r="EK135" s="256" t="str">
        <f t="shared" ref="EK135:FD135" si="58">EK35</f>
        <v>SYSTEM: Total lane miles</v>
      </c>
      <c r="EL135" s="255" t="str">
        <f t="shared" si="58"/>
        <v>HUMAN RESOURCES: State workers (full-time)</v>
      </c>
      <c r="EM135" s="255" t="str">
        <f t="shared" si="58"/>
        <v>HUMAN RESOURCES: State workers (part-time and seasonal)</v>
      </c>
      <c r="EN135" s="255" t="str">
        <f t="shared" si="58"/>
        <v>VEHICLE RESOURCES: Plow trucks (owned and contracted units)</v>
      </c>
      <c r="EO135" s="255" t="str">
        <f t="shared" si="58"/>
        <v>VEHICLE RESOURCES: Road graders (owned and contracted units)</v>
      </c>
      <c r="EP135" s="255" t="str">
        <f t="shared" si="58"/>
        <v>VEHICLE RESOURCES: Blowers (owned and contracted units)</v>
      </c>
      <c r="EQ135" s="255" t="str">
        <f t="shared" si="58"/>
        <v>FACILITY RESOURCES: Salt storage facilities (count)</v>
      </c>
      <c r="ER135" s="255" t="str">
        <f t="shared" si="58"/>
        <v>FACILITY RESOURCES: Salt storage capacity (tons)</v>
      </c>
      <c r="ES135" s="255" t="str">
        <f t="shared" si="58"/>
        <v>FACILITY RESOURCES: Liquid storage facilities (count)</v>
      </c>
      <c r="ET135" s="255" t="str">
        <f t="shared" si="58"/>
        <v>FACILITY RESOURCES: Liquid storage capacity (gallons)</v>
      </c>
      <c r="EU135" s="255" t="str">
        <f t="shared" si="58"/>
        <v>DRY MATERIALS: Salt applied (tons)</v>
      </c>
      <c r="EV135" s="255" t="str">
        <f t="shared" si="58"/>
        <v>DRY MATERIALS: Total chemicals applied (tons)</v>
      </c>
      <c r="EW135" s="255" t="str">
        <f t="shared" si="58"/>
        <v>DRY MATERIALS: Abrasives (non-chemical) applied (tons)</v>
      </c>
      <c r="EX135" s="255" t="str">
        <f t="shared" si="58"/>
        <v>LIQUID MATERIALS: Salt brine applied (gallons)</v>
      </c>
      <c r="EY135" s="255" t="str">
        <f t="shared" si="58"/>
        <v>LIQUID MATERIALS: Total liquid applied (gallons)</v>
      </c>
      <c r="EZ135" s="255" t="str">
        <f t="shared" si="58"/>
        <v>COST: Total labor cost ($)</v>
      </c>
      <c r="FA135" s="255" t="str">
        <f t="shared" si="58"/>
        <v>COST: Total equipment cost ($)</v>
      </c>
      <c r="FB135" s="255" t="str">
        <f t="shared" si="58"/>
        <v>COST: Total materials cost ($)</v>
      </c>
      <c r="FC135" s="255" t="str">
        <f t="shared" si="58"/>
        <v>COSTS: Snow and ice total expenditure ($)</v>
      </c>
      <c r="FD135" s="255" t="str">
        <f t="shared" si="58"/>
        <v>COSTS: Average salt price mid-winter (Jan. 1) ($/ton)</v>
      </c>
      <c r="FE135" s="255"/>
    </row>
    <row r="136" spans="1:161"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248" t="s">
        <v>346</v>
      </c>
      <c r="AD136" s="257" t="str">
        <f t="shared" ref="AD136:AD167" ca="1" si="59">IF(ISBLANK(OFFSET(AC136,0,$AG$106)),"-",OFFSET(AC136,0,$AG$106))</f>
        <v>$134</v>
      </c>
      <c r="AE136" s="259" t="str">
        <f t="shared" ref="AE136:AX137" si="60">AE36</f>
        <v>29,273</v>
      </c>
      <c r="AF136" s="259" t="str">
        <f t="shared" si="60"/>
        <v>825</v>
      </c>
      <c r="AG136" s="259" t="str">
        <f t="shared" si="60"/>
        <v>0</v>
      </c>
      <c r="AH136" s="259" t="str">
        <f t="shared" si="60"/>
        <v>102</v>
      </c>
      <c r="AI136" s="259" t="str">
        <f t="shared" si="60"/>
        <v>34</v>
      </c>
      <c r="AJ136" s="259" t="str">
        <f t="shared" si="60"/>
        <v>0</v>
      </c>
      <c r="AK136" s="259" t="str">
        <f t="shared" si="60"/>
        <v>26</v>
      </c>
      <c r="AL136" s="259" t="str">
        <f t="shared" si="60"/>
        <v>18,300</v>
      </c>
      <c r="AM136" s="259" t="str">
        <f t="shared" si="60"/>
        <v>23</v>
      </c>
      <c r="AN136" s="259" t="str">
        <f t="shared" si="60"/>
        <v>742,300</v>
      </c>
      <c r="AO136" s="259" t="str">
        <f t="shared" si="60"/>
        <v>7,720</v>
      </c>
      <c r="AP136" s="259" t="str">
        <f t="shared" si="60"/>
        <v>25,235</v>
      </c>
      <c r="AQ136" s="259" t="str">
        <f t="shared" si="60"/>
        <v>584</v>
      </c>
      <c r="AR136" s="259" t="str">
        <f t="shared" si="60"/>
        <v>232,650</v>
      </c>
      <c r="AS136" s="259" t="str">
        <f t="shared" si="60"/>
        <v>280,590</v>
      </c>
      <c r="AT136" s="259" t="str">
        <f t="shared" si="60"/>
        <v>$1,467,504</v>
      </c>
      <c r="AU136" s="259" t="str">
        <f t="shared" si="60"/>
        <v>$302,174</v>
      </c>
      <c r="AV136" s="259" t="str">
        <f t="shared" si="60"/>
        <v>$579,474</v>
      </c>
      <c r="AW136" s="259" t="str">
        <f t="shared" si="60"/>
        <v>$2,349,152</v>
      </c>
      <c r="AX136" s="259" t="str">
        <f t="shared" si="60"/>
        <v>$134</v>
      </c>
      <c r="AY136" s="269" t="s">
        <v>275</v>
      </c>
      <c r="AZ136" s="269"/>
      <c r="BA136" s="248" t="str">
        <f t="shared" ref="BA136:BT138" si="61">BA36</f>
        <v>29,273</v>
      </c>
      <c r="BB136" s="259" t="str">
        <f t="shared" si="61"/>
        <v>350</v>
      </c>
      <c r="BC136" s="259">
        <f t="shared" si="61"/>
        <v>0</v>
      </c>
      <c r="BD136" s="259" t="str">
        <f t="shared" si="61"/>
        <v>43</v>
      </c>
      <c r="BE136" s="259" t="str">
        <f t="shared" si="61"/>
        <v>9</v>
      </c>
      <c r="BF136" s="259">
        <f t="shared" si="61"/>
        <v>0</v>
      </c>
      <c r="BG136" s="259">
        <f t="shared" si="61"/>
        <v>0</v>
      </c>
      <c r="BH136" s="259">
        <f t="shared" si="61"/>
        <v>0</v>
      </c>
      <c r="BI136" s="259" t="str">
        <f t="shared" si="61"/>
        <v>7</v>
      </c>
      <c r="BJ136" s="259" t="str">
        <f t="shared" si="61"/>
        <v>12,174</v>
      </c>
      <c r="BK136" s="259">
        <f t="shared" si="61"/>
        <v>0</v>
      </c>
      <c r="BL136" s="259">
        <f t="shared" si="61"/>
        <v>0</v>
      </c>
      <c r="BM136" s="259" t="str">
        <f t="shared" si="61"/>
        <v>2,326</v>
      </c>
      <c r="BN136" s="259">
        <f t="shared" si="61"/>
        <v>0</v>
      </c>
      <c r="BO136" s="259" t="str">
        <f t="shared" si="61"/>
        <v>22,276</v>
      </c>
      <c r="BP136" s="259" t="str">
        <f t="shared" si="61"/>
        <v>-</v>
      </c>
      <c r="BQ136" s="259" t="str">
        <f t="shared" si="61"/>
        <v>-</v>
      </c>
      <c r="BR136" s="259" t="str">
        <f t="shared" si="61"/>
        <v>-</v>
      </c>
      <c r="BS136" s="259" t="str">
        <f t="shared" si="61"/>
        <v>-</v>
      </c>
      <c r="BT136" s="259" t="str">
        <f t="shared" si="61"/>
        <v>$207</v>
      </c>
      <c r="BU136" s="269" t="s">
        <v>275</v>
      </c>
      <c r="BV136" s="269" t="s">
        <v>275</v>
      </c>
      <c r="BW136" s="248" t="str">
        <f t="shared" ref="BW136:CP136" si="62">BW36</f>
        <v>-</v>
      </c>
      <c r="BX136" s="259" t="str">
        <f t="shared" si="62"/>
        <v>-</v>
      </c>
      <c r="BY136" s="259" t="str">
        <f t="shared" si="62"/>
        <v>-</v>
      </c>
      <c r="BZ136" s="259" t="str">
        <f t="shared" si="62"/>
        <v>-</v>
      </c>
      <c r="CA136" s="259" t="str">
        <f t="shared" si="62"/>
        <v>-</v>
      </c>
      <c r="CB136" s="259" t="str">
        <f t="shared" si="62"/>
        <v>-</v>
      </c>
      <c r="CC136" s="259" t="str">
        <f t="shared" si="62"/>
        <v>-</v>
      </c>
      <c r="CD136" s="259" t="str">
        <f t="shared" si="62"/>
        <v>-</v>
      </c>
      <c r="CE136" s="259" t="str">
        <f t="shared" si="62"/>
        <v>-</v>
      </c>
      <c r="CF136" s="259" t="str">
        <f t="shared" si="62"/>
        <v>-</v>
      </c>
      <c r="CG136" s="259" t="str">
        <f t="shared" si="62"/>
        <v>-</v>
      </c>
      <c r="CH136" s="259" t="str">
        <f t="shared" si="62"/>
        <v>-</v>
      </c>
      <c r="CI136" s="259" t="str">
        <f t="shared" si="62"/>
        <v>-</v>
      </c>
      <c r="CJ136" s="259" t="str">
        <f t="shared" si="62"/>
        <v>-</v>
      </c>
      <c r="CK136" s="259" t="str">
        <f t="shared" si="62"/>
        <v>-</v>
      </c>
      <c r="CL136" s="259" t="str">
        <f t="shared" si="62"/>
        <v>-</v>
      </c>
      <c r="CM136" s="259" t="str">
        <f t="shared" si="62"/>
        <v>-</v>
      </c>
      <c r="CN136" s="259" t="str">
        <f t="shared" si="62"/>
        <v>-</v>
      </c>
      <c r="CO136" s="259" t="str">
        <f t="shared" si="62"/>
        <v>-</v>
      </c>
      <c r="CP136" s="259" t="str">
        <f t="shared" si="62"/>
        <v>-</v>
      </c>
      <c r="CQ136" s="269" t="s">
        <v>275</v>
      </c>
      <c r="CR136" s="269" t="s">
        <v>275</v>
      </c>
      <c r="CS136" s="248" t="str">
        <f t="shared" ref="CS136:DL136" si="63">CS36</f>
        <v>29,273</v>
      </c>
      <c r="CT136" s="259" t="str">
        <f t="shared" si="63"/>
        <v>588</v>
      </c>
      <c r="CU136" s="259" t="str">
        <f t="shared" si="63"/>
        <v>0</v>
      </c>
      <c r="CV136" s="259" t="str">
        <f t="shared" si="63"/>
        <v>73</v>
      </c>
      <c r="CW136" s="259" t="str">
        <f t="shared" si="63"/>
        <v>22</v>
      </c>
      <c r="CX136" s="259" t="str">
        <f t="shared" si="63"/>
        <v>0</v>
      </c>
      <c r="CY136" s="259" t="str">
        <f t="shared" si="63"/>
        <v>13</v>
      </c>
      <c r="CZ136" s="259" t="str">
        <f t="shared" si="63"/>
        <v>9,150</v>
      </c>
      <c r="DA136" s="259" t="str">
        <f t="shared" si="63"/>
        <v>15</v>
      </c>
      <c r="DB136" s="259" t="str">
        <f t="shared" si="63"/>
        <v>377,237</v>
      </c>
      <c r="DC136" s="259" t="str">
        <f t="shared" si="63"/>
        <v>3,860</v>
      </c>
      <c r="DD136" s="259" t="str">
        <f t="shared" si="63"/>
        <v>-</v>
      </c>
      <c r="DE136" s="259" t="str">
        <f t="shared" si="63"/>
        <v>1,455</v>
      </c>
      <c r="DF136" s="259" t="str">
        <f t="shared" si="63"/>
        <v>116,325</v>
      </c>
      <c r="DG136" s="259" t="str">
        <f t="shared" si="63"/>
        <v>151,433</v>
      </c>
      <c r="DH136" s="259" t="str">
        <f t="shared" si="63"/>
        <v>-</v>
      </c>
      <c r="DI136" s="259" t="str">
        <f t="shared" si="63"/>
        <v>-</v>
      </c>
      <c r="DJ136" s="259" t="str">
        <f t="shared" si="63"/>
        <v>-</v>
      </c>
      <c r="DK136" s="259" t="str">
        <f t="shared" si="63"/>
        <v>-</v>
      </c>
      <c r="DL136" s="259" t="str">
        <f t="shared" si="63"/>
        <v>$170</v>
      </c>
      <c r="DM136" s="269" t="s">
        <v>275</v>
      </c>
      <c r="DN136" s="269" t="s">
        <v>275</v>
      </c>
      <c r="DO136" s="248" t="str">
        <f t="shared" ref="DO136:EH136" si="64">DO36</f>
        <v>0</v>
      </c>
      <c r="DP136" s="259" t="str">
        <f t="shared" si="64"/>
        <v>475</v>
      </c>
      <c r="DQ136" s="259" t="str">
        <f t="shared" si="64"/>
        <v>0</v>
      </c>
      <c r="DR136" s="259" t="str">
        <f t="shared" si="64"/>
        <v>59</v>
      </c>
      <c r="DS136" s="259" t="str">
        <f t="shared" si="64"/>
        <v>25</v>
      </c>
      <c r="DT136" s="259" t="str">
        <f t="shared" si="64"/>
        <v>0</v>
      </c>
      <c r="DU136" s="259" t="str">
        <f t="shared" si="64"/>
        <v>26</v>
      </c>
      <c r="DV136" s="259" t="str">
        <f t="shared" si="64"/>
        <v>18,300</v>
      </c>
      <c r="DW136" s="259" t="str">
        <f t="shared" si="64"/>
        <v>16</v>
      </c>
      <c r="DX136" s="259" t="str">
        <f t="shared" si="64"/>
        <v>730,126</v>
      </c>
      <c r="DY136" s="259" t="str">
        <f t="shared" si="64"/>
        <v>7,720</v>
      </c>
      <c r="DZ136" s="259" t="str">
        <f t="shared" si="64"/>
        <v>-</v>
      </c>
      <c r="EA136" s="259" t="str">
        <f t="shared" si="64"/>
        <v>-1,742</v>
      </c>
      <c r="EB136" s="259" t="str">
        <f t="shared" si="64"/>
        <v>232,650</v>
      </c>
      <c r="EC136" s="259" t="str">
        <f t="shared" si="64"/>
        <v>258,314</v>
      </c>
      <c r="ED136" s="259" t="str">
        <f t="shared" si="64"/>
        <v>-</v>
      </c>
      <c r="EE136" s="259" t="str">
        <f t="shared" si="64"/>
        <v>-</v>
      </c>
      <c r="EF136" s="259" t="str">
        <f t="shared" si="64"/>
        <v>-</v>
      </c>
      <c r="EG136" s="259" t="str">
        <f t="shared" si="64"/>
        <v>-</v>
      </c>
      <c r="EH136" s="259" t="str">
        <f t="shared" si="64"/>
        <v>-$73</v>
      </c>
      <c r="EI136" s="269" t="s">
        <v>275</v>
      </c>
      <c r="EJ136" s="269" t="s">
        <v>275</v>
      </c>
      <c r="EK136" s="248" t="str">
        <f t="shared" ref="EK136:FD136" si="65">EK36</f>
        <v>-</v>
      </c>
      <c r="EL136" s="259" t="str">
        <f t="shared" si="65"/>
        <v>-</v>
      </c>
      <c r="EM136" s="259" t="str">
        <f t="shared" si="65"/>
        <v>-</v>
      </c>
      <c r="EN136" s="259" t="str">
        <f t="shared" si="65"/>
        <v>-</v>
      </c>
      <c r="EO136" s="259" t="str">
        <f t="shared" si="65"/>
        <v>-</v>
      </c>
      <c r="EP136" s="259" t="str">
        <f t="shared" si="65"/>
        <v>-</v>
      </c>
      <c r="EQ136" s="259" t="str">
        <f t="shared" si="65"/>
        <v>-</v>
      </c>
      <c r="ER136" s="259" t="str">
        <f t="shared" si="65"/>
        <v>-</v>
      </c>
      <c r="ES136" s="259" t="str">
        <f t="shared" si="65"/>
        <v>-</v>
      </c>
      <c r="ET136" s="259" t="str">
        <f t="shared" si="65"/>
        <v>-</v>
      </c>
      <c r="EU136" s="259" t="str">
        <f t="shared" si="65"/>
        <v>-</v>
      </c>
      <c r="EV136" s="259" t="str">
        <f t="shared" si="65"/>
        <v>-</v>
      </c>
      <c r="EW136" s="259" t="str">
        <f t="shared" si="65"/>
        <v>-</v>
      </c>
      <c r="EX136" s="259" t="str">
        <f t="shared" si="65"/>
        <v>-</v>
      </c>
      <c r="EY136" s="259" t="str">
        <f t="shared" si="65"/>
        <v>-</v>
      </c>
      <c r="EZ136" s="259" t="str">
        <f t="shared" si="65"/>
        <v>-</v>
      </c>
      <c r="FA136" s="259" t="str">
        <f t="shared" si="65"/>
        <v>-</v>
      </c>
      <c r="FB136" s="259" t="str">
        <f t="shared" si="65"/>
        <v>-</v>
      </c>
      <c r="FC136" s="259" t="str">
        <f t="shared" si="65"/>
        <v>-</v>
      </c>
      <c r="FD136" s="259" t="str">
        <f t="shared" si="65"/>
        <v>-</v>
      </c>
      <c r="FE136" s="269" t="s">
        <v>275</v>
      </c>
    </row>
    <row r="137" spans="1:161"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248" t="s">
        <v>345</v>
      </c>
      <c r="AD137" s="257" t="str">
        <f t="shared" ca="1" si="59"/>
        <v>$160</v>
      </c>
      <c r="AE137" s="259" t="str">
        <f t="shared" si="60"/>
        <v>11,766</v>
      </c>
      <c r="AF137" s="259" t="str">
        <f t="shared" si="60"/>
        <v>194</v>
      </c>
      <c r="AG137" s="259" t="str">
        <f t="shared" si="60"/>
        <v>14</v>
      </c>
      <c r="AH137" s="259" t="str">
        <f t="shared" si="60"/>
        <v>279</v>
      </c>
      <c r="AI137" s="259" t="str">
        <f t="shared" si="60"/>
        <v>300</v>
      </c>
      <c r="AJ137" s="259" t="str">
        <f t="shared" si="60"/>
        <v>86</v>
      </c>
      <c r="AK137" s="259" t="str">
        <f t="shared" si="60"/>
        <v>14</v>
      </c>
      <c r="AL137" s="259" t="str">
        <f t="shared" si="60"/>
        <v>8,814</v>
      </c>
      <c r="AM137" s="259" t="str">
        <f t="shared" si="60"/>
        <v>9</v>
      </c>
      <c r="AN137" s="259" t="str">
        <f t="shared" si="60"/>
        <v>127,000</v>
      </c>
      <c r="AO137" s="259" t="str">
        <f t="shared" si="60"/>
        <v>-</v>
      </c>
      <c r="AP137" s="259" t="str">
        <f t="shared" si="60"/>
        <v>-</v>
      </c>
      <c r="AQ137" s="259" t="str">
        <f t="shared" si="60"/>
        <v>-</v>
      </c>
      <c r="AR137" s="259">
        <f t="shared" si="60"/>
        <v>0</v>
      </c>
      <c r="AS137" s="259" t="str">
        <f t="shared" si="60"/>
        <v>0</v>
      </c>
      <c r="AT137" s="259" t="str">
        <f t="shared" si="60"/>
        <v>$0</v>
      </c>
      <c r="AU137" s="259" t="str">
        <f t="shared" si="60"/>
        <v>$0</v>
      </c>
      <c r="AV137" s="259" t="str">
        <f t="shared" si="60"/>
        <v>$0</v>
      </c>
      <c r="AW137" s="259" t="str">
        <f t="shared" si="60"/>
        <v>$0</v>
      </c>
      <c r="AX137" s="259" t="str">
        <f t="shared" si="60"/>
        <v>$160</v>
      </c>
      <c r="AY137" s="269" t="s">
        <v>275</v>
      </c>
      <c r="AZ137" s="269"/>
      <c r="BA137" s="248" t="str">
        <f t="shared" si="61"/>
        <v>15,000</v>
      </c>
      <c r="BB137" s="259" t="str">
        <f t="shared" si="61"/>
        <v>195</v>
      </c>
      <c r="BC137" s="259" t="str">
        <f t="shared" si="61"/>
        <v>14</v>
      </c>
      <c r="BD137" s="259" t="str">
        <f t="shared" si="61"/>
        <v>279</v>
      </c>
      <c r="BE137" s="259" t="str">
        <f t="shared" si="61"/>
        <v>300</v>
      </c>
      <c r="BF137" s="259" t="str">
        <f t="shared" si="61"/>
        <v>86</v>
      </c>
      <c r="BG137" s="259" t="str">
        <f t="shared" si="61"/>
        <v>14</v>
      </c>
      <c r="BH137" s="259" t="str">
        <f t="shared" si="61"/>
        <v>8,815</v>
      </c>
      <c r="BI137" s="259" t="str">
        <f t="shared" si="61"/>
        <v>9</v>
      </c>
      <c r="BJ137" s="259" t="str">
        <f t="shared" si="61"/>
        <v>127,000</v>
      </c>
      <c r="BK137" s="259" t="str">
        <f t="shared" si="61"/>
        <v>-</v>
      </c>
      <c r="BL137" s="259">
        <f t="shared" si="61"/>
        <v>0</v>
      </c>
      <c r="BM137" s="259" t="str">
        <f t="shared" si="61"/>
        <v>-</v>
      </c>
      <c r="BN137" s="259" t="str">
        <f t="shared" si="61"/>
        <v>-</v>
      </c>
      <c r="BO137" s="259">
        <f t="shared" si="61"/>
        <v>0</v>
      </c>
      <c r="BP137" s="259" t="str">
        <f t="shared" si="61"/>
        <v>-</v>
      </c>
      <c r="BQ137" s="259" t="str">
        <f t="shared" si="61"/>
        <v>-</v>
      </c>
      <c r="BR137" s="259" t="str">
        <f t="shared" si="61"/>
        <v>-</v>
      </c>
      <c r="BS137" s="259" t="str">
        <f t="shared" si="61"/>
        <v>-</v>
      </c>
      <c r="BT137" s="259" t="str">
        <f t="shared" si="61"/>
        <v>$150</v>
      </c>
      <c r="BU137" s="269" t="s">
        <v>275</v>
      </c>
      <c r="BV137" s="269" t="s">
        <v>275</v>
      </c>
      <c r="BW137" s="248" t="str">
        <f t="shared" ref="BW137:CP137" si="66">BW37</f>
        <v>-</v>
      </c>
      <c r="BX137" s="259" t="str">
        <f t="shared" si="66"/>
        <v>-</v>
      </c>
      <c r="BY137" s="259" t="str">
        <f t="shared" si="66"/>
        <v>-</v>
      </c>
      <c r="BZ137" s="259" t="str">
        <f t="shared" si="66"/>
        <v>-</v>
      </c>
      <c r="CA137" s="259" t="str">
        <f t="shared" si="66"/>
        <v>-</v>
      </c>
      <c r="CB137" s="259" t="str">
        <f t="shared" si="66"/>
        <v>-</v>
      </c>
      <c r="CC137" s="259" t="str">
        <f t="shared" si="66"/>
        <v>-</v>
      </c>
      <c r="CD137" s="259" t="str">
        <f t="shared" si="66"/>
        <v>-</v>
      </c>
      <c r="CE137" s="259" t="str">
        <f t="shared" si="66"/>
        <v>-</v>
      </c>
      <c r="CF137" s="259" t="str">
        <f t="shared" si="66"/>
        <v>-</v>
      </c>
      <c r="CG137" s="259" t="str">
        <f t="shared" si="66"/>
        <v>-</v>
      </c>
      <c r="CH137" s="259" t="str">
        <f t="shared" si="66"/>
        <v>-</v>
      </c>
      <c r="CI137" s="259" t="str">
        <f t="shared" si="66"/>
        <v>-</v>
      </c>
      <c r="CJ137" s="259" t="str">
        <f t="shared" si="66"/>
        <v>-</v>
      </c>
      <c r="CK137" s="259" t="str">
        <f t="shared" si="66"/>
        <v>-</v>
      </c>
      <c r="CL137" s="259" t="str">
        <f t="shared" si="66"/>
        <v>-</v>
      </c>
      <c r="CM137" s="259" t="str">
        <f t="shared" si="66"/>
        <v>-</v>
      </c>
      <c r="CN137" s="259" t="str">
        <f t="shared" si="66"/>
        <v>-</v>
      </c>
      <c r="CO137" s="259" t="str">
        <f t="shared" si="66"/>
        <v>-</v>
      </c>
      <c r="CP137" s="259" t="str">
        <f t="shared" si="66"/>
        <v>-</v>
      </c>
      <c r="CQ137" s="269" t="s">
        <v>275</v>
      </c>
      <c r="CR137" s="269" t="s">
        <v>275</v>
      </c>
      <c r="CS137" s="248" t="str">
        <f t="shared" ref="CS137:DL137" si="67">CS37</f>
        <v>13,383</v>
      </c>
      <c r="CT137" s="259" t="str">
        <f t="shared" si="67"/>
        <v>195</v>
      </c>
      <c r="CU137" s="259" t="str">
        <f t="shared" si="67"/>
        <v>14</v>
      </c>
      <c r="CV137" s="259" t="str">
        <f t="shared" si="67"/>
        <v>279</v>
      </c>
      <c r="CW137" s="259" t="str">
        <f t="shared" si="67"/>
        <v>300</v>
      </c>
      <c r="CX137" s="259" t="str">
        <f t="shared" si="67"/>
        <v>86</v>
      </c>
      <c r="CY137" s="259" t="str">
        <f t="shared" si="67"/>
        <v>14</v>
      </c>
      <c r="CZ137" s="259" t="str">
        <f t="shared" si="67"/>
        <v>8,815</v>
      </c>
      <c r="DA137" s="259" t="str">
        <f t="shared" si="67"/>
        <v>9</v>
      </c>
      <c r="DB137" s="259" t="str">
        <f t="shared" si="67"/>
        <v>127,000</v>
      </c>
      <c r="DC137" s="259" t="str">
        <f t="shared" si="67"/>
        <v>-</v>
      </c>
      <c r="DD137" s="259" t="str">
        <f t="shared" si="67"/>
        <v>-</v>
      </c>
      <c r="DE137" s="259" t="str">
        <f t="shared" si="67"/>
        <v>-</v>
      </c>
      <c r="DF137" s="259" t="str">
        <f t="shared" si="67"/>
        <v>-</v>
      </c>
      <c r="DG137" s="259" t="str">
        <f t="shared" si="67"/>
        <v>-</v>
      </c>
      <c r="DH137" s="259" t="str">
        <f t="shared" si="67"/>
        <v>-</v>
      </c>
      <c r="DI137" s="259" t="str">
        <f t="shared" si="67"/>
        <v>-</v>
      </c>
      <c r="DJ137" s="259" t="str">
        <f t="shared" si="67"/>
        <v>-</v>
      </c>
      <c r="DK137" s="259" t="str">
        <f t="shared" si="67"/>
        <v>-</v>
      </c>
      <c r="DL137" s="259" t="str">
        <f t="shared" si="67"/>
        <v>$155</v>
      </c>
      <c r="DM137" s="269" t="s">
        <v>275</v>
      </c>
      <c r="DN137" s="269" t="s">
        <v>275</v>
      </c>
      <c r="DO137" s="248" t="str">
        <f t="shared" ref="DO137:EH137" si="68">DO37</f>
        <v>-3,234</v>
      </c>
      <c r="DP137" s="259" t="str">
        <f t="shared" si="68"/>
        <v>-1</v>
      </c>
      <c r="DQ137" s="259" t="str">
        <f t="shared" si="68"/>
        <v>0</v>
      </c>
      <c r="DR137" s="259" t="str">
        <f t="shared" si="68"/>
        <v>0</v>
      </c>
      <c r="DS137" s="259" t="str">
        <f t="shared" si="68"/>
        <v>0</v>
      </c>
      <c r="DT137" s="259" t="str">
        <f t="shared" si="68"/>
        <v>0</v>
      </c>
      <c r="DU137" s="259" t="str">
        <f t="shared" si="68"/>
        <v>0</v>
      </c>
      <c r="DV137" s="259" t="str">
        <f t="shared" si="68"/>
        <v>-1</v>
      </c>
      <c r="DW137" s="259" t="str">
        <f t="shared" si="68"/>
        <v>0</v>
      </c>
      <c r="DX137" s="259" t="str">
        <f t="shared" si="68"/>
        <v>0</v>
      </c>
      <c r="DY137" s="259" t="str">
        <f t="shared" si="68"/>
        <v>-</v>
      </c>
      <c r="DZ137" s="259" t="str">
        <f t="shared" si="68"/>
        <v>-</v>
      </c>
      <c r="EA137" s="259" t="str">
        <f t="shared" si="68"/>
        <v>-</v>
      </c>
      <c r="EB137" s="259" t="str">
        <f t="shared" si="68"/>
        <v>-</v>
      </c>
      <c r="EC137" s="259" t="str">
        <f t="shared" si="68"/>
        <v>-</v>
      </c>
      <c r="ED137" s="259" t="str">
        <f t="shared" si="68"/>
        <v>-</v>
      </c>
      <c r="EE137" s="259" t="str">
        <f t="shared" si="68"/>
        <v>-</v>
      </c>
      <c r="EF137" s="259" t="str">
        <f t="shared" si="68"/>
        <v>-</v>
      </c>
      <c r="EG137" s="259" t="str">
        <f t="shared" si="68"/>
        <v>-</v>
      </c>
      <c r="EH137" s="259" t="str">
        <f t="shared" si="68"/>
        <v>$10</v>
      </c>
      <c r="EI137" s="269" t="s">
        <v>275</v>
      </c>
      <c r="EJ137" s="269" t="s">
        <v>275</v>
      </c>
      <c r="EK137" s="248" t="str">
        <f t="shared" ref="EK137:FD137" si="69">EK37</f>
        <v>-</v>
      </c>
      <c r="EL137" s="259" t="str">
        <f t="shared" si="69"/>
        <v>-</v>
      </c>
      <c r="EM137" s="259" t="str">
        <f t="shared" si="69"/>
        <v>-</v>
      </c>
      <c r="EN137" s="259" t="str">
        <f t="shared" si="69"/>
        <v>-</v>
      </c>
      <c r="EO137" s="259" t="str">
        <f t="shared" si="69"/>
        <v>-</v>
      </c>
      <c r="EP137" s="259" t="str">
        <f t="shared" si="69"/>
        <v>-</v>
      </c>
      <c r="EQ137" s="259" t="str">
        <f t="shared" si="69"/>
        <v>-</v>
      </c>
      <c r="ER137" s="259" t="str">
        <f t="shared" si="69"/>
        <v>-</v>
      </c>
      <c r="ES137" s="259" t="str">
        <f t="shared" si="69"/>
        <v>-</v>
      </c>
      <c r="ET137" s="259" t="str">
        <f t="shared" si="69"/>
        <v>-</v>
      </c>
      <c r="EU137" s="259" t="str">
        <f t="shared" si="69"/>
        <v>-</v>
      </c>
      <c r="EV137" s="259" t="str">
        <f t="shared" si="69"/>
        <v>-</v>
      </c>
      <c r="EW137" s="259" t="str">
        <f t="shared" si="69"/>
        <v>-</v>
      </c>
      <c r="EX137" s="259" t="str">
        <f t="shared" si="69"/>
        <v>-</v>
      </c>
      <c r="EY137" s="259" t="str">
        <f t="shared" si="69"/>
        <v>-</v>
      </c>
      <c r="EZ137" s="259" t="str">
        <f t="shared" si="69"/>
        <v>-</v>
      </c>
      <c r="FA137" s="259" t="str">
        <f t="shared" si="69"/>
        <v>-</v>
      </c>
      <c r="FB137" s="259" t="str">
        <f t="shared" si="69"/>
        <v>-</v>
      </c>
      <c r="FC137" s="259" t="str">
        <f t="shared" si="69"/>
        <v>-</v>
      </c>
      <c r="FD137" s="259" t="str">
        <f t="shared" si="69"/>
        <v>-</v>
      </c>
      <c r="FE137" s="269" t="s">
        <v>275</v>
      </c>
    </row>
    <row r="138" spans="1:161"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248" t="s">
        <v>153</v>
      </c>
      <c r="AD138" s="257" t="str">
        <f t="shared" ca="1" si="59"/>
        <v>$125</v>
      </c>
      <c r="AE138" s="259" t="str">
        <f t="shared" ref="AE138" si="70">AE38</f>
        <v>14,000</v>
      </c>
      <c r="AF138" s="259" t="str">
        <f t="shared" ref="AF138:AS138" si="71">AF38</f>
        <v>395</v>
      </c>
      <c r="AG138" s="259" t="str">
        <f t="shared" si="71"/>
        <v>-</v>
      </c>
      <c r="AH138" s="259" t="str">
        <f t="shared" si="71"/>
        <v>195</v>
      </c>
      <c r="AI138" s="259" t="str">
        <f t="shared" si="71"/>
        <v>7</v>
      </c>
      <c r="AJ138" s="259" t="str">
        <f t="shared" si="71"/>
        <v>3</v>
      </c>
      <c r="AK138" s="259" t="str">
        <f t="shared" si="71"/>
        <v>32</v>
      </c>
      <c r="AL138" s="259" t="str">
        <f t="shared" si="71"/>
        <v>79,000</v>
      </c>
      <c r="AM138" s="259" t="str">
        <f t="shared" si="71"/>
        <v>34</v>
      </c>
      <c r="AN138" s="259" t="str">
        <f t="shared" si="71"/>
        <v>381,000</v>
      </c>
      <c r="AO138" s="259" t="str">
        <f t="shared" si="71"/>
        <v>49,000</v>
      </c>
      <c r="AP138" s="259" t="str">
        <f t="shared" si="71"/>
        <v>49,005</v>
      </c>
      <c r="AQ138" s="259" t="str">
        <f t="shared" si="71"/>
        <v>20</v>
      </c>
      <c r="AR138" s="259" t="str">
        <f t="shared" si="71"/>
        <v>210,000</v>
      </c>
      <c r="AS138" s="259" t="str">
        <f t="shared" si="71"/>
        <v>402,000</v>
      </c>
      <c r="AT138" s="259" t="str">
        <f t="shared" ref="AT138:AX138" si="72">AT38</f>
        <v>$2,500,000</v>
      </c>
      <c r="AU138" s="259" t="str">
        <f t="shared" si="72"/>
        <v>$3,157,000</v>
      </c>
      <c r="AV138" s="259" t="str">
        <f t="shared" si="72"/>
        <v>$3,022,000</v>
      </c>
      <c r="AW138" s="259" t="str">
        <f t="shared" si="72"/>
        <v>$8,679,000</v>
      </c>
      <c r="AX138" s="259" t="str">
        <f t="shared" si="72"/>
        <v>$125</v>
      </c>
      <c r="AY138" s="269" t="s">
        <v>275</v>
      </c>
      <c r="AZ138" s="269"/>
      <c r="BA138" s="248" t="str">
        <f t="shared" si="61"/>
        <v>14,000</v>
      </c>
      <c r="BB138" s="259" t="str">
        <f t="shared" si="61"/>
        <v>447</v>
      </c>
      <c r="BC138" s="259">
        <f t="shared" si="61"/>
        <v>0</v>
      </c>
      <c r="BD138" s="259" t="str">
        <f t="shared" si="61"/>
        <v>197</v>
      </c>
      <c r="BE138" s="259" t="str">
        <f t="shared" si="61"/>
        <v>8</v>
      </c>
      <c r="BF138" s="259" t="str">
        <f t="shared" si="61"/>
        <v>2</v>
      </c>
      <c r="BG138" s="259" t="str">
        <f t="shared" si="61"/>
        <v>32</v>
      </c>
      <c r="BH138" s="259" t="str">
        <f t="shared" si="61"/>
        <v>80</v>
      </c>
      <c r="BI138" s="259" t="str">
        <f t="shared" si="61"/>
        <v>32</v>
      </c>
      <c r="BJ138" s="259" t="str">
        <f t="shared" si="61"/>
        <v>361,000</v>
      </c>
      <c r="BK138" s="259" t="str">
        <f t="shared" si="61"/>
        <v>22</v>
      </c>
      <c r="BL138" s="259" t="str">
        <f t="shared" si="61"/>
        <v>29</v>
      </c>
      <c r="BM138" s="259" t="str">
        <f t="shared" si="61"/>
        <v>17</v>
      </c>
      <c r="BN138" s="259" t="str">
        <f t="shared" si="61"/>
        <v>82,000</v>
      </c>
      <c r="BO138" s="259" t="str">
        <f t="shared" si="61"/>
        <v>194,000</v>
      </c>
      <c r="BP138" s="259" t="str">
        <f t="shared" si="61"/>
        <v>$2,500,000</v>
      </c>
      <c r="BQ138" s="259" t="str">
        <f t="shared" si="61"/>
        <v>$2,800,000</v>
      </c>
      <c r="BR138" s="259" t="str">
        <f t="shared" si="61"/>
        <v>$2,800,000</v>
      </c>
      <c r="BS138" s="259" t="str">
        <f t="shared" si="61"/>
        <v>$7,800,000</v>
      </c>
      <c r="BT138" s="259" t="str">
        <f t="shared" si="61"/>
        <v>$125</v>
      </c>
      <c r="BU138" s="269" t="s">
        <v>275</v>
      </c>
      <c r="BV138" s="269" t="s">
        <v>275</v>
      </c>
      <c r="BW138" s="248" t="str">
        <f t="shared" ref="BW138:CP138" si="73">BW38</f>
        <v>14,000</v>
      </c>
      <c r="BX138" s="259" t="str">
        <f t="shared" si="73"/>
        <v>315</v>
      </c>
      <c r="BY138" s="259" t="str">
        <f t="shared" si="73"/>
        <v>98</v>
      </c>
      <c r="BZ138" s="259" t="str">
        <f t="shared" si="73"/>
        <v>200</v>
      </c>
      <c r="CA138" s="259" t="str">
        <f t="shared" si="73"/>
        <v>7</v>
      </c>
      <c r="CB138" s="259" t="str">
        <f t="shared" si="73"/>
        <v>2</v>
      </c>
      <c r="CC138" s="259" t="str">
        <f t="shared" si="73"/>
        <v>32</v>
      </c>
      <c r="CD138" s="259" t="str">
        <f t="shared" si="73"/>
        <v>80</v>
      </c>
      <c r="CE138" s="259" t="str">
        <f t="shared" si="73"/>
        <v>32</v>
      </c>
      <c r="CF138" s="259" t="str">
        <f t="shared" si="73"/>
        <v>361,000</v>
      </c>
      <c r="CG138" s="259" t="str">
        <f t="shared" si="73"/>
        <v>13,000</v>
      </c>
      <c r="CH138" s="259" t="str">
        <f t="shared" si="73"/>
        <v>13,000</v>
      </c>
      <c r="CI138" s="259">
        <f t="shared" si="73"/>
        <v>0</v>
      </c>
      <c r="CJ138" s="259" t="str">
        <f t="shared" si="73"/>
        <v>15,000</v>
      </c>
      <c r="CK138" s="259" t="str">
        <f t="shared" si="73"/>
        <v>95,000</v>
      </c>
      <c r="CL138" s="259" t="str">
        <f t="shared" si="73"/>
        <v>$1,900,000</v>
      </c>
      <c r="CM138" s="259" t="str">
        <f t="shared" si="73"/>
        <v>$2,300,000</v>
      </c>
      <c r="CN138" s="259" t="str">
        <f t="shared" si="73"/>
        <v>$1,600,000</v>
      </c>
      <c r="CO138" s="259" t="str">
        <f t="shared" si="73"/>
        <v>$5,800,000</v>
      </c>
      <c r="CP138" s="259" t="str">
        <f t="shared" si="73"/>
        <v>$125</v>
      </c>
      <c r="CQ138" s="269" t="s">
        <v>275</v>
      </c>
      <c r="CR138" s="269" t="s">
        <v>275</v>
      </c>
      <c r="CS138" s="248" t="str">
        <f t="shared" ref="CS138:DL138" si="74">CS38</f>
        <v>14,000</v>
      </c>
      <c r="CT138" s="259" t="str">
        <f t="shared" si="74"/>
        <v>386</v>
      </c>
      <c r="CU138" s="259" t="str">
        <f t="shared" si="74"/>
        <v>49</v>
      </c>
      <c r="CV138" s="259" t="str">
        <f t="shared" si="74"/>
        <v>197</v>
      </c>
      <c r="CW138" s="259" t="str">
        <f t="shared" si="74"/>
        <v>7</v>
      </c>
      <c r="CX138" s="259" t="str">
        <f t="shared" si="74"/>
        <v>2</v>
      </c>
      <c r="CY138" s="259" t="str">
        <f t="shared" si="74"/>
        <v>32</v>
      </c>
      <c r="CZ138" s="259" t="str">
        <f t="shared" si="74"/>
        <v>26,387</v>
      </c>
      <c r="DA138" s="259" t="str">
        <f t="shared" si="74"/>
        <v>33</v>
      </c>
      <c r="DB138" s="259" t="str">
        <f t="shared" si="74"/>
        <v>367,667</v>
      </c>
      <c r="DC138" s="259" t="str">
        <f t="shared" si="74"/>
        <v>20,674</v>
      </c>
      <c r="DD138" s="259" t="str">
        <f t="shared" si="74"/>
        <v>20,678</v>
      </c>
      <c r="DE138" s="259" t="str">
        <f t="shared" si="74"/>
        <v>12</v>
      </c>
      <c r="DF138" s="259" t="str">
        <f t="shared" si="74"/>
        <v>102,333</v>
      </c>
      <c r="DG138" s="259" t="str">
        <f t="shared" si="74"/>
        <v>230,333</v>
      </c>
      <c r="DH138" s="259" t="str">
        <f t="shared" si="74"/>
        <v>$2,300,000</v>
      </c>
      <c r="DI138" s="259" t="str">
        <f t="shared" si="74"/>
        <v>$2,752,333</v>
      </c>
      <c r="DJ138" s="259" t="str">
        <f t="shared" si="74"/>
        <v>$2,474,000</v>
      </c>
      <c r="DK138" s="259" t="str">
        <f t="shared" si="74"/>
        <v>$7,426,333</v>
      </c>
      <c r="DL138" s="259" t="str">
        <f t="shared" si="74"/>
        <v>$125</v>
      </c>
      <c r="DM138" s="269" t="s">
        <v>275</v>
      </c>
      <c r="DN138" s="269" t="s">
        <v>275</v>
      </c>
      <c r="DO138" s="248" t="str">
        <f t="shared" ref="DO138:EH138" si="75">DO38</f>
        <v>0</v>
      </c>
      <c r="DP138" s="259" t="str">
        <f t="shared" si="75"/>
        <v>-52</v>
      </c>
      <c r="DQ138" s="259" t="str">
        <f t="shared" si="75"/>
        <v>-</v>
      </c>
      <c r="DR138" s="259" t="str">
        <f t="shared" si="75"/>
        <v>-2</v>
      </c>
      <c r="DS138" s="259" t="str">
        <f t="shared" si="75"/>
        <v>-1</v>
      </c>
      <c r="DT138" s="259" t="str">
        <f t="shared" si="75"/>
        <v>1</v>
      </c>
      <c r="DU138" s="259" t="str">
        <f t="shared" si="75"/>
        <v>0</v>
      </c>
      <c r="DV138" s="259" t="str">
        <f t="shared" si="75"/>
        <v>78,920</v>
      </c>
      <c r="DW138" s="259" t="str">
        <f t="shared" si="75"/>
        <v>2</v>
      </c>
      <c r="DX138" s="259" t="str">
        <f t="shared" si="75"/>
        <v>20,000</v>
      </c>
      <c r="DY138" s="259" t="str">
        <f t="shared" si="75"/>
        <v>48,978</v>
      </c>
      <c r="DZ138" s="259" t="str">
        <f t="shared" si="75"/>
        <v>48,976</v>
      </c>
      <c r="EA138" s="259" t="str">
        <f t="shared" si="75"/>
        <v>3</v>
      </c>
      <c r="EB138" s="259" t="str">
        <f t="shared" si="75"/>
        <v>128,000</v>
      </c>
      <c r="EC138" s="259" t="str">
        <f t="shared" si="75"/>
        <v>208,000</v>
      </c>
      <c r="ED138" s="259" t="str">
        <f t="shared" si="75"/>
        <v>$0</v>
      </c>
      <c r="EE138" s="259" t="str">
        <f t="shared" si="75"/>
        <v>$357,000</v>
      </c>
      <c r="EF138" s="259" t="str">
        <f t="shared" si="75"/>
        <v>$222,000</v>
      </c>
      <c r="EG138" s="259" t="str">
        <f t="shared" si="75"/>
        <v>$879,000</v>
      </c>
      <c r="EH138" s="259" t="str">
        <f t="shared" si="75"/>
        <v>$0</v>
      </c>
      <c r="EI138" s="269" t="s">
        <v>275</v>
      </c>
      <c r="EJ138" s="269" t="s">
        <v>275</v>
      </c>
      <c r="EK138" s="248" t="str">
        <f t="shared" ref="EK138:FD138" si="76">EK38</f>
        <v>0</v>
      </c>
      <c r="EL138" s="259" t="str">
        <f t="shared" si="76"/>
        <v>132</v>
      </c>
      <c r="EM138" s="259" t="str">
        <f t="shared" si="76"/>
        <v>-98</v>
      </c>
      <c r="EN138" s="259" t="str">
        <f t="shared" si="76"/>
        <v>-3</v>
      </c>
      <c r="EO138" s="259" t="str">
        <f t="shared" si="76"/>
        <v>1</v>
      </c>
      <c r="EP138" s="259" t="str">
        <f t="shared" si="76"/>
        <v>0</v>
      </c>
      <c r="EQ138" s="259" t="str">
        <f t="shared" si="76"/>
        <v>0</v>
      </c>
      <c r="ER138" s="259" t="str">
        <f t="shared" si="76"/>
        <v>0</v>
      </c>
      <c r="ES138" s="259" t="str">
        <f t="shared" si="76"/>
        <v>0</v>
      </c>
      <c r="ET138" s="259" t="str">
        <f t="shared" si="76"/>
        <v>0</v>
      </c>
      <c r="EU138" s="259" t="str">
        <f t="shared" si="76"/>
        <v>-12,978</v>
      </c>
      <c r="EV138" s="259" t="str">
        <f t="shared" si="76"/>
        <v>-12,971</v>
      </c>
      <c r="EW138" s="259" t="str">
        <f t="shared" si="76"/>
        <v>17</v>
      </c>
      <c r="EX138" s="259" t="str">
        <f t="shared" si="76"/>
        <v>67,000</v>
      </c>
      <c r="EY138" s="259" t="str">
        <f t="shared" si="76"/>
        <v>99,000</v>
      </c>
      <c r="EZ138" s="259" t="str">
        <f t="shared" si="76"/>
        <v>$600,000</v>
      </c>
      <c r="FA138" s="259" t="str">
        <f t="shared" si="76"/>
        <v>$500,000</v>
      </c>
      <c r="FB138" s="259" t="str">
        <f t="shared" si="76"/>
        <v>$1,200,000</v>
      </c>
      <c r="FC138" s="259" t="str">
        <f t="shared" si="76"/>
        <v>$2,000,000</v>
      </c>
      <c r="FD138" s="259" t="str">
        <f t="shared" si="76"/>
        <v>$0</v>
      </c>
      <c r="FE138" s="269" t="s">
        <v>275</v>
      </c>
    </row>
    <row r="139" spans="1:161"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248" t="s">
        <v>154</v>
      </c>
      <c r="AD139" s="257" t="str">
        <f t="shared" ca="1" si="59"/>
        <v>-</v>
      </c>
      <c r="AE139" s="259" t="str">
        <f t="shared" ref="AE139" si="77">AE39</f>
        <v>-</v>
      </c>
      <c r="AF139" s="259" t="str">
        <f t="shared" ref="AF139:AS139" si="78">AF39</f>
        <v>-</v>
      </c>
      <c r="AG139" s="259" t="str">
        <f t="shared" si="78"/>
        <v>-</v>
      </c>
      <c r="AH139" s="259" t="str">
        <f t="shared" si="78"/>
        <v>-</v>
      </c>
      <c r="AI139" s="259" t="str">
        <f t="shared" si="78"/>
        <v>-</v>
      </c>
      <c r="AJ139" s="259" t="str">
        <f t="shared" si="78"/>
        <v>-</v>
      </c>
      <c r="AK139" s="259" t="str">
        <f t="shared" si="78"/>
        <v>-</v>
      </c>
      <c r="AL139" s="259" t="str">
        <f t="shared" si="78"/>
        <v>-</v>
      </c>
      <c r="AM139" s="259" t="str">
        <f t="shared" si="78"/>
        <v>-</v>
      </c>
      <c r="AN139" s="259" t="str">
        <f t="shared" si="78"/>
        <v>-</v>
      </c>
      <c r="AO139" s="259" t="str">
        <f t="shared" si="78"/>
        <v>-</v>
      </c>
      <c r="AP139" s="259" t="str">
        <f t="shared" si="78"/>
        <v>-</v>
      </c>
      <c r="AQ139" s="259" t="str">
        <f t="shared" si="78"/>
        <v>-</v>
      </c>
      <c r="AR139" s="259" t="str">
        <f t="shared" si="78"/>
        <v>-</v>
      </c>
      <c r="AS139" s="259" t="str">
        <f t="shared" si="78"/>
        <v>-</v>
      </c>
      <c r="AT139" s="259" t="str">
        <f t="shared" ref="AT139:AX139" si="79">AT39</f>
        <v>-</v>
      </c>
      <c r="AU139" s="259" t="str">
        <f t="shared" si="79"/>
        <v>-</v>
      </c>
      <c r="AV139" s="259" t="str">
        <f t="shared" si="79"/>
        <v>-</v>
      </c>
      <c r="AW139" s="259" t="str">
        <f t="shared" si="79"/>
        <v>-</v>
      </c>
      <c r="AX139" s="259" t="str">
        <f t="shared" si="79"/>
        <v>-</v>
      </c>
      <c r="AY139" s="269" t="s">
        <v>275</v>
      </c>
      <c r="AZ139" s="269"/>
      <c r="BA139" s="248" t="str">
        <f t="shared" ref="BA139:BT139" si="80">BA39</f>
        <v>-</v>
      </c>
      <c r="BB139" s="259" t="str">
        <f t="shared" si="80"/>
        <v>-</v>
      </c>
      <c r="BC139" s="259" t="str">
        <f t="shared" si="80"/>
        <v>-</v>
      </c>
      <c r="BD139" s="259" t="str">
        <f t="shared" si="80"/>
        <v>-</v>
      </c>
      <c r="BE139" s="259" t="str">
        <f t="shared" si="80"/>
        <v>-</v>
      </c>
      <c r="BF139" s="259" t="str">
        <f t="shared" si="80"/>
        <v>-</v>
      </c>
      <c r="BG139" s="259" t="str">
        <f t="shared" si="80"/>
        <v>-</v>
      </c>
      <c r="BH139" s="259" t="str">
        <f t="shared" si="80"/>
        <v>-</v>
      </c>
      <c r="BI139" s="259" t="str">
        <f t="shared" si="80"/>
        <v>-</v>
      </c>
      <c r="BJ139" s="259" t="str">
        <f t="shared" si="80"/>
        <v>-</v>
      </c>
      <c r="BK139" s="259" t="str">
        <f t="shared" si="80"/>
        <v>-</v>
      </c>
      <c r="BL139" s="259" t="str">
        <f t="shared" si="80"/>
        <v>-</v>
      </c>
      <c r="BM139" s="259" t="str">
        <f t="shared" si="80"/>
        <v>-</v>
      </c>
      <c r="BN139" s="259" t="str">
        <f t="shared" si="80"/>
        <v>-</v>
      </c>
      <c r="BO139" s="259" t="str">
        <f t="shared" si="80"/>
        <v>-</v>
      </c>
      <c r="BP139" s="259" t="str">
        <f t="shared" si="80"/>
        <v>-</v>
      </c>
      <c r="BQ139" s="259" t="str">
        <f t="shared" si="80"/>
        <v>-</v>
      </c>
      <c r="BR139" s="259" t="str">
        <f t="shared" si="80"/>
        <v>-</v>
      </c>
      <c r="BS139" s="259" t="str">
        <f t="shared" si="80"/>
        <v>-</v>
      </c>
      <c r="BT139" s="259" t="str">
        <f t="shared" si="80"/>
        <v>-</v>
      </c>
      <c r="BU139" s="269" t="s">
        <v>275</v>
      </c>
      <c r="BV139" s="269" t="s">
        <v>275</v>
      </c>
      <c r="BW139" s="248" t="str">
        <f t="shared" ref="BW139:CP139" si="81">BW39</f>
        <v>37,650</v>
      </c>
      <c r="BX139" s="259" t="str">
        <f t="shared" si="81"/>
        <v>375</v>
      </c>
      <c r="BY139" s="259">
        <f t="shared" si="81"/>
        <v>0</v>
      </c>
      <c r="BZ139" s="259" t="str">
        <f t="shared" si="81"/>
        <v>88</v>
      </c>
      <c r="CA139" s="259" t="str">
        <f t="shared" si="81"/>
        <v>30</v>
      </c>
      <c r="CB139" s="259">
        <f t="shared" si="81"/>
        <v>0</v>
      </c>
      <c r="CC139" s="259" t="str">
        <f t="shared" si="81"/>
        <v>90</v>
      </c>
      <c r="CD139" s="259" t="str">
        <f t="shared" si="81"/>
        <v>31,600</v>
      </c>
      <c r="CE139" s="259" t="str">
        <f t="shared" si="81"/>
        <v>80</v>
      </c>
      <c r="CF139" s="259" t="str">
        <f t="shared" si="81"/>
        <v>400,000</v>
      </c>
      <c r="CG139" s="259" t="str">
        <f t="shared" si="81"/>
        <v>150</v>
      </c>
      <c r="CH139" s="259" t="str">
        <f t="shared" si="81"/>
        <v>60,970</v>
      </c>
      <c r="CI139" s="259" t="str">
        <f t="shared" si="81"/>
        <v>20,000</v>
      </c>
      <c r="CJ139" s="259" t="str">
        <f t="shared" si="81"/>
        <v>500,000</v>
      </c>
      <c r="CK139" s="259" t="str">
        <f t="shared" si="81"/>
        <v>730,701</v>
      </c>
      <c r="CL139" s="259" t="str">
        <f t="shared" si="81"/>
        <v>-</v>
      </c>
      <c r="CM139" s="259" t="str">
        <f t="shared" si="81"/>
        <v>-</v>
      </c>
      <c r="CN139" s="259" t="str">
        <f t="shared" si="81"/>
        <v>$6,666,845</v>
      </c>
      <c r="CO139" s="259" t="str">
        <f t="shared" si="81"/>
        <v>$14,951,604</v>
      </c>
      <c r="CP139" s="259" t="str">
        <f t="shared" si="81"/>
        <v>$130</v>
      </c>
      <c r="CQ139" s="269" t="s">
        <v>275</v>
      </c>
      <c r="CR139" s="269" t="s">
        <v>275</v>
      </c>
      <c r="CS139" s="248" t="str">
        <f t="shared" ref="CS139:DL139" si="82">CS39</f>
        <v>-</v>
      </c>
      <c r="CT139" s="259" t="str">
        <f t="shared" si="82"/>
        <v>-</v>
      </c>
      <c r="CU139" s="259" t="str">
        <f t="shared" si="82"/>
        <v>-</v>
      </c>
      <c r="CV139" s="259" t="str">
        <f t="shared" si="82"/>
        <v>-</v>
      </c>
      <c r="CW139" s="259" t="str">
        <f t="shared" si="82"/>
        <v>-</v>
      </c>
      <c r="CX139" s="259" t="str">
        <f t="shared" si="82"/>
        <v>-</v>
      </c>
      <c r="CY139" s="259" t="str">
        <f t="shared" si="82"/>
        <v>-</v>
      </c>
      <c r="CZ139" s="259" t="str">
        <f t="shared" si="82"/>
        <v>-</v>
      </c>
      <c r="DA139" s="259" t="str">
        <f t="shared" si="82"/>
        <v>-</v>
      </c>
      <c r="DB139" s="259" t="str">
        <f t="shared" si="82"/>
        <v>-</v>
      </c>
      <c r="DC139" s="259" t="str">
        <f t="shared" si="82"/>
        <v>-</v>
      </c>
      <c r="DD139" s="259" t="str">
        <f t="shared" si="82"/>
        <v>-</v>
      </c>
      <c r="DE139" s="259" t="str">
        <f t="shared" si="82"/>
        <v>-</v>
      </c>
      <c r="DF139" s="259" t="str">
        <f t="shared" si="82"/>
        <v>-</v>
      </c>
      <c r="DG139" s="259" t="str">
        <f t="shared" si="82"/>
        <v>-</v>
      </c>
      <c r="DH139" s="259" t="str">
        <f t="shared" si="82"/>
        <v>-</v>
      </c>
      <c r="DI139" s="259" t="str">
        <f t="shared" si="82"/>
        <v>-</v>
      </c>
      <c r="DJ139" s="259" t="str">
        <f t="shared" si="82"/>
        <v>-</v>
      </c>
      <c r="DK139" s="259" t="str">
        <f t="shared" si="82"/>
        <v>-</v>
      </c>
      <c r="DL139" s="259" t="str">
        <f t="shared" si="82"/>
        <v>-</v>
      </c>
      <c r="DM139" s="269" t="s">
        <v>275</v>
      </c>
      <c r="DN139" s="269" t="s">
        <v>275</v>
      </c>
      <c r="DO139" s="248" t="str">
        <f t="shared" ref="DO139:EH139" si="83">DO39</f>
        <v>-</v>
      </c>
      <c r="DP139" s="259" t="str">
        <f t="shared" si="83"/>
        <v>-</v>
      </c>
      <c r="DQ139" s="259" t="str">
        <f t="shared" si="83"/>
        <v>-</v>
      </c>
      <c r="DR139" s="259" t="str">
        <f t="shared" si="83"/>
        <v>-</v>
      </c>
      <c r="DS139" s="259" t="str">
        <f t="shared" si="83"/>
        <v>-</v>
      </c>
      <c r="DT139" s="259" t="str">
        <f t="shared" si="83"/>
        <v>-</v>
      </c>
      <c r="DU139" s="259" t="str">
        <f t="shared" si="83"/>
        <v>-</v>
      </c>
      <c r="DV139" s="259" t="str">
        <f t="shared" si="83"/>
        <v>-</v>
      </c>
      <c r="DW139" s="259" t="str">
        <f t="shared" si="83"/>
        <v>-</v>
      </c>
      <c r="DX139" s="259" t="str">
        <f t="shared" si="83"/>
        <v>-</v>
      </c>
      <c r="DY139" s="259" t="str">
        <f t="shared" si="83"/>
        <v>-</v>
      </c>
      <c r="DZ139" s="259" t="str">
        <f t="shared" si="83"/>
        <v>-</v>
      </c>
      <c r="EA139" s="259" t="str">
        <f t="shared" si="83"/>
        <v>-</v>
      </c>
      <c r="EB139" s="259" t="str">
        <f t="shared" si="83"/>
        <v>-</v>
      </c>
      <c r="EC139" s="259" t="str">
        <f t="shared" si="83"/>
        <v>-</v>
      </c>
      <c r="ED139" s="259" t="str">
        <f t="shared" si="83"/>
        <v>-</v>
      </c>
      <c r="EE139" s="259" t="str">
        <f t="shared" si="83"/>
        <v>-</v>
      </c>
      <c r="EF139" s="259" t="str">
        <f t="shared" si="83"/>
        <v>-</v>
      </c>
      <c r="EG139" s="259" t="str">
        <f t="shared" si="83"/>
        <v>-</v>
      </c>
      <c r="EH139" s="259" t="str">
        <f t="shared" si="83"/>
        <v>-</v>
      </c>
      <c r="EI139" s="269" t="s">
        <v>275</v>
      </c>
      <c r="EJ139" s="269" t="s">
        <v>275</v>
      </c>
      <c r="EK139" s="248" t="str">
        <f t="shared" ref="EK139:FD139" si="84">EK39</f>
        <v>-</v>
      </c>
      <c r="EL139" s="259" t="str">
        <f t="shared" si="84"/>
        <v>-</v>
      </c>
      <c r="EM139" s="259" t="str">
        <f t="shared" si="84"/>
        <v>-</v>
      </c>
      <c r="EN139" s="259" t="str">
        <f t="shared" si="84"/>
        <v>-</v>
      </c>
      <c r="EO139" s="259" t="str">
        <f t="shared" si="84"/>
        <v>-</v>
      </c>
      <c r="EP139" s="259" t="str">
        <f t="shared" si="84"/>
        <v>-</v>
      </c>
      <c r="EQ139" s="259" t="str">
        <f t="shared" si="84"/>
        <v>-</v>
      </c>
      <c r="ER139" s="259" t="str">
        <f t="shared" si="84"/>
        <v>-</v>
      </c>
      <c r="ES139" s="259" t="str">
        <f t="shared" si="84"/>
        <v>-</v>
      </c>
      <c r="ET139" s="259" t="str">
        <f t="shared" si="84"/>
        <v>-</v>
      </c>
      <c r="EU139" s="259" t="str">
        <f t="shared" si="84"/>
        <v>-</v>
      </c>
      <c r="EV139" s="259" t="str">
        <f t="shared" si="84"/>
        <v>-</v>
      </c>
      <c r="EW139" s="259" t="str">
        <f t="shared" si="84"/>
        <v>-</v>
      </c>
      <c r="EX139" s="259" t="str">
        <f t="shared" si="84"/>
        <v>-</v>
      </c>
      <c r="EY139" s="259" t="str">
        <f t="shared" si="84"/>
        <v>-</v>
      </c>
      <c r="EZ139" s="259" t="str">
        <f t="shared" si="84"/>
        <v>-</v>
      </c>
      <c r="FA139" s="259" t="str">
        <f t="shared" si="84"/>
        <v>-</v>
      </c>
      <c r="FB139" s="259" t="str">
        <f t="shared" si="84"/>
        <v>-</v>
      </c>
      <c r="FC139" s="259" t="str">
        <f t="shared" si="84"/>
        <v>-</v>
      </c>
      <c r="FD139" s="259" t="str">
        <f t="shared" si="84"/>
        <v>-</v>
      </c>
      <c r="FE139" s="269" t="s">
        <v>275</v>
      </c>
    </row>
    <row r="140" spans="1:161"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248" t="s">
        <v>131</v>
      </c>
      <c r="AD140" s="257" t="str">
        <f t="shared" ca="1" si="59"/>
        <v>-</v>
      </c>
      <c r="AE140" s="259" t="str">
        <f t="shared" ref="AE140" si="85">AE40</f>
        <v>9,060</v>
      </c>
      <c r="AF140" s="259" t="str">
        <f t="shared" ref="AF140:AS140" si="86">AF40</f>
        <v>1,945</v>
      </c>
      <c r="AG140" s="259" t="str">
        <f t="shared" si="86"/>
        <v>600</v>
      </c>
      <c r="AH140" s="259" t="str">
        <f t="shared" si="86"/>
        <v>1,025</v>
      </c>
      <c r="AI140" s="259" t="str">
        <f t="shared" si="86"/>
        <v>193</v>
      </c>
      <c r="AJ140" s="259" t="str">
        <f t="shared" si="86"/>
        <v>77</v>
      </c>
      <c r="AK140" s="259" t="str">
        <f t="shared" si="86"/>
        <v>250</v>
      </c>
      <c r="AL140" s="259" t="str">
        <f t="shared" si="86"/>
        <v>10,000</v>
      </c>
      <c r="AM140" s="259" t="str">
        <f t="shared" si="86"/>
        <v>12</v>
      </c>
      <c r="AN140" s="259" t="str">
        <f t="shared" si="86"/>
        <v>60,000</v>
      </c>
      <c r="AO140" s="259" t="str">
        <f t="shared" si="86"/>
        <v>20,636</v>
      </c>
      <c r="AP140" s="259" t="str">
        <f t="shared" si="86"/>
        <v>40,737</v>
      </c>
      <c r="AQ140" s="259" t="str">
        <f t="shared" si="86"/>
        <v>111,922</v>
      </c>
      <c r="AR140" s="259" t="str">
        <f t="shared" si="86"/>
        <v>845,276</v>
      </c>
      <c r="AS140" s="259" t="str">
        <f t="shared" si="86"/>
        <v>845,276</v>
      </c>
      <c r="AT140" s="259" t="str">
        <f t="shared" ref="AT140:AX140" si="87">AT40</f>
        <v>$49,295,797</v>
      </c>
      <c r="AU140" s="259" t="str">
        <f t="shared" si="87"/>
        <v>$8,352,501</v>
      </c>
      <c r="AV140" s="259" t="str">
        <f t="shared" si="87"/>
        <v>$6,239,395</v>
      </c>
      <c r="AW140" s="259" t="str">
        <f t="shared" si="87"/>
        <v>$63,887,693</v>
      </c>
      <c r="AX140" s="259" t="str">
        <f t="shared" si="87"/>
        <v>-</v>
      </c>
      <c r="AY140" s="269" t="s">
        <v>275</v>
      </c>
      <c r="AZ140" s="269"/>
      <c r="BA140" s="248" t="str">
        <f t="shared" ref="BA140:BT140" si="88">BA40</f>
        <v>50,679</v>
      </c>
      <c r="BB140" s="259" t="str">
        <f t="shared" si="88"/>
        <v>1,945</v>
      </c>
      <c r="BC140" s="259" t="str">
        <f t="shared" si="88"/>
        <v>600</v>
      </c>
      <c r="BD140" s="259" t="str">
        <f t="shared" si="88"/>
        <v>1,025</v>
      </c>
      <c r="BE140" s="259" t="str">
        <f t="shared" si="88"/>
        <v>193</v>
      </c>
      <c r="BF140" s="259" t="str">
        <f t="shared" si="88"/>
        <v>77</v>
      </c>
      <c r="BG140" s="259" t="str">
        <f t="shared" si="88"/>
        <v>64</v>
      </c>
      <c r="BH140" s="259" t="str">
        <f t="shared" si="88"/>
        <v>-</v>
      </c>
      <c r="BI140" s="259" t="str">
        <f t="shared" si="88"/>
        <v>-</v>
      </c>
      <c r="BJ140" s="259" t="str">
        <f t="shared" si="88"/>
        <v>-</v>
      </c>
      <c r="BK140" s="259" t="str">
        <f t="shared" si="88"/>
        <v>19,650</v>
      </c>
      <c r="BL140" s="259" t="str">
        <f t="shared" si="88"/>
        <v>39,168</v>
      </c>
      <c r="BM140" s="259" t="str">
        <f t="shared" si="88"/>
        <v>105,002</v>
      </c>
      <c r="BN140" s="259" t="str">
        <f t="shared" si="88"/>
        <v>900,816</v>
      </c>
      <c r="BO140" s="259" t="str">
        <f t="shared" si="88"/>
        <v>900,816</v>
      </c>
      <c r="BP140" s="259" t="str">
        <f t="shared" si="88"/>
        <v>$20,009,840</v>
      </c>
      <c r="BQ140" s="259" t="str">
        <f t="shared" si="88"/>
        <v>$4,260,665</v>
      </c>
      <c r="BR140" s="259" t="str">
        <f t="shared" si="88"/>
        <v>$5,232,636</v>
      </c>
      <c r="BS140" s="259" t="str">
        <f t="shared" si="88"/>
        <v>$29,749,902</v>
      </c>
      <c r="BT140" s="259" t="str">
        <f t="shared" si="88"/>
        <v>-</v>
      </c>
      <c r="BU140" s="269" t="s">
        <v>275</v>
      </c>
      <c r="BV140" s="269" t="s">
        <v>275</v>
      </c>
      <c r="BW140" s="248" t="str">
        <f t="shared" ref="BW140:CP140" si="89">BW40</f>
        <v>49,645</v>
      </c>
      <c r="BX140" s="259" t="str">
        <f t="shared" si="89"/>
        <v>955</v>
      </c>
      <c r="BY140" s="259" t="str">
        <f t="shared" si="89"/>
        <v>551</v>
      </c>
      <c r="BZ140" s="259" t="str">
        <f t="shared" si="89"/>
        <v>1,025</v>
      </c>
      <c r="CA140" s="259" t="str">
        <f t="shared" si="89"/>
        <v>193</v>
      </c>
      <c r="CB140" s="259" t="str">
        <f t="shared" si="89"/>
        <v>77</v>
      </c>
      <c r="CC140" s="259" t="str">
        <f t="shared" si="89"/>
        <v>90</v>
      </c>
      <c r="CD140" s="259" t="str">
        <f t="shared" si="89"/>
        <v>30,000</v>
      </c>
      <c r="CE140" s="259" t="str">
        <f t="shared" si="89"/>
        <v>9</v>
      </c>
      <c r="CF140" s="259" t="str">
        <f t="shared" si="89"/>
        <v>45,000</v>
      </c>
      <c r="CG140" s="259" t="str">
        <f t="shared" si="89"/>
        <v>6,793</v>
      </c>
      <c r="CH140" s="259" t="str">
        <f t="shared" si="89"/>
        <v>6,793</v>
      </c>
      <c r="CI140" s="259" t="str">
        <f t="shared" si="89"/>
        <v>36,073</v>
      </c>
      <c r="CJ140" s="259" t="str">
        <f t="shared" si="89"/>
        <v>483,181</v>
      </c>
      <c r="CK140" s="259" t="str">
        <f t="shared" si="89"/>
        <v>521,208</v>
      </c>
      <c r="CL140" s="259" t="str">
        <f t="shared" si="89"/>
        <v>$9,502,682</v>
      </c>
      <c r="CM140" s="259" t="str">
        <f t="shared" si="89"/>
        <v>$2,050,431</v>
      </c>
      <c r="CN140" s="259" t="str">
        <f t="shared" si="89"/>
        <v>$1,838,391</v>
      </c>
      <c r="CO140" s="259" t="str">
        <f t="shared" si="89"/>
        <v>$13,606,773</v>
      </c>
      <c r="CP140" s="259" t="str">
        <f t="shared" si="89"/>
        <v>$120</v>
      </c>
      <c r="CQ140" s="269" t="s">
        <v>275</v>
      </c>
      <c r="CR140" s="269" t="s">
        <v>275</v>
      </c>
      <c r="CS140" s="248" t="str">
        <f t="shared" ref="CS140:DL140" si="90">CS40</f>
        <v>36,461</v>
      </c>
      <c r="CT140" s="259" t="str">
        <f t="shared" si="90"/>
        <v>1,615</v>
      </c>
      <c r="CU140" s="259" t="str">
        <f t="shared" si="90"/>
        <v>584</v>
      </c>
      <c r="CV140" s="259" t="str">
        <f t="shared" si="90"/>
        <v>1,025</v>
      </c>
      <c r="CW140" s="259" t="str">
        <f t="shared" si="90"/>
        <v>193</v>
      </c>
      <c r="CX140" s="259" t="str">
        <f t="shared" si="90"/>
        <v>77</v>
      </c>
      <c r="CY140" s="259" t="str">
        <f t="shared" si="90"/>
        <v>135</v>
      </c>
      <c r="CZ140" s="259" t="str">
        <f t="shared" si="90"/>
        <v>20,000</v>
      </c>
      <c r="DA140" s="259" t="str">
        <f t="shared" si="90"/>
        <v>11</v>
      </c>
      <c r="DB140" s="259" t="str">
        <f t="shared" si="90"/>
        <v>52,500</v>
      </c>
      <c r="DC140" s="259" t="str">
        <f t="shared" si="90"/>
        <v>15,693</v>
      </c>
      <c r="DD140" s="259" t="str">
        <f t="shared" si="90"/>
        <v>28,899</v>
      </c>
      <c r="DE140" s="259" t="str">
        <f t="shared" si="90"/>
        <v>84,332</v>
      </c>
      <c r="DF140" s="259" t="str">
        <f t="shared" si="90"/>
        <v>743,091</v>
      </c>
      <c r="DG140" s="259" t="str">
        <f t="shared" si="90"/>
        <v>755,767</v>
      </c>
      <c r="DH140" s="259" t="str">
        <f t="shared" si="90"/>
        <v>$26,269,440</v>
      </c>
      <c r="DI140" s="259" t="str">
        <f t="shared" si="90"/>
        <v>$4,887,866</v>
      </c>
      <c r="DJ140" s="259" t="str">
        <f t="shared" si="90"/>
        <v>$4,436,807</v>
      </c>
      <c r="DK140" s="259" t="str">
        <f t="shared" si="90"/>
        <v>$35,748,123</v>
      </c>
      <c r="DL140" s="259" t="str">
        <f t="shared" si="90"/>
        <v>-</v>
      </c>
      <c r="DM140" s="269" t="s">
        <v>275</v>
      </c>
      <c r="DN140" s="269" t="s">
        <v>275</v>
      </c>
      <c r="DO140" s="248" t="str">
        <f t="shared" ref="DO140:EH140" si="91">DO40</f>
        <v>-41,619</v>
      </c>
      <c r="DP140" s="259" t="str">
        <f t="shared" si="91"/>
        <v>0</v>
      </c>
      <c r="DQ140" s="259" t="str">
        <f t="shared" si="91"/>
        <v>0</v>
      </c>
      <c r="DR140" s="259" t="str">
        <f t="shared" si="91"/>
        <v>0</v>
      </c>
      <c r="DS140" s="259" t="str">
        <f t="shared" si="91"/>
        <v>0</v>
      </c>
      <c r="DT140" s="259" t="str">
        <f t="shared" si="91"/>
        <v>0</v>
      </c>
      <c r="DU140" s="259" t="str">
        <f t="shared" si="91"/>
        <v>186</v>
      </c>
      <c r="DV140" s="259" t="str">
        <f t="shared" si="91"/>
        <v>-</v>
      </c>
      <c r="DW140" s="259" t="str">
        <f t="shared" si="91"/>
        <v>-</v>
      </c>
      <c r="DX140" s="259" t="str">
        <f t="shared" si="91"/>
        <v>-</v>
      </c>
      <c r="DY140" s="259" t="str">
        <f t="shared" si="91"/>
        <v>986</v>
      </c>
      <c r="DZ140" s="259" t="str">
        <f t="shared" si="91"/>
        <v>1,569</v>
      </c>
      <c r="EA140" s="259" t="str">
        <f t="shared" si="91"/>
        <v>6,920</v>
      </c>
      <c r="EB140" s="259" t="str">
        <f t="shared" si="91"/>
        <v>-55,540</v>
      </c>
      <c r="EC140" s="259" t="str">
        <f t="shared" si="91"/>
        <v>-55,540</v>
      </c>
      <c r="ED140" s="259" t="str">
        <f t="shared" si="91"/>
        <v>$29,285,957</v>
      </c>
      <c r="EE140" s="259" t="str">
        <f t="shared" si="91"/>
        <v>$4,091,836</v>
      </c>
      <c r="EF140" s="259" t="str">
        <f t="shared" si="91"/>
        <v>$1,006,759</v>
      </c>
      <c r="EG140" s="259" t="str">
        <f t="shared" si="91"/>
        <v>$34,137,791</v>
      </c>
      <c r="EH140" s="259" t="str">
        <f t="shared" si="91"/>
        <v>-</v>
      </c>
      <c r="EI140" s="269" t="s">
        <v>275</v>
      </c>
      <c r="EJ140" s="269" t="s">
        <v>275</v>
      </c>
      <c r="EK140" s="248" t="str">
        <f t="shared" ref="EK140:FD140" si="92">EK40</f>
        <v>1,034</v>
      </c>
      <c r="EL140" s="259" t="str">
        <f t="shared" si="92"/>
        <v>990</v>
      </c>
      <c r="EM140" s="259" t="str">
        <f t="shared" si="92"/>
        <v>49</v>
      </c>
      <c r="EN140" s="259" t="str">
        <f t="shared" si="92"/>
        <v>0</v>
      </c>
      <c r="EO140" s="259" t="str">
        <f t="shared" si="92"/>
        <v>0</v>
      </c>
      <c r="EP140" s="259" t="str">
        <f t="shared" si="92"/>
        <v>0</v>
      </c>
      <c r="EQ140" s="259" t="str">
        <f t="shared" si="92"/>
        <v>-26</v>
      </c>
      <c r="ER140" s="259" t="str">
        <f t="shared" si="92"/>
        <v>-</v>
      </c>
      <c r="ES140" s="259" t="str">
        <f t="shared" si="92"/>
        <v>-</v>
      </c>
      <c r="ET140" s="259" t="str">
        <f t="shared" si="92"/>
        <v>-</v>
      </c>
      <c r="EU140" s="259" t="str">
        <f t="shared" si="92"/>
        <v>12,857</v>
      </c>
      <c r="EV140" s="259" t="str">
        <f t="shared" si="92"/>
        <v>32,375</v>
      </c>
      <c r="EW140" s="259" t="str">
        <f t="shared" si="92"/>
        <v>68,929</v>
      </c>
      <c r="EX140" s="259" t="str">
        <f t="shared" si="92"/>
        <v>417,635</v>
      </c>
      <c r="EY140" s="259" t="str">
        <f t="shared" si="92"/>
        <v>379,608</v>
      </c>
      <c r="EZ140" s="259" t="str">
        <f t="shared" si="92"/>
        <v>$10,507,158</v>
      </c>
      <c r="FA140" s="259" t="str">
        <f t="shared" si="92"/>
        <v>$2,210,234</v>
      </c>
      <c r="FB140" s="259" t="str">
        <f t="shared" si="92"/>
        <v>$3,394,245</v>
      </c>
      <c r="FC140" s="259" t="str">
        <f t="shared" si="92"/>
        <v>$16,143,129</v>
      </c>
      <c r="FD140" s="259" t="str">
        <f t="shared" si="92"/>
        <v>-</v>
      </c>
      <c r="FE140" s="269" t="s">
        <v>275</v>
      </c>
    </row>
    <row r="141" spans="1:161"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248" t="s">
        <v>132</v>
      </c>
      <c r="AD141" s="257" t="str">
        <f t="shared" ca="1" si="59"/>
        <v>$69</v>
      </c>
      <c r="AE141" s="259" t="str">
        <f t="shared" ref="AE141" si="93">AE41</f>
        <v>23,000</v>
      </c>
      <c r="AF141" s="259" t="str">
        <f t="shared" ref="AF141:AS141" si="94">AF41</f>
        <v>1,865</v>
      </c>
      <c r="AG141" s="259" t="str">
        <f t="shared" si="94"/>
        <v>140</v>
      </c>
      <c r="AH141" s="259" t="str">
        <f t="shared" si="94"/>
        <v>892</v>
      </c>
      <c r="AI141" s="259" t="str">
        <f t="shared" si="94"/>
        <v>91</v>
      </c>
      <c r="AJ141" s="259" t="str">
        <f t="shared" si="94"/>
        <v>42</v>
      </c>
      <c r="AK141" s="259" t="str">
        <f t="shared" si="94"/>
        <v>194</v>
      </c>
      <c r="AL141" s="259" t="str">
        <f t="shared" si="94"/>
        <v>203,050</v>
      </c>
      <c r="AM141" s="259" t="str">
        <f t="shared" si="94"/>
        <v>529</v>
      </c>
      <c r="AN141" s="259" t="str">
        <f t="shared" si="94"/>
        <v>7,395,642</v>
      </c>
      <c r="AO141" s="259" t="str">
        <f t="shared" si="94"/>
        <v>200,047</v>
      </c>
      <c r="AP141" s="259" t="str">
        <f t="shared" si="94"/>
        <v>207,614</v>
      </c>
      <c r="AQ141" s="259" t="str">
        <f t="shared" si="94"/>
        <v>1,186</v>
      </c>
      <c r="AR141" s="259" t="str">
        <f t="shared" si="94"/>
        <v>11,010,607</v>
      </c>
      <c r="AS141" s="259" t="str">
        <f t="shared" si="94"/>
        <v>12,344,555</v>
      </c>
      <c r="AT141" s="259" t="str">
        <f t="shared" ref="AT141:AX141" si="95">AT41</f>
        <v>$18,894,220</v>
      </c>
      <c r="AU141" s="259" t="str">
        <f t="shared" si="95"/>
        <v>$15,345,582</v>
      </c>
      <c r="AV141" s="259" t="str">
        <f t="shared" si="95"/>
        <v>$22,873,182</v>
      </c>
      <c r="AW141" s="259" t="str">
        <f t="shared" si="95"/>
        <v>$57,956,994</v>
      </c>
      <c r="AX141" s="259" t="str">
        <f t="shared" si="95"/>
        <v>$69</v>
      </c>
      <c r="AY141" s="269" t="s">
        <v>275</v>
      </c>
      <c r="AZ141" s="269"/>
      <c r="BA141" s="248" t="str">
        <f t="shared" ref="BA141:BT141" si="96">BA41</f>
        <v>23,000</v>
      </c>
      <c r="BB141" s="259" t="str">
        <f t="shared" si="96"/>
        <v>1,865</v>
      </c>
      <c r="BC141" s="259" t="str">
        <f t="shared" si="96"/>
        <v>140</v>
      </c>
      <c r="BD141" s="259" t="str">
        <f t="shared" si="96"/>
        <v>878</v>
      </c>
      <c r="BE141" s="259" t="str">
        <f t="shared" si="96"/>
        <v>90</v>
      </c>
      <c r="BF141" s="259" t="str">
        <f t="shared" si="96"/>
        <v>36</v>
      </c>
      <c r="BG141" s="259" t="str">
        <f t="shared" si="96"/>
        <v>206</v>
      </c>
      <c r="BH141" s="259" t="str">
        <f t="shared" si="96"/>
        <v>224,900</v>
      </c>
      <c r="BI141" s="259" t="str">
        <f t="shared" si="96"/>
        <v>167</v>
      </c>
      <c r="BJ141" s="259" t="str">
        <f t="shared" si="96"/>
        <v>7,338,142</v>
      </c>
      <c r="BK141" s="259" t="str">
        <f t="shared" si="96"/>
        <v>219,760</v>
      </c>
      <c r="BL141" s="259" t="str">
        <f t="shared" si="96"/>
        <v>224,184</v>
      </c>
      <c r="BM141" s="259" t="str">
        <f t="shared" si="96"/>
        <v>934</v>
      </c>
      <c r="BN141" s="259" t="str">
        <f t="shared" si="96"/>
        <v>861,417</v>
      </c>
      <c r="BO141" s="259" t="str">
        <f t="shared" si="96"/>
        <v>13,465,246</v>
      </c>
      <c r="BP141" s="259" t="str">
        <f t="shared" si="96"/>
        <v>$20,907,383</v>
      </c>
      <c r="BQ141" s="259" t="str">
        <f t="shared" si="96"/>
        <v>$15,584,310</v>
      </c>
      <c r="BR141" s="259" t="str">
        <f t="shared" si="96"/>
        <v>$24,660,992</v>
      </c>
      <c r="BS141" s="259" t="str">
        <f t="shared" si="96"/>
        <v>$62,458,530</v>
      </c>
      <c r="BT141" s="259" t="str">
        <f t="shared" si="96"/>
        <v>$90</v>
      </c>
      <c r="BU141" s="269" t="s">
        <v>275</v>
      </c>
      <c r="BV141" s="269" t="s">
        <v>275</v>
      </c>
      <c r="BW141" s="248" t="str">
        <f t="shared" ref="BW141:CP141" si="97">BW41</f>
        <v>23,000</v>
      </c>
      <c r="BX141" s="259" t="str">
        <f t="shared" si="97"/>
        <v>1,865</v>
      </c>
      <c r="BY141" s="259" t="str">
        <f t="shared" si="97"/>
        <v>140</v>
      </c>
      <c r="BZ141" s="259" t="str">
        <f t="shared" si="97"/>
        <v>894</v>
      </c>
      <c r="CA141" s="259" t="str">
        <f t="shared" si="97"/>
        <v>89</v>
      </c>
      <c r="CB141" s="259" t="str">
        <f t="shared" si="97"/>
        <v>36</v>
      </c>
      <c r="CC141" s="259" t="str">
        <f t="shared" si="97"/>
        <v>206</v>
      </c>
      <c r="CD141" s="259" t="str">
        <f t="shared" si="97"/>
        <v>212,200</v>
      </c>
      <c r="CE141" s="259" t="str">
        <f t="shared" si="97"/>
        <v>167</v>
      </c>
      <c r="CF141" s="259" t="str">
        <f t="shared" si="97"/>
        <v>7,253,642</v>
      </c>
      <c r="CG141" s="259" t="str">
        <f t="shared" si="97"/>
        <v>11,131</v>
      </c>
      <c r="CH141" s="259" t="str">
        <f t="shared" si="97"/>
        <v>225,145</v>
      </c>
      <c r="CI141" s="259" t="str">
        <f t="shared" si="97"/>
        <v>1,832</v>
      </c>
      <c r="CJ141" s="259" t="str">
        <f t="shared" si="97"/>
        <v>618,717</v>
      </c>
      <c r="CK141" s="259" t="str">
        <f t="shared" si="97"/>
        <v>13,583,754</v>
      </c>
      <c r="CL141" s="259" t="str">
        <f t="shared" si="97"/>
        <v>$19,378,346</v>
      </c>
      <c r="CM141" s="259" t="str">
        <f t="shared" si="97"/>
        <v>$14,465,839</v>
      </c>
      <c r="CN141" s="259" t="str">
        <f t="shared" si="97"/>
        <v>$24,050,360</v>
      </c>
      <c r="CO141" s="259" t="str">
        <f t="shared" si="97"/>
        <v>$59,301,143</v>
      </c>
      <c r="CP141" s="259" t="str">
        <f t="shared" si="97"/>
        <v>$90</v>
      </c>
      <c r="CQ141" s="269" t="s">
        <v>275</v>
      </c>
      <c r="CR141" s="269" t="s">
        <v>275</v>
      </c>
      <c r="CS141" s="248" t="str">
        <f t="shared" ref="CS141:DL141" si="98">CS41</f>
        <v>23,000</v>
      </c>
      <c r="CT141" s="259" t="str">
        <f t="shared" si="98"/>
        <v>1,865</v>
      </c>
      <c r="CU141" s="259" t="str">
        <f t="shared" si="98"/>
        <v>140</v>
      </c>
      <c r="CV141" s="259" t="str">
        <f t="shared" si="98"/>
        <v>888</v>
      </c>
      <c r="CW141" s="259" t="str">
        <f t="shared" si="98"/>
        <v>90</v>
      </c>
      <c r="CX141" s="259" t="str">
        <f t="shared" si="98"/>
        <v>38</v>
      </c>
      <c r="CY141" s="259" t="str">
        <f t="shared" si="98"/>
        <v>202</v>
      </c>
      <c r="CZ141" s="259" t="str">
        <f t="shared" si="98"/>
        <v>213,383</v>
      </c>
      <c r="DA141" s="259" t="str">
        <f t="shared" si="98"/>
        <v>288</v>
      </c>
      <c r="DB141" s="259" t="str">
        <f t="shared" si="98"/>
        <v>7,329,142</v>
      </c>
      <c r="DC141" s="259" t="str">
        <f t="shared" si="98"/>
        <v>143,646</v>
      </c>
      <c r="DD141" s="259" t="str">
        <f t="shared" si="98"/>
        <v>218,981</v>
      </c>
      <c r="DE141" s="259" t="str">
        <f t="shared" si="98"/>
        <v>1,317</v>
      </c>
      <c r="DF141" s="259" t="str">
        <f t="shared" si="98"/>
        <v>4,163,580</v>
      </c>
      <c r="DG141" s="259" t="str">
        <f t="shared" si="98"/>
        <v>13,131,185</v>
      </c>
      <c r="DH141" s="259" t="str">
        <f t="shared" si="98"/>
        <v>$19,726,650</v>
      </c>
      <c r="DI141" s="259" t="str">
        <f t="shared" si="98"/>
        <v>$15,131,910</v>
      </c>
      <c r="DJ141" s="259" t="str">
        <f t="shared" si="98"/>
        <v>$23,861,511</v>
      </c>
      <c r="DK141" s="259" t="str">
        <f t="shared" si="98"/>
        <v>$59,905,556</v>
      </c>
      <c r="DL141" s="259" t="str">
        <f t="shared" si="98"/>
        <v>$83</v>
      </c>
      <c r="DM141" s="269" t="s">
        <v>275</v>
      </c>
      <c r="DN141" s="269" t="s">
        <v>275</v>
      </c>
      <c r="DO141" s="248" t="str">
        <f t="shared" ref="DO141:EH141" si="99">DO41</f>
        <v>0</v>
      </c>
      <c r="DP141" s="259" t="str">
        <f t="shared" si="99"/>
        <v>0</v>
      </c>
      <c r="DQ141" s="259" t="str">
        <f t="shared" si="99"/>
        <v>0</v>
      </c>
      <c r="DR141" s="259" t="str">
        <f t="shared" si="99"/>
        <v>14</v>
      </c>
      <c r="DS141" s="259" t="str">
        <f t="shared" si="99"/>
        <v>1</v>
      </c>
      <c r="DT141" s="259" t="str">
        <f t="shared" si="99"/>
        <v>6</v>
      </c>
      <c r="DU141" s="259" t="str">
        <f t="shared" si="99"/>
        <v>-12</v>
      </c>
      <c r="DV141" s="259" t="str">
        <f t="shared" si="99"/>
        <v>-21,850</v>
      </c>
      <c r="DW141" s="259" t="str">
        <f t="shared" si="99"/>
        <v>362</v>
      </c>
      <c r="DX141" s="259" t="str">
        <f t="shared" si="99"/>
        <v>57,500</v>
      </c>
      <c r="DY141" s="259" t="str">
        <f t="shared" si="99"/>
        <v>-19,713</v>
      </c>
      <c r="DZ141" s="259" t="str">
        <f t="shared" si="99"/>
        <v>-16,570</v>
      </c>
      <c r="EA141" s="259" t="str">
        <f t="shared" si="99"/>
        <v>252</v>
      </c>
      <c r="EB141" s="259" t="str">
        <f t="shared" si="99"/>
        <v>10,149,190</v>
      </c>
      <c r="EC141" s="259" t="str">
        <f t="shared" si="99"/>
        <v>-1,120,691</v>
      </c>
      <c r="ED141" s="259" t="str">
        <f t="shared" si="99"/>
        <v>-$2,013,163</v>
      </c>
      <c r="EE141" s="259" t="str">
        <f t="shared" si="99"/>
        <v>-$238,728</v>
      </c>
      <c r="EF141" s="259" t="str">
        <f t="shared" si="99"/>
        <v>-$1,787,810</v>
      </c>
      <c r="EG141" s="259" t="str">
        <f t="shared" si="99"/>
        <v>-$4,501,536</v>
      </c>
      <c r="EH141" s="259" t="str">
        <f t="shared" si="99"/>
        <v>-$20</v>
      </c>
      <c r="EI141" s="269" t="s">
        <v>275</v>
      </c>
      <c r="EJ141" s="269" t="s">
        <v>275</v>
      </c>
      <c r="EK141" s="248" t="str">
        <f t="shared" ref="EK141:FD141" si="100">EK41</f>
        <v>0</v>
      </c>
      <c r="EL141" s="259" t="str">
        <f t="shared" si="100"/>
        <v>0</v>
      </c>
      <c r="EM141" s="259" t="str">
        <f t="shared" si="100"/>
        <v>0</v>
      </c>
      <c r="EN141" s="259" t="str">
        <f t="shared" si="100"/>
        <v>-16</v>
      </c>
      <c r="EO141" s="259" t="str">
        <f t="shared" si="100"/>
        <v>1</v>
      </c>
      <c r="EP141" s="259" t="str">
        <f t="shared" si="100"/>
        <v>0</v>
      </c>
      <c r="EQ141" s="259" t="str">
        <f t="shared" si="100"/>
        <v>0</v>
      </c>
      <c r="ER141" s="259" t="str">
        <f t="shared" si="100"/>
        <v>12,700</v>
      </c>
      <c r="ES141" s="259" t="str">
        <f t="shared" si="100"/>
        <v>0</v>
      </c>
      <c r="ET141" s="259" t="str">
        <f t="shared" si="100"/>
        <v>84,500</v>
      </c>
      <c r="EU141" s="259" t="str">
        <f t="shared" si="100"/>
        <v>208,629</v>
      </c>
      <c r="EV141" s="259" t="str">
        <f t="shared" si="100"/>
        <v>-961</v>
      </c>
      <c r="EW141" s="259" t="str">
        <f t="shared" si="100"/>
        <v>-898</v>
      </c>
      <c r="EX141" s="259" t="str">
        <f t="shared" si="100"/>
        <v>242,700</v>
      </c>
      <c r="EY141" s="259" t="str">
        <f t="shared" si="100"/>
        <v>-118,508</v>
      </c>
      <c r="EZ141" s="259" t="str">
        <f t="shared" si="100"/>
        <v>$1,529,037</v>
      </c>
      <c r="FA141" s="259" t="str">
        <f t="shared" si="100"/>
        <v>$1,118,471</v>
      </c>
      <c r="FB141" s="259" t="str">
        <f t="shared" si="100"/>
        <v>$610,632</v>
      </c>
      <c r="FC141" s="259" t="str">
        <f t="shared" si="100"/>
        <v>$3,157,387</v>
      </c>
      <c r="FD141" s="259" t="str">
        <f t="shared" si="100"/>
        <v>$0</v>
      </c>
      <c r="FE141" s="269" t="s">
        <v>275</v>
      </c>
    </row>
    <row r="142" spans="1:161"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248" t="s">
        <v>133</v>
      </c>
      <c r="AD142" s="257" t="str">
        <f t="shared" ca="1" si="59"/>
        <v>$76</v>
      </c>
      <c r="AE142" s="259" t="str">
        <f t="shared" ref="AE142" si="101">AE42</f>
        <v>10,870</v>
      </c>
      <c r="AF142" s="259" t="str">
        <f t="shared" ref="AF142:AS142" si="102">AF42</f>
        <v>1,445</v>
      </c>
      <c r="AG142" s="259" t="str">
        <f t="shared" si="102"/>
        <v>0</v>
      </c>
      <c r="AH142" s="259" t="str">
        <f t="shared" si="102"/>
        <v>634</v>
      </c>
      <c r="AI142" s="259" t="str">
        <f t="shared" si="102"/>
        <v>2</v>
      </c>
      <c r="AJ142" s="259" t="str">
        <f t="shared" si="102"/>
        <v>15</v>
      </c>
      <c r="AK142" s="259" t="str">
        <f t="shared" si="102"/>
        <v>99</v>
      </c>
      <c r="AL142" s="259" t="str">
        <f t="shared" si="102"/>
        <v>150,000</v>
      </c>
      <c r="AM142" s="259" t="str">
        <f t="shared" si="102"/>
        <v>88</v>
      </c>
      <c r="AN142" s="259" t="str">
        <f t="shared" si="102"/>
        <v>595,000</v>
      </c>
      <c r="AO142" s="259" t="str">
        <f t="shared" si="102"/>
        <v>188,610</v>
      </c>
      <c r="AP142" s="259" t="str">
        <f t="shared" si="102"/>
        <v>188,610</v>
      </c>
      <c r="AQ142" s="259" t="str">
        <f t="shared" si="102"/>
        <v>0</v>
      </c>
      <c r="AR142" s="259" t="str">
        <f t="shared" si="102"/>
        <v>442,900</v>
      </c>
      <c r="AS142" s="259" t="str">
        <f t="shared" si="102"/>
        <v>1,606,170</v>
      </c>
      <c r="AT142" s="259" t="str">
        <f t="shared" ref="AT142:AX142" si="103">AT42</f>
        <v>$19,022,000</v>
      </c>
      <c r="AU142" s="259" t="str">
        <f t="shared" si="103"/>
        <v>$2,443,900</v>
      </c>
      <c r="AV142" s="259" t="str">
        <f t="shared" si="103"/>
        <v>$14,073,000</v>
      </c>
      <c r="AW142" s="259" t="str">
        <f t="shared" si="103"/>
        <v>$36,320,000</v>
      </c>
      <c r="AX142" s="259" t="str">
        <f t="shared" si="103"/>
        <v>$76</v>
      </c>
      <c r="AY142" s="269" t="s">
        <v>275</v>
      </c>
      <c r="AZ142" s="269"/>
      <c r="BA142" s="248" t="str">
        <f t="shared" ref="BA142:BT142" si="104">BA42</f>
        <v>10,870</v>
      </c>
      <c r="BB142" s="259" t="str">
        <f t="shared" si="104"/>
        <v>1,388</v>
      </c>
      <c r="BC142" s="259">
        <f t="shared" si="104"/>
        <v>0</v>
      </c>
      <c r="BD142" s="259" t="str">
        <f t="shared" si="104"/>
        <v>871</v>
      </c>
      <c r="BE142" s="259" t="str">
        <f t="shared" si="104"/>
        <v>2</v>
      </c>
      <c r="BF142" s="259" t="str">
        <f t="shared" si="104"/>
        <v>15</v>
      </c>
      <c r="BG142" s="259" t="str">
        <f t="shared" si="104"/>
        <v>99</v>
      </c>
      <c r="BH142" s="259" t="str">
        <f t="shared" si="104"/>
        <v>150,000</v>
      </c>
      <c r="BI142" s="259" t="str">
        <f t="shared" si="104"/>
        <v>88</v>
      </c>
      <c r="BJ142" s="259" t="str">
        <f t="shared" si="104"/>
        <v>595,000</v>
      </c>
      <c r="BK142" s="259" t="str">
        <f t="shared" si="104"/>
        <v>111,650</v>
      </c>
      <c r="BL142" s="259" t="str">
        <f t="shared" si="104"/>
        <v>111,650</v>
      </c>
      <c r="BM142" s="259">
        <f t="shared" si="104"/>
        <v>0</v>
      </c>
      <c r="BN142" s="259" t="str">
        <f t="shared" si="104"/>
        <v>260,300</v>
      </c>
      <c r="BO142" s="259" t="str">
        <f t="shared" si="104"/>
        <v>909,300</v>
      </c>
      <c r="BP142" s="259" t="str">
        <f t="shared" si="104"/>
        <v>$13,258,543</v>
      </c>
      <c r="BQ142" s="259" t="str">
        <f t="shared" si="104"/>
        <v>$2,623,582</v>
      </c>
      <c r="BR142" s="259" t="str">
        <f t="shared" si="104"/>
        <v>$15,227,557</v>
      </c>
      <c r="BS142" s="259" t="str">
        <f t="shared" si="104"/>
        <v>$32,204,000</v>
      </c>
      <c r="BT142" s="259" t="str">
        <f t="shared" si="104"/>
        <v>$75</v>
      </c>
      <c r="BU142" s="269" t="s">
        <v>275</v>
      </c>
      <c r="BV142" s="269" t="s">
        <v>275</v>
      </c>
      <c r="BW142" s="248" t="str">
        <f t="shared" ref="BW142:CP142" si="105">BW42</f>
        <v>10,870</v>
      </c>
      <c r="BX142" s="259" t="str">
        <f t="shared" si="105"/>
        <v>1,196</v>
      </c>
      <c r="BY142" s="259">
        <f t="shared" si="105"/>
        <v>0</v>
      </c>
      <c r="BZ142" s="259" t="str">
        <f t="shared" si="105"/>
        <v>844</v>
      </c>
      <c r="CA142" s="259" t="str">
        <f t="shared" si="105"/>
        <v>2</v>
      </c>
      <c r="CB142" s="259" t="str">
        <f t="shared" si="105"/>
        <v>15</v>
      </c>
      <c r="CC142" s="259" t="str">
        <f t="shared" si="105"/>
        <v>97</v>
      </c>
      <c r="CD142" s="259" t="str">
        <f t="shared" si="105"/>
        <v>150,000</v>
      </c>
      <c r="CE142" s="259" t="str">
        <f t="shared" si="105"/>
        <v>89</v>
      </c>
      <c r="CF142" s="259" t="str">
        <f t="shared" si="105"/>
        <v>432,000</v>
      </c>
      <c r="CG142" s="259" t="str">
        <f t="shared" si="105"/>
        <v>233,300</v>
      </c>
      <c r="CH142" s="259" t="str">
        <f t="shared" si="105"/>
        <v>233,300</v>
      </c>
      <c r="CI142" s="259">
        <f t="shared" si="105"/>
        <v>0</v>
      </c>
      <c r="CJ142" s="259" t="str">
        <f t="shared" si="105"/>
        <v>97,000</v>
      </c>
      <c r="CK142" s="259" t="str">
        <f t="shared" si="105"/>
        <v>1,481,400</v>
      </c>
      <c r="CL142" s="259" t="str">
        <f t="shared" si="105"/>
        <v>$25,720,000</v>
      </c>
      <c r="CM142" s="259" t="str">
        <f t="shared" si="105"/>
        <v>-</v>
      </c>
      <c r="CN142" s="259" t="str">
        <f t="shared" si="105"/>
        <v>$17,910,000</v>
      </c>
      <c r="CO142" s="259" t="str">
        <f t="shared" si="105"/>
        <v>$49,734,000</v>
      </c>
      <c r="CP142" s="259" t="str">
        <f t="shared" si="105"/>
        <v>$72</v>
      </c>
      <c r="CQ142" s="269" t="s">
        <v>275</v>
      </c>
      <c r="CR142" s="269" t="s">
        <v>275</v>
      </c>
      <c r="CS142" s="248" t="str">
        <f t="shared" ref="CS142:DL142" si="106">CS42</f>
        <v>10,870</v>
      </c>
      <c r="CT142" s="259" t="str">
        <f t="shared" si="106"/>
        <v>1,343</v>
      </c>
      <c r="CU142" s="259" t="str">
        <f t="shared" si="106"/>
        <v>0</v>
      </c>
      <c r="CV142" s="259" t="str">
        <f t="shared" si="106"/>
        <v>634</v>
      </c>
      <c r="CW142" s="259" t="str">
        <f t="shared" si="106"/>
        <v>2</v>
      </c>
      <c r="CX142" s="259" t="str">
        <f t="shared" si="106"/>
        <v>15</v>
      </c>
      <c r="CY142" s="259" t="str">
        <f t="shared" si="106"/>
        <v>98</v>
      </c>
      <c r="CZ142" s="259" t="str">
        <f t="shared" si="106"/>
        <v>150,000</v>
      </c>
      <c r="DA142" s="259" t="str">
        <f t="shared" si="106"/>
        <v>88</v>
      </c>
      <c r="DB142" s="259" t="str">
        <f t="shared" si="106"/>
        <v>540,667</v>
      </c>
      <c r="DC142" s="259" t="str">
        <f t="shared" si="106"/>
        <v>177,853</v>
      </c>
      <c r="DD142" s="259" t="str">
        <f t="shared" si="106"/>
        <v>177,853</v>
      </c>
      <c r="DE142" s="259" t="str">
        <f t="shared" si="106"/>
        <v>0</v>
      </c>
      <c r="DF142" s="259" t="str">
        <f t="shared" si="106"/>
        <v>266,733</v>
      </c>
      <c r="DG142" s="259" t="str">
        <f t="shared" si="106"/>
        <v>1,332,290</v>
      </c>
      <c r="DH142" s="259" t="str">
        <f t="shared" si="106"/>
        <v>$19,333,514</v>
      </c>
      <c r="DI142" s="259" t="str">
        <f t="shared" si="106"/>
        <v>$2,533,741</v>
      </c>
      <c r="DJ142" s="259" t="str">
        <f t="shared" si="106"/>
        <v>$15,736,852</v>
      </c>
      <c r="DK142" s="259" t="str">
        <f t="shared" si="106"/>
        <v>$39,419,333</v>
      </c>
      <c r="DL142" s="259" t="str">
        <f t="shared" si="106"/>
        <v>$74</v>
      </c>
      <c r="DM142" s="269" t="s">
        <v>275</v>
      </c>
      <c r="DN142" s="269" t="s">
        <v>275</v>
      </c>
      <c r="DO142" s="248" t="str">
        <f t="shared" ref="DO142:EH142" si="107">DO42</f>
        <v>0</v>
      </c>
      <c r="DP142" s="259" t="str">
        <f t="shared" si="107"/>
        <v>57</v>
      </c>
      <c r="DQ142" s="259" t="str">
        <f t="shared" si="107"/>
        <v>0</v>
      </c>
      <c r="DR142" s="259" t="str">
        <f t="shared" si="107"/>
        <v>0</v>
      </c>
      <c r="DS142" s="259" t="str">
        <f t="shared" si="107"/>
        <v>0</v>
      </c>
      <c r="DT142" s="259" t="str">
        <f t="shared" si="107"/>
        <v>0</v>
      </c>
      <c r="DU142" s="259" t="str">
        <f t="shared" si="107"/>
        <v>0</v>
      </c>
      <c r="DV142" s="259" t="str">
        <f t="shared" si="107"/>
        <v>0</v>
      </c>
      <c r="DW142" s="259" t="str">
        <f t="shared" si="107"/>
        <v>0</v>
      </c>
      <c r="DX142" s="259" t="str">
        <f t="shared" si="107"/>
        <v>0</v>
      </c>
      <c r="DY142" s="259" t="str">
        <f t="shared" si="107"/>
        <v>76,960</v>
      </c>
      <c r="DZ142" s="259" t="str">
        <f t="shared" si="107"/>
        <v>76,960</v>
      </c>
      <c r="EA142" s="259" t="str">
        <f t="shared" si="107"/>
        <v>0</v>
      </c>
      <c r="EB142" s="259" t="str">
        <f t="shared" si="107"/>
        <v>182,600</v>
      </c>
      <c r="EC142" s="259" t="str">
        <f t="shared" si="107"/>
        <v>696,870</v>
      </c>
      <c r="ED142" s="259" t="str">
        <f t="shared" si="107"/>
        <v>$5,763,457</v>
      </c>
      <c r="EE142" s="259" t="str">
        <f t="shared" si="107"/>
        <v>-$179,682</v>
      </c>
      <c r="EF142" s="259" t="str">
        <f t="shared" si="107"/>
        <v>-$1,154,557</v>
      </c>
      <c r="EG142" s="259" t="str">
        <f t="shared" si="107"/>
        <v>$4,116,000</v>
      </c>
      <c r="EH142" s="259" t="str">
        <f t="shared" si="107"/>
        <v>$1</v>
      </c>
      <c r="EI142" s="269" t="s">
        <v>275</v>
      </c>
      <c r="EJ142" s="269" t="s">
        <v>275</v>
      </c>
      <c r="EK142" s="248" t="str">
        <f t="shared" ref="EK142:FD142" si="108">EK42</f>
        <v>0</v>
      </c>
      <c r="EL142" s="259" t="str">
        <f t="shared" si="108"/>
        <v>192</v>
      </c>
      <c r="EM142" s="259" t="str">
        <f t="shared" si="108"/>
        <v>0</v>
      </c>
      <c r="EN142" s="259" t="str">
        <f t="shared" si="108"/>
        <v>27</v>
      </c>
      <c r="EO142" s="259" t="str">
        <f t="shared" si="108"/>
        <v>0</v>
      </c>
      <c r="EP142" s="259" t="str">
        <f t="shared" si="108"/>
        <v>0</v>
      </c>
      <c r="EQ142" s="259" t="str">
        <f t="shared" si="108"/>
        <v>2</v>
      </c>
      <c r="ER142" s="259" t="str">
        <f t="shared" si="108"/>
        <v>0</v>
      </c>
      <c r="ES142" s="259" t="str">
        <f t="shared" si="108"/>
        <v>-1</v>
      </c>
      <c r="ET142" s="259" t="str">
        <f t="shared" si="108"/>
        <v>163,000</v>
      </c>
      <c r="EU142" s="259" t="str">
        <f t="shared" si="108"/>
        <v>-121,650</v>
      </c>
      <c r="EV142" s="259" t="str">
        <f t="shared" si="108"/>
        <v>-121,650</v>
      </c>
      <c r="EW142" s="259" t="str">
        <f t="shared" si="108"/>
        <v>0</v>
      </c>
      <c r="EX142" s="259" t="str">
        <f t="shared" si="108"/>
        <v>163,300</v>
      </c>
      <c r="EY142" s="259" t="str">
        <f t="shared" si="108"/>
        <v>-572,100</v>
      </c>
      <c r="EZ142" s="259" t="str">
        <f t="shared" si="108"/>
        <v>-$12,461,457</v>
      </c>
      <c r="FA142" s="259" t="str">
        <f t="shared" si="108"/>
        <v>-</v>
      </c>
      <c r="FB142" s="259" t="str">
        <f t="shared" si="108"/>
        <v>-$2,682,443</v>
      </c>
      <c r="FC142" s="259" t="str">
        <f t="shared" si="108"/>
        <v>-$17,530,000</v>
      </c>
      <c r="FD142" s="259" t="str">
        <f t="shared" si="108"/>
        <v>$3</v>
      </c>
      <c r="FE142" s="269" t="s">
        <v>275</v>
      </c>
    </row>
    <row r="143" spans="1:161"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248" t="s">
        <v>134</v>
      </c>
      <c r="AD143" s="257" t="str">
        <f t="shared" ca="1" si="59"/>
        <v>$61</v>
      </c>
      <c r="AE143" s="259" t="str">
        <f t="shared" ref="AE143" si="109">AE43</f>
        <v>13,472</v>
      </c>
      <c r="AF143" s="259" t="str">
        <f t="shared" ref="AF143:AS143" si="110">AF43</f>
        <v>285</v>
      </c>
      <c r="AG143" s="259" t="str">
        <f t="shared" si="110"/>
        <v>44</v>
      </c>
      <c r="AH143" s="259" t="str">
        <f t="shared" si="110"/>
        <v>347</v>
      </c>
      <c r="AI143" s="259" t="str">
        <f t="shared" si="110"/>
        <v>11</v>
      </c>
      <c r="AJ143" s="259" t="str">
        <f t="shared" si="110"/>
        <v>-</v>
      </c>
      <c r="AK143" s="259" t="str">
        <f t="shared" si="110"/>
        <v>21</v>
      </c>
      <c r="AL143" s="259" t="str">
        <f t="shared" si="110"/>
        <v>52,000</v>
      </c>
      <c r="AM143" s="259" t="str">
        <f t="shared" si="110"/>
        <v>14</v>
      </c>
      <c r="AN143" s="259" t="str">
        <f t="shared" si="110"/>
        <v>275,700</v>
      </c>
      <c r="AO143" s="259" t="str">
        <f t="shared" si="110"/>
        <v>21,730</v>
      </c>
      <c r="AP143" s="259" t="str">
        <f t="shared" si="110"/>
        <v>21,730</v>
      </c>
      <c r="AQ143" s="259" t="str">
        <f t="shared" si="110"/>
        <v>0</v>
      </c>
      <c r="AR143" s="259" t="str">
        <f t="shared" si="110"/>
        <v>320,000</v>
      </c>
      <c r="AS143" s="259" t="str">
        <f t="shared" si="110"/>
        <v>320,000</v>
      </c>
      <c r="AT143" s="259" t="str">
        <f t="shared" ref="AT143:AX143" si="111">AT43</f>
        <v>$1,854,000</v>
      </c>
      <c r="AU143" s="259" t="str">
        <f t="shared" si="111"/>
        <v>$2,600,000</v>
      </c>
      <c r="AV143" s="259" t="str">
        <f t="shared" si="111"/>
        <v>$2,347,000</v>
      </c>
      <c r="AW143" s="259" t="str">
        <f t="shared" si="111"/>
        <v>$5,274,000</v>
      </c>
      <c r="AX143" s="259" t="str">
        <f t="shared" si="111"/>
        <v>$61</v>
      </c>
      <c r="AY143" s="269" t="s">
        <v>275</v>
      </c>
      <c r="AZ143" s="269"/>
      <c r="BA143" s="248" t="str">
        <f t="shared" ref="BA143:BT143" si="112">BA43</f>
        <v>13,472</v>
      </c>
      <c r="BB143" s="259" t="str">
        <f t="shared" si="112"/>
        <v>285</v>
      </c>
      <c r="BC143" s="259" t="str">
        <f t="shared" si="112"/>
        <v>44</v>
      </c>
      <c r="BD143" s="259" t="str">
        <f t="shared" si="112"/>
        <v>347</v>
      </c>
      <c r="BE143" s="259" t="str">
        <f t="shared" si="112"/>
        <v>11</v>
      </c>
      <c r="BF143" s="259" t="str">
        <f t="shared" si="112"/>
        <v>11</v>
      </c>
      <c r="BG143" s="259" t="str">
        <f t="shared" si="112"/>
        <v>19</v>
      </c>
      <c r="BH143" s="259" t="str">
        <f t="shared" si="112"/>
        <v>46,700</v>
      </c>
      <c r="BI143" s="259" t="str">
        <f t="shared" si="112"/>
        <v>14</v>
      </c>
      <c r="BJ143" s="259" t="str">
        <f t="shared" si="112"/>
        <v>275,700</v>
      </c>
      <c r="BK143" s="259" t="str">
        <f t="shared" si="112"/>
        <v>31,112</v>
      </c>
      <c r="BL143" s="259" t="str">
        <f t="shared" si="112"/>
        <v>31,112</v>
      </c>
      <c r="BM143" s="259" t="str">
        <f t="shared" si="112"/>
        <v>-</v>
      </c>
      <c r="BN143" s="259" t="str">
        <f t="shared" si="112"/>
        <v>364,000</v>
      </c>
      <c r="BO143" s="259" t="str">
        <f t="shared" si="112"/>
        <v>364,000</v>
      </c>
      <c r="BP143" s="259" t="str">
        <f t="shared" si="112"/>
        <v>$2,817,063</v>
      </c>
      <c r="BQ143" s="259" t="str">
        <f t="shared" si="112"/>
        <v>$1,489,794</v>
      </c>
      <c r="BR143" s="259" t="str">
        <f t="shared" si="112"/>
        <v>$1,994,702</v>
      </c>
      <c r="BS143" s="259" t="str">
        <f t="shared" si="112"/>
        <v>$7,963,910</v>
      </c>
      <c r="BT143" s="259" t="str">
        <f t="shared" si="112"/>
        <v>$63</v>
      </c>
      <c r="BU143" s="269" t="s">
        <v>275</v>
      </c>
      <c r="BV143" s="269" t="s">
        <v>275</v>
      </c>
      <c r="BW143" s="248" t="str">
        <f t="shared" ref="BW143:CP143" si="113">BW43</f>
        <v>13,472</v>
      </c>
      <c r="BX143" s="259" t="str">
        <f t="shared" si="113"/>
        <v>285</v>
      </c>
      <c r="BY143" s="259" t="str">
        <f t="shared" si="113"/>
        <v>44</v>
      </c>
      <c r="BZ143" s="259" t="str">
        <f t="shared" si="113"/>
        <v>383</v>
      </c>
      <c r="CA143" s="259" t="str">
        <f t="shared" si="113"/>
        <v>11</v>
      </c>
      <c r="CB143" s="259" t="str">
        <f t="shared" si="113"/>
        <v>5</v>
      </c>
      <c r="CC143" s="259" t="str">
        <f t="shared" si="113"/>
        <v>19</v>
      </c>
      <c r="CD143" s="259" t="str">
        <f t="shared" si="113"/>
        <v>46,700</v>
      </c>
      <c r="CE143" s="259" t="str">
        <f t="shared" si="113"/>
        <v>14</v>
      </c>
      <c r="CF143" s="259" t="str">
        <f t="shared" si="113"/>
        <v>280,000</v>
      </c>
      <c r="CG143" s="259" t="str">
        <f t="shared" si="113"/>
        <v>87,500</v>
      </c>
      <c r="CH143" s="259" t="str">
        <f t="shared" si="113"/>
        <v>87,500</v>
      </c>
      <c r="CI143" s="259" t="str">
        <f t="shared" si="113"/>
        <v>2,600</v>
      </c>
      <c r="CJ143" s="259" t="str">
        <f t="shared" si="113"/>
        <v>625,000</v>
      </c>
      <c r="CK143" s="259" t="str">
        <f t="shared" si="113"/>
        <v>625,000</v>
      </c>
      <c r="CL143" s="259" t="str">
        <f t="shared" si="113"/>
        <v>$2,372,000</v>
      </c>
      <c r="CM143" s="259" t="str">
        <f t="shared" si="113"/>
        <v>$732,000</v>
      </c>
      <c r="CN143" s="259" t="str">
        <f t="shared" si="113"/>
        <v>$5,232,000</v>
      </c>
      <c r="CO143" s="259" t="str">
        <f t="shared" si="113"/>
        <v>$13,892,000</v>
      </c>
      <c r="CP143" s="259" t="str">
        <f t="shared" si="113"/>
        <v>$59</v>
      </c>
      <c r="CQ143" s="269" t="s">
        <v>275</v>
      </c>
      <c r="CR143" s="269" t="s">
        <v>275</v>
      </c>
      <c r="CS143" s="248" t="str">
        <f t="shared" ref="CS143:DL143" si="114">CS43</f>
        <v>13,472</v>
      </c>
      <c r="CT143" s="259" t="str">
        <f t="shared" si="114"/>
        <v>285</v>
      </c>
      <c r="CU143" s="259" t="str">
        <f t="shared" si="114"/>
        <v>44</v>
      </c>
      <c r="CV143" s="259" t="str">
        <f t="shared" si="114"/>
        <v>359</v>
      </c>
      <c r="CW143" s="259" t="str">
        <f t="shared" si="114"/>
        <v>11</v>
      </c>
      <c r="CX143" s="259" t="str">
        <f t="shared" si="114"/>
        <v>8</v>
      </c>
      <c r="CY143" s="259" t="str">
        <f t="shared" si="114"/>
        <v>20</v>
      </c>
      <c r="CZ143" s="259" t="str">
        <f t="shared" si="114"/>
        <v>48,467</v>
      </c>
      <c r="DA143" s="259" t="str">
        <f t="shared" si="114"/>
        <v>14</v>
      </c>
      <c r="DB143" s="259" t="str">
        <f t="shared" si="114"/>
        <v>277,133</v>
      </c>
      <c r="DC143" s="259" t="str">
        <f t="shared" si="114"/>
        <v>46,781</v>
      </c>
      <c r="DD143" s="259" t="str">
        <f t="shared" si="114"/>
        <v>46,781</v>
      </c>
      <c r="DE143" s="259" t="str">
        <f t="shared" si="114"/>
        <v>1,300</v>
      </c>
      <c r="DF143" s="259" t="str">
        <f t="shared" si="114"/>
        <v>436,333</v>
      </c>
      <c r="DG143" s="259" t="str">
        <f t="shared" si="114"/>
        <v>436,333</v>
      </c>
      <c r="DH143" s="259" t="str">
        <f t="shared" si="114"/>
        <v>$2,347,688</v>
      </c>
      <c r="DI143" s="259" t="str">
        <f t="shared" si="114"/>
        <v>$1,607,265</v>
      </c>
      <c r="DJ143" s="259" t="str">
        <f t="shared" si="114"/>
        <v>$3,191,234</v>
      </c>
      <c r="DK143" s="259" t="str">
        <f t="shared" si="114"/>
        <v>$9,043,303</v>
      </c>
      <c r="DL143" s="259" t="str">
        <f t="shared" si="114"/>
        <v>$61</v>
      </c>
      <c r="DM143" s="269" t="s">
        <v>275</v>
      </c>
      <c r="DN143" s="269" t="s">
        <v>275</v>
      </c>
      <c r="DO143" s="248" t="str">
        <f t="shared" ref="DO143:EH143" si="115">DO43</f>
        <v>0</v>
      </c>
      <c r="DP143" s="259" t="str">
        <f t="shared" si="115"/>
        <v>0</v>
      </c>
      <c r="DQ143" s="259" t="str">
        <f t="shared" si="115"/>
        <v>0</v>
      </c>
      <c r="DR143" s="259" t="str">
        <f t="shared" si="115"/>
        <v>0</v>
      </c>
      <c r="DS143" s="259" t="str">
        <f t="shared" si="115"/>
        <v>0</v>
      </c>
      <c r="DT143" s="259" t="str">
        <f t="shared" si="115"/>
        <v>-</v>
      </c>
      <c r="DU143" s="259" t="str">
        <f t="shared" si="115"/>
        <v>2</v>
      </c>
      <c r="DV143" s="259" t="str">
        <f t="shared" si="115"/>
        <v>5,300</v>
      </c>
      <c r="DW143" s="259" t="str">
        <f t="shared" si="115"/>
        <v>0</v>
      </c>
      <c r="DX143" s="259" t="str">
        <f t="shared" si="115"/>
        <v>0</v>
      </c>
      <c r="DY143" s="259" t="str">
        <f t="shared" si="115"/>
        <v>-9,382</v>
      </c>
      <c r="DZ143" s="259" t="str">
        <f t="shared" si="115"/>
        <v>-9,382</v>
      </c>
      <c r="EA143" s="259" t="str">
        <f t="shared" si="115"/>
        <v>-</v>
      </c>
      <c r="EB143" s="259" t="str">
        <f t="shared" si="115"/>
        <v>-44,000</v>
      </c>
      <c r="EC143" s="259" t="str">
        <f t="shared" si="115"/>
        <v>-44,000</v>
      </c>
      <c r="ED143" s="259" t="str">
        <f t="shared" si="115"/>
        <v>-$963,063</v>
      </c>
      <c r="EE143" s="259" t="str">
        <f t="shared" si="115"/>
        <v>$1,110,206</v>
      </c>
      <c r="EF143" s="259" t="str">
        <f t="shared" si="115"/>
        <v>$352,298</v>
      </c>
      <c r="EG143" s="259" t="str">
        <f t="shared" si="115"/>
        <v>-$2,689,910</v>
      </c>
      <c r="EH143" s="259" t="str">
        <f t="shared" si="115"/>
        <v>-$2</v>
      </c>
      <c r="EI143" s="269" t="s">
        <v>275</v>
      </c>
      <c r="EJ143" s="269" t="s">
        <v>275</v>
      </c>
      <c r="EK143" s="248" t="str">
        <f t="shared" ref="EK143:FD143" si="116">EK43</f>
        <v>0</v>
      </c>
      <c r="EL143" s="259" t="str">
        <f t="shared" si="116"/>
        <v>0</v>
      </c>
      <c r="EM143" s="259" t="str">
        <f t="shared" si="116"/>
        <v>0</v>
      </c>
      <c r="EN143" s="259" t="str">
        <f t="shared" si="116"/>
        <v>-36</v>
      </c>
      <c r="EO143" s="259" t="str">
        <f t="shared" si="116"/>
        <v>0</v>
      </c>
      <c r="EP143" s="259" t="str">
        <f t="shared" si="116"/>
        <v>6</v>
      </c>
      <c r="EQ143" s="259" t="str">
        <f t="shared" si="116"/>
        <v>0</v>
      </c>
      <c r="ER143" s="259" t="str">
        <f t="shared" si="116"/>
        <v>0</v>
      </c>
      <c r="ES143" s="259" t="str">
        <f t="shared" si="116"/>
        <v>0</v>
      </c>
      <c r="ET143" s="259" t="str">
        <f t="shared" si="116"/>
        <v>-4,300</v>
      </c>
      <c r="EU143" s="259" t="str">
        <f t="shared" si="116"/>
        <v>-56,388</v>
      </c>
      <c r="EV143" s="259" t="str">
        <f t="shared" si="116"/>
        <v>-56,388</v>
      </c>
      <c r="EW143" s="259" t="str">
        <f t="shared" si="116"/>
        <v>-</v>
      </c>
      <c r="EX143" s="259" t="str">
        <f t="shared" si="116"/>
        <v>-261,000</v>
      </c>
      <c r="EY143" s="259" t="str">
        <f t="shared" si="116"/>
        <v>-261,000</v>
      </c>
      <c r="EZ143" s="259" t="str">
        <f t="shared" si="116"/>
        <v>$445,063</v>
      </c>
      <c r="FA143" s="259" t="str">
        <f t="shared" si="116"/>
        <v>$757,794</v>
      </c>
      <c r="FB143" s="259" t="str">
        <f t="shared" si="116"/>
        <v>-$3,237,298</v>
      </c>
      <c r="FC143" s="259" t="str">
        <f t="shared" si="116"/>
        <v>-$5,928,090</v>
      </c>
      <c r="FD143" s="259" t="str">
        <f t="shared" si="116"/>
        <v>$5</v>
      </c>
      <c r="FE143" s="269" t="s">
        <v>275</v>
      </c>
    </row>
    <row r="144" spans="1:161"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248" t="s">
        <v>347</v>
      </c>
      <c r="AD144" s="257" t="str">
        <f t="shared" ca="1" si="59"/>
        <v>-</v>
      </c>
      <c r="AE144" s="259" t="str">
        <f t="shared" ref="AE144" si="117">AE44</f>
        <v>-</v>
      </c>
      <c r="AF144" s="259" t="str">
        <f t="shared" ref="AF144:AS144" si="118">AF44</f>
        <v>-</v>
      </c>
      <c r="AG144" s="259" t="str">
        <f t="shared" si="118"/>
        <v>-</v>
      </c>
      <c r="AH144" s="259" t="str">
        <f t="shared" si="118"/>
        <v>-</v>
      </c>
      <c r="AI144" s="259" t="str">
        <f t="shared" si="118"/>
        <v>-</v>
      </c>
      <c r="AJ144" s="259" t="str">
        <f t="shared" si="118"/>
        <v>-</v>
      </c>
      <c r="AK144" s="259" t="str">
        <f t="shared" si="118"/>
        <v>-</v>
      </c>
      <c r="AL144" s="259" t="str">
        <f t="shared" si="118"/>
        <v>-</v>
      </c>
      <c r="AM144" s="259" t="str">
        <f t="shared" si="118"/>
        <v>-</v>
      </c>
      <c r="AN144" s="259" t="str">
        <f t="shared" si="118"/>
        <v>-</v>
      </c>
      <c r="AO144" s="259" t="str">
        <f t="shared" si="118"/>
        <v>-</v>
      </c>
      <c r="AP144" s="259" t="str">
        <f t="shared" si="118"/>
        <v>-</v>
      </c>
      <c r="AQ144" s="259" t="str">
        <f t="shared" si="118"/>
        <v>-</v>
      </c>
      <c r="AR144" s="259" t="str">
        <f t="shared" si="118"/>
        <v>-</v>
      </c>
      <c r="AS144" s="259" t="str">
        <f t="shared" si="118"/>
        <v>-</v>
      </c>
      <c r="AT144" s="259" t="str">
        <f t="shared" ref="AT144:AX144" si="119">AT44</f>
        <v>-</v>
      </c>
      <c r="AU144" s="259" t="str">
        <f t="shared" si="119"/>
        <v>-</v>
      </c>
      <c r="AV144" s="259" t="str">
        <f t="shared" si="119"/>
        <v>-</v>
      </c>
      <c r="AW144" s="259" t="str">
        <f t="shared" si="119"/>
        <v>-</v>
      </c>
      <c r="AX144" s="259" t="str">
        <f t="shared" si="119"/>
        <v>-</v>
      </c>
      <c r="AY144" s="269" t="s">
        <v>275</v>
      </c>
      <c r="AZ144" s="269"/>
      <c r="BA144" s="248" t="str">
        <f t="shared" ref="BA144:BT144" si="120">BA44</f>
        <v>-</v>
      </c>
      <c r="BB144" s="259" t="str">
        <f t="shared" si="120"/>
        <v>-</v>
      </c>
      <c r="BC144" s="259" t="str">
        <f t="shared" si="120"/>
        <v>-</v>
      </c>
      <c r="BD144" s="259" t="str">
        <f t="shared" si="120"/>
        <v>-</v>
      </c>
      <c r="BE144" s="259" t="str">
        <f t="shared" si="120"/>
        <v>-</v>
      </c>
      <c r="BF144" s="259" t="str">
        <f t="shared" si="120"/>
        <v>-</v>
      </c>
      <c r="BG144" s="259" t="str">
        <f t="shared" si="120"/>
        <v>-</v>
      </c>
      <c r="BH144" s="259" t="str">
        <f t="shared" si="120"/>
        <v>-</v>
      </c>
      <c r="BI144" s="259" t="str">
        <f t="shared" si="120"/>
        <v>-</v>
      </c>
      <c r="BJ144" s="259" t="str">
        <f t="shared" si="120"/>
        <v>-</v>
      </c>
      <c r="BK144" s="259" t="str">
        <f t="shared" si="120"/>
        <v>-</v>
      </c>
      <c r="BL144" s="259" t="str">
        <f t="shared" si="120"/>
        <v>-</v>
      </c>
      <c r="BM144" s="259" t="str">
        <f t="shared" si="120"/>
        <v>-</v>
      </c>
      <c r="BN144" s="259" t="str">
        <f t="shared" si="120"/>
        <v>-</v>
      </c>
      <c r="BO144" s="259" t="str">
        <f t="shared" si="120"/>
        <v>-</v>
      </c>
      <c r="BP144" s="259" t="str">
        <f t="shared" si="120"/>
        <v>-</v>
      </c>
      <c r="BQ144" s="259" t="str">
        <f t="shared" si="120"/>
        <v>-</v>
      </c>
      <c r="BR144" s="259" t="str">
        <f t="shared" si="120"/>
        <v>-</v>
      </c>
      <c r="BS144" s="259" t="str">
        <f t="shared" si="120"/>
        <v>-</v>
      </c>
      <c r="BT144" s="259" t="str">
        <f t="shared" si="120"/>
        <v>-</v>
      </c>
      <c r="BU144" s="269" t="s">
        <v>275</v>
      </c>
      <c r="BV144" s="269" t="s">
        <v>275</v>
      </c>
      <c r="BW144" s="248" t="str">
        <f t="shared" ref="BW144:CP144" si="121">BW44</f>
        <v>-</v>
      </c>
      <c r="BX144" s="259" t="str">
        <f t="shared" si="121"/>
        <v>-</v>
      </c>
      <c r="BY144" s="259" t="str">
        <f t="shared" si="121"/>
        <v>-</v>
      </c>
      <c r="BZ144" s="259" t="str">
        <f t="shared" si="121"/>
        <v>-</v>
      </c>
      <c r="CA144" s="259" t="str">
        <f t="shared" si="121"/>
        <v>-</v>
      </c>
      <c r="CB144" s="259" t="str">
        <f t="shared" si="121"/>
        <v>-</v>
      </c>
      <c r="CC144" s="259" t="str">
        <f t="shared" si="121"/>
        <v>-</v>
      </c>
      <c r="CD144" s="259" t="str">
        <f t="shared" si="121"/>
        <v>-</v>
      </c>
      <c r="CE144" s="259" t="str">
        <f t="shared" si="121"/>
        <v>-</v>
      </c>
      <c r="CF144" s="259" t="str">
        <f t="shared" si="121"/>
        <v>-</v>
      </c>
      <c r="CG144" s="259" t="str">
        <f t="shared" si="121"/>
        <v>-</v>
      </c>
      <c r="CH144" s="259" t="str">
        <f t="shared" si="121"/>
        <v>-</v>
      </c>
      <c r="CI144" s="259" t="str">
        <f t="shared" si="121"/>
        <v>-</v>
      </c>
      <c r="CJ144" s="259" t="str">
        <f t="shared" si="121"/>
        <v>-</v>
      </c>
      <c r="CK144" s="259" t="str">
        <f t="shared" si="121"/>
        <v>-</v>
      </c>
      <c r="CL144" s="259" t="str">
        <f t="shared" si="121"/>
        <v>-</v>
      </c>
      <c r="CM144" s="259" t="str">
        <f t="shared" si="121"/>
        <v>-</v>
      </c>
      <c r="CN144" s="259" t="str">
        <f t="shared" si="121"/>
        <v>-</v>
      </c>
      <c r="CO144" s="259" t="str">
        <f t="shared" si="121"/>
        <v>-</v>
      </c>
      <c r="CP144" s="259" t="str">
        <f t="shared" si="121"/>
        <v>-</v>
      </c>
      <c r="CQ144" s="269" t="s">
        <v>275</v>
      </c>
      <c r="CR144" s="269" t="s">
        <v>275</v>
      </c>
      <c r="CS144" s="248" t="str">
        <f t="shared" ref="CS144:DL144" si="122">CS44</f>
        <v>-</v>
      </c>
      <c r="CT144" s="259" t="str">
        <f t="shared" si="122"/>
        <v>-</v>
      </c>
      <c r="CU144" s="259" t="str">
        <f t="shared" si="122"/>
        <v>-</v>
      </c>
      <c r="CV144" s="259" t="str">
        <f t="shared" si="122"/>
        <v>-</v>
      </c>
      <c r="CW144" s="259" t="str">
        <f t="shared" si="122"/>
        <v>-</v>
      </c>
      <c r="CX144" s="259" t="str">
        <f t="shared" si="122"/>
        <v>-</v>
      </c>
      <c r="CY144" s="259" t="str">
        <f t="shared" si="122"/>
        <v>-</v>
      </c>
      <c r="CZ144" s="259" t="str">
        <f t="shared" si="122"/>
        <v>-</v>
      </c>
      <c r="DA144" s="259" t="str">
        <f t="shared" si="122"/>
        <v>-</v>
      </c>
      <c r="DB144" s="259" t="str">
        <f t="shared" si="122"/>
        <v>-</v>
      </c>
      <c r="DC144" s="259" t="str">
        <f t="shared" si="122"/>
        <v>-</v>
      </c>
      <c r="DD144" s="259" t="str">
        <f t="shared" si="122"/>
        <v>-</v>
      </c>
      <c r="DE144" s="259" t="str">
        <f t="shared" si="122"/>
        <v>-</v>
      </c>
      <c r="DF144" s="259" t="str">
        <f t="shared" si="122"/>
        <v>-</v>
      </c>
      <c r="DG144" s="259" t="str">
        <f t="shared" si="122"/>
        <v>-</v>
      </c>
      <c r="DH144" s="259" t="str">
        <f t="shared" si="122"/>
        <v>-</v>
      </c>
      <c r="DI144" s="259" t="str">
        <f t="shared" si="122"/>
        <v>-</v>
      </c>
      <c r="DJ144" s="259" t="str">
        <f t="shared" si="122"/>
        <v>-</v>
      </c>
      <c r="DK144" s="259" t="str">
        <f t="shared" si="122"/>
        <v>-</v>
      </c>
      <c r="DL144" s="259" t="str">
        <f t="shared" si="122"/>
        <v>-</v>
      </c>
      <c r="DM144" s="269" t="s">
        <v>275</v>
      </c>
      <c r="DN144" s="269" t="s">
        <v>275</v>
      </c>
      <c r="DO144" s="248" t="str">
        <f t="shared" ref="DO144:EH144" si="123">DO44</f>
        <v>-</v>
      </c>
      <c r="DP144" s="259" t="str">
        <f t="shared" si="123"/>
        <v>-</v>
      </c>
      <c r="DQ144" s="259" t="str">
        <f t="shared" si="123"/>
        <v>-</v>
      </c>
      <c r="DR144" s="259" t="str">
        <f t="shared" si="123"/>
        <v>-</v>
      </c>
      <c r="DS144" s="259" t="str">
        <f t="shared" si="123"/>
        <v>-</v>
      </c>
      <c r="DT144" s="259" t="str">
        <f t="shared" si="123"/>
        <v>-</v>
      </c>
      <c r="DU144" s="259" t="str">
        <f t="shared" si="123"/>
        <v>-</v>
      </c>
      <c r="DV144" s="259" t="str">
        <f t="shared" si="123"/>
        <v>-</v>
      </c>
      <c r="DW144" s="259" t="str">
        <f t="shared" si="123"/>
        <v>-</v>
      </c>
      <c r="DX144" s="259" t="str">
        <f t="shared" si="123"/>
        <v>-</v>
      </c>
      <c r="DY144" s="259" t="str">
        <f t="shared" si="123"/>
        <v>-</v>
      </c>
      <c r="DZ144" s="259" t="str">
        <f t="shared" si="123"/>
        <v>-</v>
      </c>
      <c r="EA144" s="259" t="str">
        <f t="shared" si="123"/>
        <v>-</v>
      </c>
      <c r="EB144" s="259" t="str">
        <f t="shared" si="123"/>
        <v>-</v>
      </c>
      <c r="EC144" s="259" t="str">
        <f t="shared" si="123"/>
        <v>-</v>
      </c>
      <c r="ED144" s="259" t="str">
        <f t="shared" si="123"/>
        <v>-</v>
      </c>
      <c r="EE144" s="259" t="str">
        <f t="shared" si="123"/>
        <v>-</v>
      </c>
      <c r="EF144" s="259" t="str">
        <f t="shared" si="123"/>
        <v>-</v>
      </c>
      <c r="EG144" s="259" t="str">
        <f t="shared" si="123"/>
        <v>-</v>
      </c>
      <c r="EH144" s="259" t="str">
        <f t="shared" si="123"/>
        <v>-</v>
      </c>
      <c r="EI144" s="269" t="s">
        <v>275</v>
      </c>
      <c r="EJ144" s="269" t="s">
        <v>275</v>
      </c>
      <c r="EK144" s="248" t="str">
        <f t="shared" ref="EK144:FD144" si="124">EK44</f>
        <v>-</v>
      </c>
      <c r="EL144" s="259" t="str">
        <f t="shared" si="124"/>
        <v>-</v>
      </c>
      <c r="EM144" s="259" t="str">
        <f t="shared" si="124"/>
        <v>-</v>
      </c>
      <c r="EN144" s="259" t="str">
        <f t="shared" si="124"/>
        <v>-</v>
      </c>
      <c r="EO144" s="259" t="str">
        <f t="shared" si="124"/>
        <v>-</v>
      </c>
      <c r="EP144" s="259" t="str">
        <f t="shared" si="124"/>
        <v>-</v>
      </c>
      <c r="EQ144" s="259" t="str">
        <f t="shared" si="124"/>
        <v>-</v>
      </c>
      <c r="ER144" s="259" t="str">
        <f t="shared" si="124"/>
        <v>-</v>
      </c>
      <c r="ES144" s="259" t="str">
        <f t="shared" si="124"/>
        <v>-</v>
      </c>
      <c r="ET144" s="259" t="str">
        <f t="shared" si="124"/>
        <v>-</v>
      </c>
      <c r="EU144" s="259" t="str">
        <f t="shared" si="124"/>
        <v>-</v>
      </c>
      <c r="EV144" s="259" t="str">
        <f t="shared" si="124"/>
        <v>-</v>
      </c>
      <c r="EW144" s="259" t="str">
        <f t="shared" si="124"/>
        <v>-</v>
      </c>
      <c r="EX144" s="259" t="str">
        <f t="shared" si="124"/>
        <v>-</v>
      </c>
      <c r="EY144" s="259" t="str">
        <f t="shared" si="124"/>
        <v>-</v>
      </c>
      <c r="EZ144" s="259" t="str">
        <f t="shared" si="124"/>
        <v>-</v>
      </c>
      <c r="FA144" s="259" t="str">
        <f t="shared" si="124"/>
        <v>-</v>
      </c>
      <c r="FB144" s="259" t="str">
        <f t="shared" si="124"/>
        <v>-</v>
      </c>
      <c r="FC144" s="259" t="str">
        <f t="shared" si="124"/>
        <v>-</v>
      </c>
      <c r="FD144" s="259" t="str">
        <f t="shared" si="124"/>
        <v>-</v>
      </c>
      <c r="FE144" s="269" t="s">
        <v>275</v>
      </c>
    </row>
    <row r="145" spans="1:161"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248" t="s">
        <v>348</v>
      </c>
      <c r="AD145" s="257" t="str">
        <f t="shared" ca="1" si="59"/>
        <v>-</v>
      </c>
      <c r="AE145" s="259" t="str">
        <f t="shared" ref="AE145" si="125">AE45</f>
        <v>-</v>
      </c>
      <c r="AF145" s="259" t="str">
        <f t="shared" ref="AF145:AS145" si="126">AF45</f>
        <v>-</v>
      </c>
      <c r="AG145" s="259" t="str">
        <f t="shared" si="126"/>
        <v>-</v>
      </c>
      <c r="AH145" s="259" t="str">
        <f t="shared" si="126"/>
        <v>-</v>
      </c>
      <c r="AI145" s="259" t="str">
        <f t="shared" si="126"/>
        <v>-</v>
      </c>
      <c r="AJ145" s="259" t="str">
        <f t="shared" si="126"/>
        <v>-</v>
      </c>
      <c r="AK145" s="259" t="str">
        <f t="shared" si="126"/>
        <v>-</v>
      </c>
      <c r="AL145" s="259" t="str">
        <f t="shared" si="126"/>
        <v>-</v>
      </c>
      <c r="AM145" s="259" t="str">
        <f t="shared" si="126"/>
        <v>-</v>
      </c>
      <c r="AN145" s="259" t="str">
        <f t="shared" si="126"/>
        <v>-</v>
      </c>
      <c r="AO145" s="259" t="str">
        <f t="shared" si="126"/>
        <v>-</v>
      </c>
      <c r="AP145" s="259" t="str">
        <f t="shared" si="126"/>
        <v>-</v>
      </c>
      <c r="AQ145" s="259" t="str">
        <f t="shared" si="126"/>
        <v>-</v>
      </c>
      <c r="AR145" s="259" t="str">
        <f t="shared" si="126"/>
        <v>-</v>
      </c>
      <c r="AS145" s="259" t="str">
        <f t="shared" si="126"/>
        <v>-</v>
      </c>
      <c r="AT145" s="259" t="str">
        <f t="shared" ref="AT145:AX145" si="127">AT45</f>
        <v>-</v>
      </c>
      <c r="AU145" s="259" t="str">
        <f t="shared" si="127"/>
        <v>-</v>
      </c>
      <c r="AV145" s="259" t="str">
        <f t="shared" si="127"/>
        <v>-</v>
      </c>
      <c r="AW145" s="259" t="str">
        <f t="shared" si="127"/>
        <v>-</v>
      </c>
      <c r="AX145" s="259" t="str">
        <f t="shared" si="127"/>
        <v>-</v>
      </c>
      <c r="AY145" s="269" t="s">
        <v>275</v>
      </c>
      <c r="AZ145" s="269"/>
      <c r="BA145" s="248" t="str">
        <f t="shared" ref="BA145:BT145" si="128">BA45</f>
        <v>-</v>
      </c>
      <c r="BB145" s="259" t="str">
        <f t="shared" si="128"/>
        <v>-</v>
      </c>
      <c r="BC145" s="259" t="str">
        <f t="shared" si="128"/>
        <v>-</v>
      </c>
      <c r="BD145" s="259" t="str">
        <f t="shared" si="128"/>
        <v>-</v>
      </c>
      <c r="BE145" s="259" t="str">
        <f t="shared" si="128"/>
        <v>-</v>
      </c>
      <c r="BF145" s="259" t="str">
        <f t="shared" si="128"/>
        <v>-</v>
      </c>
      <c r="BG145" s="259" t="str">
        <f t="shared" si="128"/>
        <v>-</v>
      </c>
      <c r="BH145" s="259" t="str">
        <f t="shared" si="128"/>
        <v>-</v>
      </c>
      <c r="BI145" s="259" t="str">
        <f t="shared" si="128"/>
        <v>-</v>
      </c>
      <c r="BJ145" s="259" t="str">
        <f t="shared" si="128"/>
        <v>-</v>
      </c>
      <c r="BK145" s="259" t="str">
        <f t="shared" si="128"/>
        <v>-</v>
      </c>
      <c r="BL145" s="259" t="str">
        <f t="shared" si="128"/>
        <v>-</v>
      </c>
      <c r="BM145" s="259" t="str">
        <f t="shared" si="128"/>
        <v>-</v>
      </c>
      <c r="BN145" s="259" t="str">
        <f t="shared" si="128"/>
        <v>-</v>
      </c>
      <c r="BO145" s="259" t="str">
        <f t="shared" si="128"/>
        <v>-</v>
      </c>
      <c r="BP145" s="259" t="str">
        <f t="shared" si="128"/>
        <v>-</v>
      </c>
      <c r="BQ145" s="259" t="str">
        <f t="shared" si="128"/>
        <v>-</v>
      </c>
      <c r="BR145" s="259" t="str">
        <f t="shared" si="128"/>
        <v>-</v>
      </c>
      <c r="BS145" s="259" t="str">
        <f t="shared" si="128"/>
        <v>-</v>
      </c>
      <c r="BT145" s="259" t="str">
        <f t="shared" si="128"/>
        <v>-</v>
      </c>
      <c r="BU145" s="269" t="s">
        <v>275</v>
      </c>
      <c r="BV145" s="269" t="s">
        <v>275</v>
      </c>
      <c r="BW145" s="248" t="str">
        <f t="shared" ref="BW145:CP145" si="129">BW45</f>
        <v>-</v>
      </c>
      <c r="BX145" s="259" t="str">
        <f t="shared" si="129"/>
        <v>-</v>
      </c>
      <c r="BY145" s="259" t="str">
        <f t="shared" si="129"/>
        <v>-</v>
      </c>
      <c r="BZ145" s="259" t="str">
        <f t="shared" si="129"/>
        <v>-</v>
      </c>
      <c r="CA145" s="259" t="str">
        <f t="shared" si="129"/>
        <v>-</v>
      </c>
      <c r="CB145" s="259" t="str">
        <f t="shared" si="129"/>
        <v>-</v>
      </c>
      <c r="CC145" s="259" t="str">
        <f t="shared" si="129"/>
        <v>-</v>
      </c>
      <c r="CD145" s="259" t="str">
        <f t="shared" si="129"/>
        <v>-</v>
      </c>
      <c r="CE145" s="259" t="str">
        <f t="shared" si="129"/>
        <v>-</v>
      </c>
      <c r="CF145" s="259" t="str">
        <f t="shared" si="129"/>
        <v>-</v>
      </c>
      <c r="CG145" s="259" t="str">
        <f t="shared" si="129"/>
        <v>-</v>
      </c>
      <c r="CH145" s="259" t="str">
        <f t="shared" si="129"/>
        <v>-</v>
      </c>
      <c r="CI145" s="259" t="str">
        <f t="shared" si="129"/>
        <v>-</v>
      </c>
      <c r="CJ145" s="259" t="str">
        <f t="shared" si="129"/>
        <v>-</v>
      </c>
      <c r="CK145" s="259" t="str">
        <f t="shared" si="129"/>
        <v>-</v>
      </c>
      <c r="CL145" s="259" t="str">
        <f t="shared" si="129"/>
        <v>-</v>
      </c>
      <c r="CM145" s="259" t="str">
        <f t="shared" si="129"/>
        <v>-</v>
      </c>
      <c r="CN145" s="259" t="str">
        <f t="shared" si="129"/>
        <v>-</v>
      </c>
      <c r="CO145" s="259" t="str">
        <f t="shared" si="129"/>
        <v>-</v>
      </c>
      <c r="CP145" s="259" t="str">
        <f t="shared" si="129"/>
        <v>-</v>
      </c>
      <c r="CQ145" s="269" t="s">
        <v>275</v>
      </c>
      <c r="CR145" s="269" t="s">
        <v>275</v>
      </c>
      <c r="CS145" s="248" t="str">
        <f t="shared" ref="CS145:DL145" si="130">CS45</f>
        <v>-</v>
      </c>
      <c r="CT145" s="259" t="str">
        <f t="shared" si="130"/>
        <v>-</v>
      </c>
      <c r="CU145" s="259" t="str">
        <f t="shared" si="130"/>
        <v>-</v>
      </c>
      <c r="CV145" s="259" t="str">
        <f t="shared" si="130"/>
        <v>-</v>
      </c>
      <c r="CW145" s="259" t="str">
        <f t="shared" si="130"/>
        <v>-</v>
      </c>
      <c r="CX145" s="259" t="str">
        <f t="shared" si="130"/>
        <v>-</v>
      </c>
      <c r="CY145" s="259" t="str">
        <f t="shared" si="130"/>
        <v>-</v>
      </c>
      <c r="CZ145" s="259" t="str">
        <f t="shared" si="130"/>
        <v>-</v>
      </c>
      <c r="DA145" s="259" t="str">
        <f t="shared" si="130"/>
        <v>-</v>
      </c>
      <c r="DB145" s="259" t="str">
        <f t="shared" si="130"/>
        <v>-</v>
      </c>
      <c r="DC145" s="259" t="str">
        <f t="shared" si="130"/>
        <v>-</v>
      </c>
      <c r="DD145" s="259" t="str">
        <f t="shared" si="130"/>
        <v>-</v>
      </c>
      <c r="DE145" s="259" t="str">
        <f t="shared" si="130"/>
        <v>-</v>
      </c>
      <c r="DF145" s="259" t="str">
        <f t="shared" si="130"/>
        <v>-</v>
      </c>
      <c r="DG145" s="259" t="str">
        <f t="shared" si="130"/>
        <v>-</v>
      </c>
      <c r="DH145" s="259" t="str">
        <f t="shared" si="130"/>
        <v>-</v>
      </c>
      <c r="DI145" s="259" t="str">
        <f t="shared" si="130"/>
        <v>-</v>
      </c>
      <c r="DJ145" s="259" t="str">
        <f t="shared" si="130"/>
        <v>-</v>
      </c>
      <c r="DK145" s="259" t="str">
        <f t="shared" si="130"/>
        <v>-</v>
      </c>
      <c r="DL145" s="259" t="str">
        <f t="shared" si="130"/>
        <v>-</v>
      </c>
      <c r="DM145" s="269" t="s">
        <v>275</v>
      </c>
      <c r="DN145" s="269" t="s">
        <v>275</v>
      </c>
      <c r="DO145" s="248" t="str">
        <f t="shared" ref="DO145:EH145" si="131">DO45</f>
        <v>-</v>
      </c>
      <c r="DP145" s="259" t="str">
        <f t="shared" si="131"/>
        <v>-</v>
      </c>
      <c r="DQ145" s="259" t="str">
        <f t="shared" si="131"/>
        <v>-</v>
      </c>
      <c r="DR145" s="259" t="str">
        <f t="shared" si="131"/>
        <v>-</v>
      </c>
      <c r="DS145" s="259" t="str">
        <f t="shared" si="131"/>
        <v>-</v>
      </c>
      <c r="DT145" s="259" t="str">
        <f t="shared" si="131"/>
        <v>-</v>
      </c>
      <c r="DU145" s="259" t="str">
        <f t="shared" si="131"/>
        <v>-</v>
      </c>
      <c r="DV145" s="259" t="str">
        <f t="shared" si="131"/>
        <v>-</v>
      </c>
      <c r="DW145" s="259" t="str">
        <f t="shared" si="131"/>
        <v>-</v>
      </c>
      <c r="DX145" s="259" t="str">
        <f t="shared" si="131"/>
        <v>-</v>
      </c>
      <c r="DY145" s="259" t="str">
        <f t="shared" si="131"/>
        <v>-</v>
      </c>
      <c r="DZ145" s="259" t="str">
        <f t="shared" si="131"/>
        <v>-</v>
      </c>
      <c r="EA145" s="259" t="str">
        <f t="shared" si="131"/>
        <v>-</v>
      </c>
      <c r="EB145" s="259" t="str">
        <f t="shared" si="131"/>
        <v>-</v>
      </c>
      <c r="EC145" s="259" t="str">
        <f t="shared" si="131"/>
        <v>-</v>
      </c>
      <c r="ED145" s="259" t="str">
        <f t="shared" si="131"/>
        <v>-</v>
      </c>
      <c r="EE145" s="259" t="str">
        <f t="shared" si="131"/>
        <v>-</v>
      </c>
      <c r="EF145" s="259" t="str">
        <f t="shared" si="131"/>
        <v>-</v>
      </c>
      <c r="EG145" s="259" t="str">
        <f t="shared" si="131"/>
        <v>-</v>
      </c>
      <c r="EH145" s="259" t="str">
        <f t="shared" si="131"/>
        <v>-</v>
      </c>
      <c r="EI145" s="269" t="s">
        <v>275</v>
      </c>
      <c r="EJ145" s="269" t="s">
        <v>275</v>
      </c>
      <c r="EK145" s="248" t="str">
        <f t="shared" ref="EK145:FD145" si="132">EK45</f>
        <v>-</v>
      </c>
      <c r="EL145" s="259" t="str">
        <f t="shared" si="132"/>
        <v>-</v>
      </c>
      <c r="EM145" s="259" t="str">
        <f t="shared" si="132"/>
        <v>-</v>
      </c>
      <c r="EN145" s="259" t="str">
        <f t="shared" si="132"/>
        <v>-</v>
      </c>
      <c r="EO145" s="259" t="str">
        <f t="shared" si="132"/>
        <v>-</v>
      </c>
      <c r="EP145" s="259" t="str">
        <f t="shared" si="132"/>
        <v>-</v>
      </c>
      <c r="EQ145" s="259" t="str">
        <f t="shared" si="132"/>
        <v>-</v>
      </c>
      <c r="ER145" s="259" t="str">
        <f t="shared" si="132"/>
        <v>-</v>
      </c>
      <c r="ES145" s="259" t="str">
        <f t="shared" si="132"/>
        <v>-</v>
      </c>
      <c r="ET145" s="259" t="str">
        <f t="shared" si="132"/>
        <v>-</v>
      </c>
      <c r="EU145" s="259" t="str">
        <f t="shared" si="132"/>
        <v>-</v>
      </c>
      <c r="EV145" s="259" t="str">
        <f t="shared" si="132"/>
        <v>-</v>
      </c>
      <c r="EW145" s="259" t="str">
        <f t="shared" si="132"/>
        <v>-</v>
      </c>
      <c r="EX145" s="259" t="str">
        <f t="shared" si="132"/>
        <v>-</v>
      </c>
      <c r="EY145" s="259" t="str">
        <f t="shared" si="132"/>
        <v>-</v>
      </c>
      <c r="EZ145" s="259" t="str">
        <f t="shared" si="132"/>
        <v>-</v>
      </c>
      <c r="FA145" s="259" t="str">
        <f t="shared" si="132"/>
        <v>-</v>
      </c>
      <c r="FB145" s="259" t="str">
        <f t="shared" si="132"/>
        <v>-</v>
      </c>
      <c r="FC145" s="259" t="str">
        <f t="shared" si="132"/>
        <v>-</v>
      </c>
      <c r="FD145" s="259" t="str">
        <f t="shared" si="132"/>
        <v>-</v>
      </c>
      <c r="FE145" s="269" t="s">
        <v>275</v>
      </c>
    </row>
    <row r="146" spans="1:161"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248" t="s">
        <v>349</v>
      </c>
      <c r="AD146" s="257" t="str">
        <f t="shared" ca="1" si="59"/>
        <v>-</v>
      </c>
      <c r="AE146" s="259" t="str">
        <f t="shared" ref="AE146" si="133">AE46</f>
        <v>-</v>
      </c>
      <c r="AF146" s="259" t="str">
        <f t="shared" ref="AF146:AS146" si="134">AF46</f>
        <v>-</v>
      </c>
      <c r="AG146" s="259" t="str">
        <f t="shared" si="134"/>
        <v>-</v>
      </c>
      <c r="AH146" s="259" t="str">
        <f t="shared" si="134"/>
        <v>-</v>
      </c>
      <c r="AI146" s="259" t="str">
        <f t="shared" si="134"/>
        <v>-</v>
      </c>
      <c r="AJ146" s="259" t="str">
        <f t="shared" si="134"/>
        <v>-</v>
      </c>
      <c r="AK146" s="259" t="str">
        <f t="shared" si="134"/>
        <v>-</v>
      </c>
      <c r="AL146" s="259" t="str">
        <f t="shared" si="134"/>
        <v>-</v>
      </c>
      <c r="AM146" s="259" t="str">
        <f t="shared" si="134"/>
        <v>-</v>
      </c>
      <c r="AN146" s="259" t="str">
        <f t="shared" si="134"/>
        <v>-</v>
      </c>
      <c r="AO146" s="259" t="str">
        <f t="shared" si="134"/>
        <v>-</v>
      </c>
      <c r="AP146" s="259" t="str">
        <f t="shared" si="134"/>
        <v>-</v>
      </c>
      <c r="AQ146" s="259" t="str">
        <f t="shared" si="134"/>
        <v>-</v>
      </c>
      <c r="AR146" s="259" t="str">
        <f t="shared" si="134"/>
        <v>-</v>
      </c>
      <c r="AS146" s="259" t="str">
        <f t="shared" si="134"/>
        <v>-</v>
      </c>
      <c r="AT146" s="259" t="str">
        <f t="shared" ref="AT146:AX146" si="135">AT46</f>
        <v>-</v>
      </c>
      <c r="AU146" s="259" t="str">
        <f t="shared" si="135"/>
        <v>-</v>
      </c>
      <c r="AV146" s="259" t="str">
        <f t="shared" si="135"/>
        <v>-</v>
      </c>
      <c r="AW146" s="259" t="str">
        <f t="shared" si="135"/>
        <v>-</v>
      </c>
      <c r="AX146" s="259" t="str">
        <f t="shared" si="135"/>
        <v>-</v>
      </c>
      <c r="AY146" s="269" t="s">
        <v>275</v>
      </c>
      <c r="AZ146" s="269"/>
      <c r="BA146" s="248" t="str">
        <f t="shared" ref="BA146:BT146" si="136">BA46</f>
        <v>-</v>
      </c>
      <c r="BB146" s="259" t="str">
        <f t="shared" si="136"/>
        <v>-</v>
      </c>
      <c r="BC146" s="259" t="str">
        <f t="shared" si="136"/>
        <v>-</v>
      </c>
      <c r="BD146" s="259" t="str">
        <f t="shared" si="136"/>
        <v>-</v>
      </c>
      <c r="BE146" s="259" t="str">
        <f t="shared" si="136"/>
        <v>-</v>
      </c>
      <c r="BF146" s="259" t="str">
        <f t="shared" si="136"/>
        <v>-</v>
      </c>
      <c r="BG146" s="259" t="str">
        <f t="shared" si="136"/>
        <v>-</v>
      </c>
      <c r="BH146" s="259" t="str">
        <f t="shared" si="136"/>
        <v>-</v>
      </c>
      <c r="BI146" s="259" t="str">
        <f t="shared" si="136"/>
        <v>-</v>
      </c>
      <c r="BJ146" s="259" t="str">
        <f t="shared" si="136"/>
        <v>-</v>
      </c>
      <c r="BK146" s="259" t="str">
        <f t="shared" si="136"/>
        <v>-</v>
      </c>
      <c r="BL146" s="259" t="str">
        <f t="shared" si="136"/>
        <v>-</v>
      </c>
      <c r="BM146" s="259" t="str">
        <f t="shared" si="136"/>
        <v>-</v>
      </c>
      <c r="BN146" s="259" t="str">
        <f t="shared" si="136"/>
        <v>-</v>
      </c>
      <c r="BO146" s="259" t="str">
        <f t="shared" si="136"/>
        <v>-</v>
      </c>
      <c r="BP146" s="259" t="str">
        <f t="shared" si="136"/>
        <v>-</v>
      </c>
      <c r="BQ146" s="259" t="str">
        <f t="shared" si="136"/>
        <v>-</v>
      </c>
      <c r="BR146" s="259" t="str">
        <f t="shared" si="136"/>
        <v>-</v>
      </c>
      <c r="BS146" s="259" t="str">
        <f t="shared" si="136"/>
        <v>-</v>
      </c>
      <c r="BT146" s="259" t="str">
        <f t="shared" si="136"/>
        <v>-</v>
      </c>
      <c r="BU146" s="269" t="s">
        <v>275</v>
      </c>
      <c r="BV146" s="269" t="s">
        <v>275</v>
      </c>
      <c r="BW146" s="248" t="str">
        <f t="shared" ref="BW146:CP146" si="137">BW46</f>
        <v>-</v>
      </c>
      <c r="BX146" s="259" t="str">
        <f t="shared" si="137"/>
        <v>-</v>
      </c>
      <c r="BY146" s="259" t="str">
        <f t="shared" si="137"/>
        <v>-</v>
      </c>
      <c r="BZ146" s="259" t="str">
        <f t="shared" si="137"/>
        <v>-</v>
      </c>
      <c r="CA146" s="259" t="str">
        <f t="shared" si="137"/>
        <v>-</v>
      </c>
      <c r="CB146" s="259" t="str">
        <f t="shared" si="137"/>
        <v>-</v>
      </c>
      <c r="CC146" s="259" t="str">
        <f t="shared" si="137"/>
        <v>-</v>
      </c>
      <c r="CD146" s="259" t="str">
        <f t="shared" si="137"/>
        <v>-</v>
      </c>
      <c r="CE146" s="259" t="str">
        <f t="shared" si="137"/>
        <v>-</v>
      </c>
      <c r="CF146" s="259" t="str">
        <f t="shared" si="137"/>
        <v>-</v>
      </c>
      <c r="CG146" s="259" t="str">
        <f t="shared" si="137"/>
        <v>-</v>
      </c>
      <c r="CH146" s="259" t="str">
        <f t="shared" si="137"/>
        <v>-</v>
      </c>
      <c r="CI146" s="259" t="str">
        <f t="shared" si="137"/>
        <v>-</v>
      </c>
      <c r="CJ146" s="259" t="str">
        <f t="shared" si="137"/>
        <v>-</v>
      </c>
      <c r="CK146" s="259" t="str">
        <f t="shared" si="137"/>
        <v>-</v>
      </c>
      <c r="CL146" s="259" t="str">
        <f t="shared" si="137"/>
        <v>-</v>
      </c>
      <c r="CM146" s="259" t="str">
        <f t="shared" si="137"/>
        <v>-</v>
      </c>
      <c r="CN146" s="259" t="str">
        <f t="shared" si="137"/>
        <v>-</v>
      </c>
      <c r="CO146" s="259" t="str">
        <f t="shared" si="137"/>
        <v>-</v>
      </c>
      <c r="CP146" s="259" t="str">
        <f t="shared" si="137"/>
        <v>-</v>
      </c>
      <c r="CQ146" s="269" t="s">
        <v>275</v>
      </c>
      <c r="CR146" s="269" t="s">
        <v>275</v>
      </c>
      <c r="CS146" s="248" t="str">
        <f t="shared" ref="CS146:DL146" si="138">CS46</f>
        <v>-</v>
      </c>
      <c r="CT146" s="259" t="str">
        <f t="shared" si="138"/>
        <v>-</v>
      </c>
      <c r="CU146" s="259" t="str">
        <f t="shared" si="138"/>
        <v>-</v>
      </c>
      <c r="CV146" s="259" t="str">
        <f t="shared" si="138"/>
        <v>-</v>
      </c>
      <c r="CW146" s="259" t="str">
        <f t="shared" si="138"/>
        <v>-</v>
      </c>
      <c r="CX146" s="259" t="str">
        <f t="shared" si="138"/>
        <v>-</v>
      </c>
      <c r="CY146" s="259" t="str">
        <f t="shared" si="138"/>
        <v>-</v>
      </c>
      <c r="CZ146" s="259" t="str">
        <f t="shared" si="138"/>
        <v>-</v>
      </c>
      <c r="DA146" s="259" t="str">
        <f t="shared" si="138"/>
        <v>-</v>
      </c>
      <c r="DB146" s="259" t="str">
        <f t="shared" si="138"/>
        <v>-</v>
      </c>
      <c r="DC146" s="259" t="str">
        <f t="shared" si="138"/>
        <v>-</v>
      </c>
      <c r="DD146" s="259" t="str">
        <f t="shared" si="138"/>
        <v>-</v>
      </c>
      <c r="DE146" s="259" t="str">
        <f t="shared" si="138"/>
        <v>-</v>
      </c>
      <c r="DF146" s="259" t="str">
        <f t="shared" si="138"/>
        <v>-</v>
      </c>
      <c r="DG146" s="259" t="str">
        <f t="shared" si="138"/>
        <v>-</v>
      </c>
      <c r="DH146" s="259" t="str">
        <f t="shared" si="138"/>
        <v>-</v>
      </c>
      <c r="DI146" s="259" t="str">
        <f t="shared" si="138"/>
        <v>-</v>
      </c>
      <c r="DJ146" s="259" t="str">
        <f t="shared" si="138"/>
        <v>-</v>
      </c>
      <c r="DK146" s="259" t="str">
        <f t="shared" si="138"/>
        <v>-</v>
      </c>
      <c r="DL146" s="259" t="str">
        <f t="shared" si="138"/>
        <v>-</v>
      </c>
      <c r="DM146" s="269" t="s">
        <v>275</v>
      </c>
      <c r="DN146" s="269" t="s">
        <v>275</v>
      </c>
      <c r="DO146" s="248" t="str">
        <f t="shared" ref="DO146:EH146" si="139">DO46</f>
        <v>-</v>
      </c>
      <c r="DP146" s="259" t="str">
        <f t="shared" si="139"/>
        <v>-</v>
      </c>
      <c r="DQ146" s="259" t="str">
        <f t="shared" si="139"/>
        <v>-</v>
      </c>
      <c r="DR146" s="259" t="str">
        <f t="shared" si="139"/>
        <v>-</v>
      </c>
      <c r="DS146" s="259" t="str">
        <f t="shared" si="139"/>
        <v>-</v>
      </c>
      <c r="DT146" s="259" t="str">
        <f t="shared" si="139"/>
        <v>-</v>
      </c>
      <c r="DU146" s="259" t="str">
        <f t="shared" si="139"/>
        <v>-</v>
      </c>
      <c r="DV146" s="259" t="str">
        <f t="shared" si="139"/>
        <v>-</v>
      </c>
      <c r="DW146" s="259" t="str">
        <f t="shared" si="139"/>
        <v>-</v>
      </c>
      <c r="DX146" s="259" t="str">
        <f t="shared" si="139"/>
        <v>-</v>
      </c>
      <c r="DY146" s="259" t="str">
        <f t="shared" si="139"/>
        <v>-</v>
      </c>
      <c r="DZ146" s="259" t="str">
        <f t="shared" si="139"/>
        <v>-</v>
      </c>
      <c r="EA146" s="259" t="str">
        <f t="shared" si="139"/>
        <v>-</v>
      </c>
      <c r="EB146" s="259" t="str">
        <f t="shared" si="139"/>
        <v>-</v>
      </c>
      <c r="EC146" s="259" t="str">
        <f t="shared" si="139"/>
        <v>-</v>
      </c>
      <c r="ED146" s="259" t="str">
        <f t="shared" si="139"/>
        <v>-</v>
      </c>
      <c r="EE146" s="259" t="str">
        <f t="shared" si="139"/>
        <v>-</v>
      </c>
      <c r="EF146" s="259" t="str">
        <f t="shared" si="139"/>
        <v>-</v>
      </c>
      <c r="EG146" s="259" t="str">
        <f t="shared" si="139"/>
        <v>-</v>
      </c>
      <c r="EH146" s="259" t="str">
        <f t="shared" si="139"/>
        <v>-</v>
      </c>
      <c r="EI146" s="269" t="s">
        <v>275</v>
      </c>
      <c r="EJ146" s="269" t="s">
        <v>275</v>
      </c>
      <c r="EK146" s="248" t="str">
        <f t="shared" ref="EK146:FD146" si="140">EK46</f>
        <v>-</v>
      </c>
      <c r="EL146" s="259" t="str">
        <f t="shared" si="140"/>
        <v>-</v>
      </c>
      <c r="EM146" s="259" t="str">
        <f t="shared" si="140"/>
        <v>-</v>
      </c>
      <c r="EN146" s="259" t="str">
        <f t="shared" si="140"/>
        <v>-</v>
      </c>
      <c r="EO146" s="259" t="str">
        <f t="shared" si="140"/>
        <v>-</v>
      </c>
      <c r="EP146" s="259" t="str">
        <f t="shared" si="140"/>
        <v>-</v>
      </c>
      <c r="EQ146" s="259" t="str">
        <f t="shared" si="140"/>
        <v>-</v>
      </c>
      <c r="ER146" s="259" t="str">
        <f t="shared" si="140"/>
        <v>-</v>
      </c>
      <c r="ES146" s="259" t="str">
        <f t="shared" si="140"/>
        <v>-</v>
      </c>
      <c r="ET146" s="259" t="str">
        <f t="shared" si="140"/>
        <v>-</v>
      </c>
      <c r="EU146" s="259" t="str">
        <f t="shared" si="140"/>
        <v>-</v>
      </c>
      <c r="EV146" s="259" t="str">
        <f t="shared" si="140"/>
        <v>-</v>
      </c>
      <c r="EW146" s="259" t="str">
        <f t="shared" si="140"/>
        <v>-</v>
      </c>
      <c r="EX146" s="259" t="str">
        <f t="shared" si="140"/>
        <v>-</v>
      </c>
      <c r="EY146" s="259" t="str">
        <f t="shared" si="140"/>
        <v>-</v>
      </c>
      <c r="EZ146" s="259" t="str">
        <f t="shared" si="140"/>
        <v>-</v>
      </c>
      <c r="FA146" s="259" t="str">
        <f t="shared" si="140"/>
        <v>-</v>
      </c>
      <c r="FB146" s="259" t="str">
        <f t="shared" si="140"/>
        <v>-</v>
      </c>
      <c r="FC146" s="259" t="str">
        <f t="shared" si="140"/>
        <v>-</v>
      </c>
      <c r="FD146" s="259" t="str">
        <f t="shared" si="140"/>
        <v>-</v>
      </c>
      <c r="FE146" s="269" t="s">
        <v>275</v>
      </c>
    </row>
    <row r="147" spans="1:161"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248" t="s">
        <v>350</v>
      </c>
      <c r="AD147" s="257" t="str">
        <f t="shared" ca="1" si="59"/>
        <v>-</v>
      </c>
      <c r="AE147" s="259" t="str">
        <f t="shared" ref="AE147" si="141">AE47</f>
        <v>-</v>
      </c>
      <c r="AF147" s="259" t="str">
        <f t="shared" ref="AF147:AS147" si="142">AF47</f>
        <v>-</v>
      </c>
      <c r="AG147" s="259" t="str">
        <f t="shared" si="142"/>
        <v>-</v>
      </c>
      <c r="AH147" s="259" t="str">
        <f t="shared" si="142"/>
        <v>-</v>
      </c>
      <c r="AI147" s="259" t="str">
        <f t="shared" si="142"/>
        <v>-</v>
      </c>
      <c r="AJ147" s="259" t="str">
        <f t="shared" si="142"/>
        <v>-</v>
      </c>
      <c r="AK147" s="259" t="str">
        <f t="shared" si="142"/>
        <v>-</v>
      </c>
      <c r="AL147" s="259" t="str">
        <f t="shared" si="142"/>
        <v>-</v>
      </c>
      <c r="AM147" s="259" t="str">
        <f t="shared" si="142"/>
        <v>-</v>
      </c>
      <c r="AN147" s="259" t="str">
        <f t="shared" si="142"/>
        <v>-</v>
      </c>
      <c r="AO147" s="259" t="str">
        <f t="shared" si="142"/>
        <v>-</v>
      </c>
      <c r="AP147" s="259" t="str">
        <f t="shared" si="142"/>
        <v>-</v>
      </c>
      <c r="AQ147" s="259" t="str">
        <f t="shared" si="142"/>
        <v>-</v>
      </c>
      <c r="AR147" s="259" t="str">
        <f t="shared" si="142"/>
        <v>-</v>
      </c>
      <c r="AS147" s="259" t="str">
        <f t="shared" si="142"/>
        <v>-</v>
      </c>
      <c r="AT147" s="259" t="str">
        <f t="shared" ref="AT147:AX147" si="143">AT47</f>
        <v>-</v>
      </c>
      <c r="AU147" s="259" t="str">
        <f t="shared" si="143"/>
        <v>-</v>
      </c>
      <c r="AV147" s="259" t="str">
        <f t="shared" si="143"/>
        <v>-</v>
      </c>
      <c r="AW147" s="259" t="str">
        <f t="shared" si="143"/>
        <v>-</v>
      </c>
      <c r="AX147" s="259" t="str">
        <f t="shared" si="143"/>
        <v>-</v>
      </c>
      <c r="AY147" s="269" t="s">
        <v>275</v>
      </c>
      <c r="AZ147" s="269"/>
      <c r="BA147" s="248" t="str">
        <f t="shared" ref="BA147:BT147" si="144">BA47</f>
        <v>-</v>
      </c>
      <c r="BB147" s="259" t="str">
        <f t="shared" si="144"/>
        <v>-</v>
      </c>
      <c r="BC147" s="259" t="str">
        <f t="shared" si="144"/>
        <v>-</v>
      </c>
      <c r="BD147" s="259" t="str">
        <f t="shared" si="144"/>
        <v>-</v>
      </c>
      <c r="BE147" s="259" t="str">
        <f t="shared" si="144"/>
        <v>-</v>
      </c>
      <c r="BF147" s="259" t="str">
        <f t="shared" si="144"/>
        <v>-</v>
      </c>
      <c r="BG147" s="259" t="str">
        <f t="shared" si="144"/>
        <v>-</v>
      </c>
      <c r="BH147" s="259" t="str">
        <f t="shared" si="144"/>
        <v>-</v>
      </c>
      <c r="BI147" s="259" t="str">
        <f t="shared" si="144"/>
        <v>-</v>
      </c>
      <c r="BJ147" s="259" t="str">
        <f t="shared" si="144"/>
        <v>-</v>
      </c>
      <c r="BK147" s="259" t="str">
        <f t="shared" si="144"/>
        <v>-</v>
      </c>
      <c r="BL147" s="259" t="str">
        <f t="shared" si="144"/>
        <v>-</v>
      </c>
      <c r="BM147" s="259" t="str">
        <f t="shared" si="144"/>
        <v>-</v>
      </c>
      <c r="BN147" s="259" t="str">
        <f t="shared" si="144"/>
        <v>-</v>
      </c>
      <c r="BO147" s="259" t="str">
        <f t="shared" si="144"/>
        <v>-</v>
      </c>
      <c r="BP147" s="259" t="str">
        <f t="shared" si="144"/>
        <v>-</v>
      </c>
      <c r="BQ147" s="259" t="str">
        <f t="shared" si="144"/>
        <v>-</v>
      </c>
      <c r="BR147" s="259" t="str">
        <f t="shared" si="144"/>
        <v>-</v>
      </c>
      <c r="BS147" s="259" t="str">
        <f t="shared" si="144"/>
        <v>-</v>
      </c>
      <c r="BT147" s="259" t="str">
        <f t="shared" si="144"/>
        <v>-</v>
      </c>
      <c r="BU147" s="269" t="s">
        <v>275</v>
      </c>
      <c r="BV147" s="269" t="s">
        <v>275</v>
      </c>
      <c r="BW147" s="248" t="str">
        <f t="shared" ref="BW147:CP147" si="145">BW47</f>
        <v>-</v>
      </c>
      <c r="BX147" s="259" t="str">
        <f t="shared" si="145"/>
        <v>-</v>
      </c>
      <c r="BY147" s="259" t="str">
        <f t="shared" si="145"/>
        <v>-</v>
      </c>
      <c r="BZ147" s="259" t="str">
        <f t="shared" si="145"/>
        <v>-</v>
      </c>
      <c r="CA147" s="259" t="str">
        <f t="shared" si="145"/>
        <v>-</v>
      </c>
      <c r="CB147" s="259" t="str">
        <f t="shared" si="145"/>
        <v>-</v>
      </c>
      <c r="CC147" s="259" t="str">
        <f t="shared" si="145"/>
        <v>-</v>
      </c>
      <c r="CD147" s="259" t="str">
        <f t="shared" si="145"/>
        <v>-</v>
      </c>
      <c r="CE147" s="259" t="str">
        <f t="shared" si="145"/>
        <v>-</v>
      </c>
      <c r="CF147" s="259" t="str">
        <f t="shared" si="145"/>
        <v>-</v>
      </c>
      <c r="CG147" s="259" t="str">
        <f t="shared" si="145"/>
        <v>-</v>
      </c>
      <c r="CH147" s="259" t="str">
        <f t="shared" si="145"/>
        <v>-</v>
      </c>
      <c r="CI147" s="259" t="str">
        <f t="shared" si="145"/>
        <v>-</v>
      </c>
      <c r="CJ147" s="259" t="str">
        <f t="shared" si="145"/>
        <v>-</v>
      </c>
      <c r="CK147" s="259" t="str">
        <f t="shared" si="145"/>
        <v>-</v>
      </c>
      <c r="CL147" s="259" t="str">
        <f t="shared" si="145"/>
        <v>-</v>
      </c>
      <c r="CM147" s="259" t="str">
        <f t="shared" si="145"/>
        <v>-</v>
      </c>
      <c r="CN147" s="259" t="str">
        <f t="shared" si="145"/>
        <v>-</v>
      </c>
      <c r="CO147" s="259" t="str">
        <f t="shared" si="145"/>
        <v>-</v>
      </c>
      <c r="CP147" s="259" t="str">
        <f t="shared" si="145"/>
        <v>-</v>
      </c>
      <c r="CQ147" s="269" t="s">
        <v>275</v>
      </c>
      <c r="CR147" s="269" t="s">
        <v>275</v>
      </c>
      <c r="CS147" s="248" t="str">
        <f t="shared" ref="CS147:DL147" si="146">CS47</f>
        <v>-</v>
      </c>
      <c r="CT147" s="259" t="str">
        <f t="shared" si="146"/>
        <v>-</v>
      </c>
      <c r="CU147" s="259" t="str">
        <f t="shared" si="146"/>
        <v>-</v>
      </c>
      <c r="CV147" s="259" t="str">
        <f t="shared" si="146"/>
        <v>-</v>
      </c>
      <c r="CW147" s="259" t="str">
        <f t="shared" si="146"/>
        <v>-</v>
      </c>
      <c r="CX147" s="259" t="str">
        <f t="shared" si="146"/>
        <v>-</v>
      </c>
      <c r="CY147" s="259" t="str">
        <f t="shared" si="146"/>
        <v>-</v>
      </c>
      <c r="CZ147" s="259" t="str">
        <f t="shared" si="146"/>
        <v>-</v>
      </c>
      <c r="DA147" s="259" t="str">
        <f t="shared" si="146"/>
        <v>-</v>
      </c>
      <c r="DB147" s="259" t="str">
        <f t="shared" si="146"/>
        <v>-</v>
      </c>
      <c r="DC147" s="259" t="str">
        <f t="shared" si="146"/>
        <v>-</v>
      </c>
      <c r="DD147" s="259" t="str">
        <f t="shared" si="146"/>
        <v>-</v>
      </c>
      <c r="DE147" s="259" t="str">
        <f t="shared" si="146"/>
        <v>-</v>
      </c>
      <c r="DF147" s="259" t="str">
        <f t="shared" si="146"/>
        <v>-</v>
      </c>
      <c r="DG147" s="259" t="str">
        <f t="shared" si="146"/>
        <v>-</v>
      </c>
      <c r="DH147" s="259" t="str">
        <f t="shared" si="146"/>
        <v>-</v>
      </c>
      <c r="DI147" s="259" t="str">
        <f t="shared" si="146"/>
        <v>-</v>
      </c>
      <c r="DJ147" s="259" t="str">
        <f t="shared" si="146"/>
        <v>-</v>
      </c>
      <c r="DK147" s="259" t="str">
        <f t="shared" si="146"/>
        <v>-</v>
      </c>
      <c r="DL147" s="259" t="str">
        <f t="shared" si="146"/>
        <v>-</v>
      </c>
      <c r="DM147" s="269" t="s">
        <v>275</v>
      </c>
      <c r="DN147" s="269" t="s">
        <v>275</v>
      </c>
      <c r="DO147" s="248" t="str">
        <f t="shared" ref="DO147:EH147" si="147">DO47</f>
        <v>-</v>
      </c>
      <c r="DP147" s="259" t="str">
        <f t="shared" si="147"/>
        <v>-</v>
      </c>
      <c r="DQ147" s="259" t="str">
        <f t="shared" si="147"/>
        <v>-</v>
      </c>
      <c r="DR147" s="259" t="str">
        <f t="shared" si="147"/>
        <v>-</v>
      </c>
      <c r="DS147" s="259" t="str">
        <f t="shared" si="147"/>
        <v>-</v>
      </c>
      <c r="DT147" s="259" t="str">
        <f t="shared" si="147"/>
        <v>-</v>
      </c>
      <c r="DU147" s="259" t="str">
        <f t="shared" si="147"/>
        <v>-</v>
      </c>
      <c r="DV147" s="259" t="str">
        <f t="shared" si="147"/>
        <v>-</v>
      </c>
      <c r="DW147" s="259" t="str">
        <f t="shared" si="147"/>
        <v>-</v>
      </c>
      <c r="DX147" s="259" t="str">
        <f t="shared" si="147"/>
        <v>-</v>
      </c>
      <c r="DY147" s="259" t="str">
        <f t="shared" si="147"/>
        <v>-</v>
      </c>
      <c r="DZ147" s="259" t="str">
        <f t="shared" si="147"/>
        <v>-</v>
      </c>
      <c r="EA147" s="259" t="str">
        <f t="shared" si="147"/>
        <v>-</v>
      </c>
      <c r="EB147" s="259" t="str">
        <f t="shared" si="147"/>
        <v>-</v>
      </c>
      <c r="EC147" s="259" t="str">
        <f t="shared" si="147"/>
        <v>-</v>
      </c>
      <c r="ED147" s="259" t="str">
        <f t="shared" si="147"/>
        <v>-</v>
      </c>
      <c r="EE147" s="259" t="str">
        <f t="shared" si="147"/>
        <v>-</v>
      </c>
      <c r="EF147" s="259" t="str">
        <f t="shared" si="147"/>
        <v>-</v>
      </c>
      <c r="EG147" s="259" t="str">
        <f t="shared" si="147"/>
        <v>-</v>
      </c>
      <c r="EH147" s="259" t="str">
        <f t="shared" si="147"/>
        <v>-</v>
      </c>
      <c r="EI147" s="269" t="s">
        <v>275</v>
      </c>
      <c r="EJ147" s="269" t="s">
        <v>275</v>
      </c>
      <c r="EK147" s="248" t="str">
        <f t="shared" ref="EK147:FD147" si="148">EK47</f>
        <v>-</v>
      </c>
      <c r="EL147" s="259" t="str">
        <f t="shared" si="148"/>
        <v>-</v>
      </c>
      <c r="EM147" s="259" t="str">
        <f t="shared" si="148"/>
        <v>-</v>
      </c>
      <c r="EN147" s="259" t="str">
        <f t="shared" si="148"/>
        <v>-</v>
      </c>
      <c r="EO147" s="259" t="str">
        <f t="shared" si="148"/>
        <v>-</v>
      </c>
      <c r="EP147" s="259" t="str">
        <f t="shared" si="148"/>
        <v>-</v>
      </c>
      <c r="EQ147" s="259" t="str">
        <f t="shared" si="148"/>
        <v>-</v>
      </c>
      <c r="ER147" s="259" t="str">
        <f t="shared" si="148"/>
        <v>-</v>
      </c>
      <c r="ES147" s="259" t="str">
        <f t="shared" si="148"/>
        <v>-</v>
      </c>
      <c r="ET147" s="259" t="str">
        <f t="shared" si="148"/>
        <v>-</v>
      </c>
      <c r="EU147" s="259" t="str">
        <f t="shared" si="148"/>
        <v>-</v>
      </c>
      <c r="EV147" s="259" t="str">
        <f t="shared" si="148"/>
        <v>-</v>
      </c>
      <c r="EW147" s="259" t="str">
        <f t="shared" si="148"/>
        <v>-</v>
      </c>
      <c r="EX147" s="259" t="str">
        <f t="shared" si="148"/>
        <v>-</v>
      </c>
      <c r="EY147" s="259" t="str">
        <f t="shared" si="148"/>
        <v>-</v>
      </c>
      <c r="EZ147" s="259" t="str">
        <f t="shared" si="148"/>
        <v>-</v>
      </c>
      <c r="FA147" s="259" t="str">
        <f t="shared" si="148"/>
        <v>-</v>
      </c>
      <c r="FB147" s="259" t="str">
        <f t="shared" si="148"/>
        <v>-</v>
      </c>
      <c r="FC147" s="259" t="str">
        <f t="shared" si="148"/>
        <v>-</v>
      </c>
      <c r="FD147" s="259" t="str">
        <f t="shared" si="148"/>
        <v>-</v>
      </c>
      <c r="FE147" s="269" t="s">
        <v>275</v>
      </c>
    </row>
    <row r="148" spans="1:161"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248" t="s">
        <v>351</v>
      </c>
      <c r="AD148" s="257" t="str">
        <f t="shared" ca="1" si="59"/>
        <v>$65</v>
      </c>
      <c r="AE148" s="259" t="str">
        <f t="shared" ref="AE148" si="149">AE48</f>
        <v>12,320</v>
      </c>
      <c r="AF148" s="259" t="str">
        <f t="shared" ref="AF148:AS148" si="150">AF48</f>
        <v>454</v>
      </c>
      <c r="AG148" s="259" t="str">
        <f t="shared" si="150"/>
        <v>5</v>
      </c>
      <c r="AH148" s="259" t="str">
        <f t="shared" si="150"/>
        <v>409</v>
      </c>
      <c r="AI148" s="259" t="str">
        <f t="shared" si="150"/>
        <v>39</v>
      </c>
      <c r="AJ148" s="259" t="str">
        <f t="shared" si="150"/>
        <v>22</v>
      </c>
      <c r="AK148" s="259" t="str">
        <f t="shared" si="150"/>
        <v>133</v>
      </c>
      <c r="AL148" s="259" t="str">
        <f t="shared" si="150"/>
        <v>-</v>
      </c>
      <c r="AM148" s="259" t="str">
        <f t="shared" si="150"/>
        <v>175</v>
      </c>
      <c r="AN148" s="259" t="str">
        <f t="shared" si="150"/>
        <v>-</v>
      </c>
      <c r="AO148" s="259" t="str">
        <f t="shared" si="150"/>
        <v>111,469</v>
      </c>
      <c r="AP148" s="259" t="str">
        <f t="shared" si="150"/>
        <v>111,469</v>
      </c>
      <c r="AQ148" s="259" t="str">
        <f t="shared" si="150"/>
        <v>27,802</v>
      </c>
      <c r="AR148" s="259" t="str">
        <f t="shared" si="150"/>
        <v>14,006,746</v>
      </c>
      <c r="AS148" s="259" t="str">
        <f t="shared" si="150"/>
        <v>16,304,752</v>
      </c>
      <c r="AT148" s="259" t="str">
        <f t="shared" ref="AT148:AX148" si="151">AT48</f>
        <v>-</v>
      </c>
      <c r="AU148" s="259" t="str">
        <f t="shared" si="151"/>
        <v>-</v>
      </c>
      <c r="AV148" s="259" t="str">
        <f t="shared" si="151"/>
        <v>-</v>
      </c>
      <c r="AW148" s="259" t="str">
        <f t="shared" si="151"/>
        <v>-</v>
      </c>
      <c r="AX148" s="259" t="str">
        <f t="shared" si="151"/>
        <v>$65</v>
      </c>
      <c r="AY148" s="269" t="s">
        <v>275</v>
      </c>
      <c r="AZ148" s="269"/>
      <c r="BA148" s="248" t="str">
        <f t="shared" ref="BA148:BT148" si="152">BA48</f>
        <v>-</v>
      </c>
      <c r="BB148" s="259" t="str">
        <f t="shared" si="152"/>
        <v>-</v>
      </c>
      <c r="BC148" s="259" t="str">
        <f t="shared" si="152"/>
        <v>-</v>
      </c>
      <c r="BD148" s="259" t="str">
        <f t="shared" si="152"/>
        <v>-</v>
      </c>
      <c r="BE148" s="259" t="str">
        <f t="shared" si="152"/>
        <v>-</v>
      </c>
      <c r="BF148" s="259" t="str">
        <f t="shared" si="152"/>
        <v>-</v>
      </c>
      <c r="BG148" s="259" t="str">
        <f t="shared" si="152"/>
        <v>-</v>
      </c>
      <c r="BH148" s="259" t="str">
        <f t="shared" si="152"/>
        <v>-</v>
      </c>
      <c r="BI148" s="259" t="str">
        <f t="shared" si="152"/>
        <v>-</v>
      </c>
      <c r="BJ148" s="259" t="str">
        <f t="shared" si="152"/>
        <v>-</v>
      </c>
      <c r="BK148" s="259" t="str">
        <f t="shared" si="152"/>
        <v>-</v>
      </c>
      <c r="BL148" s="259" t="str">
        <f t="shared" si="152"/>
        <v>-</v>
      </c>
      <c r="BM148" s="259" t="str">
        <f t="shared" si="152"/>
        <v>-</v>
      </c>
      <c r="BN148" s="259" t="str">
        <f t="shared" si="152"/>
        <v>-</v>
      </c>
      <c r="BO148" s="259" t="str">
        <f t="shared" si="152"/>
        <v>-</v>
      </c>
      <c r="BP148" s="259" t="str">
        <f t="shared" si="152"/>
        <v>-</v>
      </c>
      <c r="BQ148" s="259" t="str">
        <f t="shared" si="152"/>
        <v>-</v>
      </c>
      <c r="BR148" s="259" t="str">
        <f t="shared" si="152"/>
        <v>-</v>
      </c>
      <c r="BS148" s="259" t="str">
        <f t="shared" si="152"/>
        <v>-</v>
      </c>
      <c r="BT148" s="259" t="str">
        <f t="shared" si="152"/>
        <v>-</v>
      </c>
      <c r="BU148" s="269" t="s">
        <v>275</v>
      </c>
      <c r="BV148" s="269" t="s">
        <v>275</v>
      </c>
      <c r="BW148" s="248" t="str">
        <f t="shared" ref="BW148:CP148" si="153">BW48</f>
        <v>12,284</v>
      </c>
      <c r="BX148" s="259" t="str">
        <f t="shared" si="153"/>
        <v>570</v>
      </c>
      <c r="BY148" s="259">
        <f t="shared" si="153"/>
        <v>0</v>
      </c>
      <c r="BZ148" s="259" t="str">
        <f t="shared" si="153"/>
        <v>402</v>
      </c>
      <c r="CA148" s="259" t="str">
        <f t="shared" si="153"/>
        <v>38</v>
      </c>
      <c r="CB148" s="259" t="str">
        <f t="shared" si="153"/>
        <v>22</v>
      </c>
      <c r="CC148" s="259" t="str">
        <f t="shared" si="153"/>
        <v>120</v>
      </c>
      <c r="CD148" s="259" t="str">
        <f t="shared" si="153"/>
        <v>-</v>
      </c>
      <c r="CE148" s="259" t="str">
        <f t="shared" si="153"/>
        <v>120</v>
      </c>
      <c r="CF148" s="259" t="str">
        <f t="shared" si="153"/>
        <v>-</v>
      </c>
      <c r="CG148" s="259" t="str">
        <f t="shared" si="153"/>
        <v>39,044</v>
      </c>
      <c r="CH148" s="259" t="str">
        <f t="shared" si="153"/>
        <v>39,044</v>
      </c>
      <c r="CI148" s="259" t="str">
        <f t="shared" si="153"/>
        <v>2,633</v>
      </c>
      <c r="CJ148" s="259" t="str">
        <f t="shared" si="153"/>
        <v>4,007,930</v>
      </c>
      <c r="CK148" s="259" t="str">
        <f t="shared" si="153"/>
        <v>4,013,811</v>
      </c>
      <c r="CL148" s="259" t="str">
        <f t="shared" si="153"/>
        <v>-</v>
      </c>
      <c r="CM148" s="259" t="str">
        <f t="shared" si="153"/>
        <v>-</v>
      </c>
      <c r="CN148" s="259" t="str">
        <f t="shared" si="153"/>
        <v>-</v>
      </c>
      <c r="CO148" s="259" t="str">
        <f t="shared" si="153"/>
        <v>-</v>
      </c>
      <c r="CP148" s="259" t="str">
        <f t="shared" si="153"/>
        <v>$60</v>
      </c>
      <c r="CQ148" s="269" t="s">
        <v>275</v>
      </c>
      <c r="CR148" s="269" t="s">
        <v>275</v>
      </c>
      <c r="CS148" s="248" t="str">
        <f t="shared" ref="CS148:DL148" si="154">CS48</f>
        <v>12,302</v>
      </c>
      <c r="CT148" s="259" t="str">
        <f t="shared" si="154"/>
        <v>512</v>
      </c>
      <c r="CU148" s="259" t="str">
        <f t="shared" si="154"/>
        <v>3</v>
      </c>
      <c r="CV148" s="259" t="str">
        <f t="shared" si="154"/>
        <v>406</v>
      </c>
      <c r="CW148" s="259" t="str">
        <f t="shared" si="154"/>
        <v>39</v>
      </c>
      <c r="CX148" s="259" t="str">
        <f t="shared" si="154"/>
        <v>22</v>
      </c>
      <c r="CY148" s="259" t="str">
        <f t="shared" si="154"/>
        <v>127</v>
      </c>
      <c r="CZ148" s="259" t="str">
        <f t="shared" si="154"/>
        <v>-</v>
      </c>
      <c r="DA148" s="259" t="str">
        <f t="shared" si="154"/>
        <v>148</v>
      </c>
      <c r="DB148" s="259" t="str">
        <f t="shared" si="154"/>
        <v>-</v>
      </c>
      <c r="DC148" s="259" t="str">
        <f t="shared" si="154"/>
        <v>75,257</v>
      </c>
      <c r="DD148" s="259" t="str">
        <f t="shared" si="154"/>
        <v>75,257</v>
      </c>
      <c r="DE148" s="259" t="str">
        <f t="shared" si="154"/>
        <v>15,218</v>
      </c>
      <c r="DF148" s="259" t="str">
        <f t="shared" si="154"/>
        <v>9,007,338</v>
      </c>
      <c r="DG148" s="259" t="str">
        <f t="shared" si="154"/>
        <v>10,159,282</v>
      </c>
      <c r="DH148" s="259" t="str">
        <f t="shared" si="154"/>
        <v>-</v>
      </c>
      <c r="DI148" s="259" t="str">
        <f t="shared" si="154"/>
        <v>-</v>
      </c>
      <c r="DJ148" s="259" t="str">
        <f t="shared" si="154"/>
        <v>-</v>
      </c>
      <c r="DK148" s="259" t="str">
        <f t="shared" si="154"/>
        <v>-</v>
      </c>
      <c r="DL148" s="259" t="str">
        <f t="shared" si="154"/>
        <v>$63</v>
      </c>
      <c r="DM148" s="269" t="s">
        <v>275</v>
      </c>
      <c r="DN148" s="269" t="s">
        <v>275</v>
      </c>
      <c r="DO148" s="248" t="str">
        <f t="shared" ref="DO148:EH148" si="155">DO48</f>
        <v>-</v>
      </c>
      <c r="DP148" s="259" t="str">
        <f t="shared" si="155"/>
        <v>-</v>
      </c>
      <c r="DQ148" s="259" t="str">
        <f t="shared" si="155"/>
        <v>-</v>
      </c>
      <c r="DR148" s="259" t="str">
        <f t="shared" si="155"/>
        <v>-</v>
      </c>
      <c r="DS148" s="259" t="str">
        <f t="shared" si="155"/>
        <v>-</v>
      </c>
      <c r="DT148" s="259" t="str">
        <f t="shared" si="155"/>
        <v>-</v>
      </c>
      <c r="DU148" s="259" t="str">
        <f t="shared" si="155"/>
        <v>-</v>
      </c>
      <c r="DV148" s="259" t="str">
        <f t="shared" si="155"/>
        <v>-</v>
      </c>
      <c r="DW148" s="259" t="str">
        <f t="shared" si="155"/>
        <v>-</v>
      </c>
      <c r="DX148" s="259" t="str">
        <f t="shared" si="155"/>
        <v>-</v>
      </c>
      <c r="DY148" s="259" t="str">
        <f t="shared" si="155"/>
        <v>-</v>
      </c>
      <c r="DZ148" s="259" t="str">
        <f t="shared" si="155"/>
        <v>-</v>
      </c>
      <c r="EA148" s="259" t="str">
        <f t="shared" si="155"/>
        <v>-</v>
      </c>
      <c r="EB148" s="259" t="str">
        <f t="shared" si="155"/>
        <v>-</v>
      </c>
      <c r="EC148" s="259" t="str">
        <f t="shared" si="155"/>
        <v>-</v>
      </c>
      <c r="ED148" s="259" t="str">
        <f t="shared" si="155"/>
        <v>-</v>
      </c>
      <c r="EE148" s="259" t="str">
        <f t="shared" si="155"/>
        <v>-</v>
      </c>
      <c r="EF148" s="259" t="str">
        <f t="shared" si="155"/>
        <v>-</v>
      </c>
      <c r="EG148" s="259" t="str">
        <f t="shared" si="155"/>
        <v>-</v>
      </c>
      <c r="EH148" s="259" t="str">
        <f t="shared" si="155"/>
        <v>-</v>
      </c>
      <c r="EI148" s="269" t="s">
        <v>275</v>
      </c>
      <c r="EJ148" s="269" t="s">
        <v>275</v>
      </c>
      <c r="EK148" s="248" t="str">
        <f t="shared" ref="EK148:FD148" si="156">EK48</f>
        <v>-</v>
      </c>
      <c r="EL148" s="259" t="str">
        <f t="shared" si="156"/>
        <v>-</v>
      </c>
      <c r="EM148" s="259" t="str">
        <f t="shared" si="156"/>
        <v>-</v>
      </c>
      <c r="EN148" s="259" t="str">
        <f t="shared" si="156"/>
        <v>-</v>
      </c>
      <c r="EO148" s="259" t="str">
        <f t="shared" si="156"/>
        <v>-</v>
      </c>
      <c r="EP148" s="259" t="str">
        <f t="shared" si="156"/>
        <v>-</v>
      </c>
      <c r="EQ148" s="259" t="str">
        <f t="shared" si="156"/>
        <v>-</v>
      </c>
      <c r="ER148" s="259" t="str">
        <f t="shared" si="156"/>
        <v>-</v>
      </c>
      <c r="ES148" s="259" t="str">
        <f t="shared" si="156"/>
        <v>-</v>
      </c>
      <c r="ET148" s="259" t="str">
        <f t="shared" si="156"/>
        <v>-</v>
      </c>
      <c r="EU148" s="259" t="str">
        <f t="shared" si="156"/>
        <v>-</v>
      </c>
      <c r="EV148" s="259" t="str">
        <f t="shared" si="156"/>
        <v>-</v>
      </c>
      <c r="EW148" s="259" t="str">
        <f t="shared" si="156"/>
        <v>-</v>
      </c>
      <c r="EX148" s="259" t="str">
        <f t="shared" si="156"/>
        <v>-</v>
      </c>
      <c r="EY148" s="259" t="str">
        <f t="shared" si="156"/>
        <v>-</v>
      </c>
      <c r="EZ148" s="259" t="str">
        <f t="shared" si="156"/>
        <v>-</v>
      </c>
      <c r="FA148" s="259" t="str">
        <f t="shared" si="156"/>
        <v>-</v>
      </c>
      <c r="FB148" s="259" t="str">
        <f t="shared" si="156"/>
        <v>-</v>
      </c>
      <c r="FC148" s="259" t="str">
        <f t="shared" si="156"/>
        <v>-</v>
      </c>
      <c r="FD148" s="259" t="str">
        <f t="shared" si="156"/>
        <v>-</v>
      </c>
      <c r="FE148" s="269" t="s">
        <v>275</v>
      </c>
    </row>
    <row r="149" spans="1:161"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248" t="s">
        <v>135</v>
      </c>
      <c r="AD149" s="257" t="str">
        <f t="shared" ca="1" si="59"/>
        <v>$65</v>
      </c>
      <c r="AE149" s="259" t="str">
        <f t="shared" ref="AE149" si="157">AE49</f>
        <v>43,186</v>
      </c>
      <c r="AF149" s="259" t="str">
        <f t="shared" ref="AF149:AS149" si="158">AF49</f>
        <v>1,620</v>
      </c>
      <c r="AG149" s="259" t="str">
        <f t="shared" si="158"/>
        <v>2,240</v>
      </c>
      <c r="AH149" s="259" t="str">
        <f t="shared" si="158"/>
        <v>1,747</v>
      </c>
      <c r="AI149" s="259" t="str">
        <f t="shared" si="158"/>
        <v>93</v>
      </c>
      <c r="AJ149" s="259" t="str">
        <f t="shared" si="158"/>
        <v>8</v>
      </c>
      <c r="AK149" s="259" t="str">
        <f t="shared" si="158"/>
        <v>188</v>
      </c>
      <c r="AL149" s="259" t="str">
        <f t="shared" si="158"/>
        <v>480,000</v>
      </c>
      <c r="AM149" s="259" t="str">
        <f t="shared" si="158"/>
        <v>245</v>
      </c>
      <c r="AN149" s="259" t="str">
        <f t="shared" si="158"/>
        <v>500,000</v>
      </c>
      <c r="AO149" s="259" t="str">
        <f t="shared" si="158"/>
        <v>304,500</v>
      </c>
      <c r="AP149" s="259" t="str">
        <f t="shared" si="158"/>
        <v>328,620</v>
      </c>
      <c r="AQ149" s="259" t="str">
        <f t="shared" si="158"/>
        <v>1,010</v>
      </c>
      <c r="AR149" s="259" t="str">
        <f t="shared" si="158"/>
        <v>989,516</v>
      </c>
      <c r="AS149" s="259" t="str">
        <f t="shared" si="158"/>
        <v>1,602,211</v>
      </c>
      <c r="AT149" s="259" t="str">
        <f t="shared" ref="AT149:AX149" si="159">AT49</f>
        <v>$15,240,000</v>
      </c>
      <c r="AU149" s="259" t="str">
        <f t="shared" si="159"/>
        <v>$13,213,000</v>
      </c>
      <c r="AV149" s="259" t="str">
        <f t="shared" si="159"/>
        <v>$19,889,000</v>
      </c>
      <c r="AW149" s="259" t="str">
        <f t="shared" si="159"/>
        <v>$48,342,000</v>
      </c>
      <c r="AX149" s="259" t="str">
        <f t="shared" si="159"/>
        <v>$65</v>
      </c>
      <c r="AY149" s="269" t="s">
        <v>275</v>
      </c>
      <c r="AZ149" s="269"/>
      <c r="BA149" s="248" t="str">
        <f t="shared" ref="BA149:BT149" si="160">BA49</f>
        <v>43,094</v>
      </c>
      <c r="BB149" s="259" t="str">
        <f t="shared" si="160"/>
        <v>1,627</v>
      </c>
      <c r="BC149" s="259" t="str">
        <f t="shared" si="160"/>
        <v>2,113</v>
      </c>
      <c r="BD149" s="259" t="str">
        <f t="shared" si="160"/>
        <v>1,846</v>
      </c>
      <c r="BE149" s="259" t="str">
        <f t="shared" si="160"/>
        <v>93</v>
      </c>
      <c r="BF149" s="259" t="str">
        <f t="shared" si="160"/>
        <v>8</v>
      </c>
      <c r="BG149" s="259" t="str">
        <f t="shared" si="160"/>
        <v>188</v>
      </c>
      <c r="BH149" s="259" t="str">
        <f t="shared" si="160"/>
        <v>479,658</v>
      </c>
      <c r="BI149" s="259" t="str">
        <f t="shared" si="160"/>
        <v>245</v>
      </c>
      <c r="BJ149" s="259" t="str">
        <f t="shared" si="160"/>
        <v>500,000</v>
      </c>
      <c r="BK149" s="259" t="str">
        <f t="shared" si="160"/>
        <v>317,000</v>
      </c>
      <c r="BL149" s="259" t="str">
        <f t="shared" si="160"/>
        <v>345,060</v>
      </c>
      <c r="BM149" s="259" t="str">
        <f t="shared" si="160"/>
        <v>1,493</v>
      </c>
      <c r="BN149" s="259" t="str">
        <f t="shared" si="160"/>
        <v>1,150,000</v>
      </c>
      <c r="BO149" s="259" t="str">
        <f t="shared" si="160"/>
        <v>1,797,024</v>
      </c>
      <c r="BP149" s="259" t="str">
        <f t="shared" si="160"/>
        <v>$26,316,078</v>
      </c>
      <c r="BQ149" s="259" t="str">
        <f t="shared" si="160"/>
        <v>$26,741,809</v>
      </c>
      <c r="BR149" s="259" t="str">
        <f t="shared" si="160"/>
        <v>$19,241,744</v>
      </c>
      <c r="BS149" s="259" t="str">
        <f t="shared" si="160"/>
        <v>$72,299,631</v>
      </c>
      <c r="BT149" s="259" t="str">
        <f t="shared" si="160"/>
        <v>$65</v>
      </c>
      <c r="BU149" s="269" t="s">
        <v>275</v>
      </c>
      <c r="BV149" s="269" t="s">
        <v>275</v>
      </c>
      <c r="BW149" s="248" t="str">
        <f t="shared" ref="BW149:CP149" si="161">BW49</f>
        <v>43,780</v>
      </c>
      <c r="BX149" s="259" t="str">
        <f t="shared" si="161"/>
        <v>1,574</v>
      </c>
      <c r="BY149" s="259" t="str">
        <f t="shared" si="161"/>
        <v>2,092</v>
      </c>
      <c r="BZ149" s="259" t="str">
        <f t="shared" si="161"/>
        <v>1,863</v>
      </c>
      <c r="CA149" s="259" t="str">
        <f t="shared" si="161"/>
        <v>91</v>
      </c>
      <c r="CB149" s="259" t="str">
        <f t="shared" si="161"/>
        <v>4</v>
      </c>
      <c r="CC149" s="259" t="str">
        <f t="shared" si="161"/>
        <v>192</v>
      </c>
      <c r="CD149" s="259" t="str">
        <f t="shared" si="161"/>
        <v>485,750</v>
      </c>
      <c r="CE149" s="259" t="str">
        <f t="shared" si="161"/>
        <v>220</v>
      </c>
      <c r="CF149" s="259" t="str">
        <f t="shared" si="161"/>
        <v>440,000</v>
      </c>
      <c r="CG149" s="259" t="str">
        <f t="shared" si="161"/>
        <v>461,000</v>
      </c>
      <c r="CH149" s="259" t="str">
        <f t="shared" si="161"/>
        <v>538,500</v>
      </c>
      <c r="CI149" s="259">
        <f t="shared" si="161"/>
        <v>0</v>
      </c>
      <c r="CJ149" s="259" t="str">
        <f t="shared" si="161"/>
        <v>1,540,000</v>
      </c>
      <c r="CK149" s="259" t="str">
        <f t="shared" si="161"/>
        <v>2,503,000</v>
      </c>
      <c r="CL149" s="259" t="str">
        <f t="shared" si="161"/>
        <v>$26,800,000</v>
      </c>
      <c r="CM149" s="259" t="str">
        <f t="shared" si="161"/>
        <v>$19,300,000</v>
      </c>
      <c r="CN149" s="259" t="str">
        <f t="shared" si="161"/>
        <v>$25,600,000</v>
      </c>
      <c r="CO149" s="259" t="str">
        <f t="shared" si="161"/>
        <v>$71,700,000</v>
      </c>
      <c r="CP149" s="259" t="str">
        <f t="shared" si="161"/>
        <v>$67</v>
      </c>
      <c r="CQ149" s="269" t="s">
        <v>275</v>
      </c>
      <c r="CR149" s="269" t="s">
        <v>275</v>
      </c>
      <c r="CS149" s="248" t="str">
        <f t="shared" ref="CS149:DL149" si="162">CS49</f>
        <v>43,353</v>
      </c>
      <c r="CT149" s="259" t="str">
        <f t="shared" si="162"/>
        <v>1,607</v>
      </c>
      <c r="CU149" s="259" t="str">
        <f t="shared" si="162"/>
        <v>2,148</v>
      </c>
      <c r="CV149" s="259" t="str">
        <f t="shared" si="162"/>
        <v>1,819</v>
      </c>
      <c r="CW149" s="259" t="str">
        <f t="shared" si="162"/>
        <v>92</v>
      </c>
      <c r="CX149" s="259" t="str">
        <f t="shared" si="162"/>
        <v>7</v>
      </c>
      <c r="CY149" s="259" t="str">
        <f t="shared" si="162"/>
        <v>189</v>
      </c>
      <c r="CZ149" s="259" t="str">
        <f t="shared" si="162"/>
        <v>481,803</v>
      </c>
      <c r="DA149" s="259" t="str">
        <f t="shared" si="162"/>
        <v>237</v>
      </c>
      <c r="DB149" s="259" t="str">
        <f t="shared" si="162"/>
        <v>480,000</v>
      </c>
      <c r="DC149" s="259" t="str">
        <f t="shared" si="162"/>
        <v>360,833</v>
      </c>
      <c r="DD149" s="259" t="str">
        <f t="shared" si="162"/>
        <v>404,060</v>
      </c>
      <c r="DE149" s="259" t="str">
        <f t="shared" si="162"/>
        <v>834</v>
      </c>
      <c r="DF149" s="259" t="str">
        <f t="shared" si="162"/>
        <v>1,226,505</v>
      </c>
      <c r="DG149" s="259" t="str">
        <f t="shared" si="162"/>
        <v>1,967,412</v>
      </c>
      <c r="DH149" s="259" t="str">
        <f t="shared" si="162"/>
        <v>$22,785,359</v>
      </c>
      <c r="DI149" s="259" t="str">
        <f t="shared" si="162"/>
        <v>$19,751,603</v>
      </c>
      <c r="DJ149" s="259" t="str">
        <f t="shared" si="162"/>
        <v>$21,576,915</v>
      </c>
      <c r="DK149" s="259" t="str">
        <f t="shared" si="162"/>
        <v>$64,113,877</v>
      </c>
      <c r="DL149" s="259" t="str">
        <f t="shared" si="162"/>
        <v>$66</v>
      </c>
      <c r="DM149" s="269" t="s">
        <v>275</v>
      </c>
      <c r="DN149" s="269" t="s">
        <v>275</v>
      </c>
      <c r="DO149" s="248" t="str">
        <f t="shared" ref="DO149:EH149" si="163">DO49</f>
        <v>92</v>
      </c>
      <c r="DP149" s="259" t="str">
        <f t="shared" si="163"/>
        <v>-7</v>
      </c>
      <c r="DQ149" s="259" t="str">
        <f t="shared" si="163"/>
        <v>127</v>
      </c>
      <c r="DR149" s="259" t="str">
        <f t="shared" si="163"/>
        <v>-99</v>
      </c>
      <c r="DS149" s="259" t="str">
        <f t="shared" si="163"/>
        <v>0</v>
      </c>
      <c r="DT149" s="259" t="str">
        <f t="shared" si="163"/>
        <v>0</v>
      </c>
      <c r="DU149" s="259" t="str">
        <f t="shared" si="163"/>
        <v>0</v>
      </c>
      <c r="DV149" s="259" t="str">
        <f t="shared" si="163"/>
        <v>342</v>
      </c>
      <c r="DW149" s="259" t="str">
        <f t="shared" si="163"/>
        <v>0</v>
      </c>
      <c r="DX149" s="259" t="str">
        <f t="shared" si="163"/>
        <v>0</v>
      </c>
      <c r="DY149" s="259" t="str">
        <f t="shared" si="163"/>
        <v>-12,500</v>
      </c>
      <c r="DZ149" s="259" t="str">
        <f t="shared" si="163"/>
        <v>-16,440</v>
      </c>
      <c r="EA149" s="259" t="str">
        <f t="shared" si="163"/>
        <v>-483</v>
      </c>
      <c r="EB149" s="259" t="str">
        <f t="shared" si="163"/>
        <v>-160,484</v>
      </c>
      <c r="EC149" s="259" t="str">
        <f t="shared" si="163"/>
        <v>-194,813</v>
      </c>
      <c r="ED149" s="259" t="str">
        <f t="shared" si="163"/>
        <v>-$11,076,078</v>
      </c>
      <c r="EE149" s="259" t="str">
        <f t="shared" si="163"/>
        <v>-$13,528,809</v>
      </c>
      <c r="EF149" s="259" t="str">
        <f t="shared" si="163"/>
        <v>$647,256</v>
      </c>
      <c r="EG149" s="259" t="str">
        <f t="shared" si="163"/>
        <v>-$23,957,631</v>
      </c>
      <c r="EH149" s="259" t="str">
        <f t="shared" si="163"/>
        <v>$0</v>
      </c>
      <c r="EI149" s="269" t="s">
        <v>275</v>
      </c>
      <c r="EJ149" s="269" t="s">
        <v>275</v>
      </c>
      <c r="EK149" s="248" t="str">
        <f t="shared" ref="EK149:FD149" si="164">EK49</f>
        <v>-686</v>
      </c>
      <c r="EL149" s="259" t="str">
        <f t="shared" si="164"/>
        <v>53</v>
      </c>
      <c r="EM149" s="259" t="str">
        <f t="shared" si="164"/>
        <v>21</v>
      </c>
      <c r="EN149" s="259" t="str">
        <f t="shared" si="164"/>
        <v>-17</v>
      </c>
      <c r="EO149" s="259" t="str">
        <f t="shared" si="164"/>
        <v>2</v>
      </c>
      <c r="EP149" s="259" t="str">
        <f t="shared" si="164"/>
        <v>4</v>
      </c>
      <c r="EQ149" s="259" t="str">
        <f t="shared" si="164"/>
        <v>-4</v>
      </c>
      <c r="ER149" s="259" t="str">
        <f t="shared" si="164"/>
        <v>-6,092</v>
      </c>
      <c r="ES149" s="259" t="str">
        <f t="shared" si="164"/>
        <v>25</v>
      </c>
      <c r="ET149" s="259" t="str">
        <f t="shared" si="164"/>
        <v>60,000</v>
      </c>
      <c r="EU149" s="259" t="str">
        <f t="shared" si="164"/>
        <v>-144,000</v>
      </c>
      <c r="EV149" s="259" t="str">
        <f t="shared" si="164"/>
        <v>-193,440</v>
      </c>
      <c r="EW149" s="259" t="str">
        <f t="shared" si="164"/>
        <v>1,493</v>
      </c>
      <c r="EX149" s="259" t="str">
        <f t="shared" si="164"/>
        <v>-390,000</v>
      </c>
      <c r="EY149" s="259" t="str">
        <f t="shared" si="164"/>
        <v>-705,976</v>
      </c>
      <c r="EZ149" s="259" t="str">
        <f t="shared" si="164"/>
        <v>-$483,922</v>
      </c>
      <c r="FA149" s="259" t="str">
        <f t="shared" si="164"/>
        <v>$7,441,809</v>
      </c>
      <c r="FB149" s="259" t="str">
        <f t="shared" si="164"/>
        <v>-$6,358,256</v>
      </c>
      <c r="FC149" s="259" t="str">
        <f t="shared" si="164"/>
        <v>$599,631</v>
      </c>
      <c r="FD149" s="259" t="str">
        <f t="shared" si="164"/>
        <v>-$2</v>
      </c>
      <c r="FE149" s="269" t="s">
        <v>275</v>
      </c>
    </row>
    <row r="150" spans="1:161"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248" t="s">
        <v>155</v>
      </c>
      <c r="AD150" s="257" t="str">
        <f t="shared" ca="1" si="59"/>
        <v>$71</v>
      </c>
      <c r="AE150" s="259" t="str">
        <f t="shared" ref="AE150" si="165">AE50</f>
        <v>26,507</v>
      </c>
      <c r="AF150" s="259" t="str">
        <f t="shared" ref="AF150:AS150" si="166">AF50</f>
        <v>1,698</v>
      </c>
      <c r="AG150" s="259" t="str">
        <f t="shared" si="166"/>
        <v>145</v>
      </c>
      <c r="AH150" s="259" t="str">
        <f t="shared" si="166"/>
        <v>1,080</v>
      </c>
      <c r="AI150" s="259" t="str">
        <f t="shared" si="166"/>
        <v>18</v>
      </c>
      <c r="AJ150" s="259" t="str">
        <f t="shared" si="166"/>
        <v>0</v>
      </c>
      <c r="AK150" s="259" t="str">
        <f t="shared" si="166"/>
        <v>118</v>
      </c>
      <c r="AL150" s="259" t="str">
        <f t="shared" si="166"/>
        <v>361,604</v>
      </c>
      <c r="AM150" s="259" t="str">
        <f t="shared" si="166"/>
        <v>72</v>
      </c>
      <c r="AN150" s="259" t="str">
        <f t="shared" si="166"/>
        <v>1,009,156</v>
      </c>
      <c r="AO150" s="259" t="str">
        <f t="shared" si="166"/>
        <v>185,754</v>
      </c>
      <c r="AP150" s="259" t="str">
        <f t="shared" si="166"/>
        <v>185,754</v>
      </c>
      <c r="AQ150" s="259" t="str">
        <f t="shared" si="166"/>
        <v>-</v>
      </c>
      <c r="AR150" s="259" t="str">
        <f t="shared" si="166"/>
        <v>4,224,472</v>
      </c>
      <c r="AS150" s="259" t="str">
        <f t="shared" si="166"/>
        <v>8,224,472</v>
      </c>
      <c r="AT150" s="259" t="str">
        <f t="shared" ref="AT150:AX150" si="167">AT50</f>
        <v>$2,782,789</v>
      </c>
      <c r="AU150" s="259" t="str">
        <f t="shared" si="167"/>
        <v>$6,874,513</v>
      </c>
      <c r="AV150" s="259" t="str">
        <f t="shared" si="167"/>
        <v>$13,701,683</v>
      </c>
      <c r="AW150" s="259" t="str">
        <f t="shared" si="167"/>
        <v>$23,358,985</v>
      </c>
      <c r="AX150" s="259" t="str">
        <f t="shared" si="167"/>
        <v>$71</v>
      </c>
      <c r="AY150" s="269" t="s">
        <v>275</v>
      </c>
      <c r="AZ150" s="269"/>
      <c r="BA150" s="248" t="str">
        <f t="shared" ref="BA150:BT150" si="168">BA50</f>
        <v>-</v>
      </c>
      <c r="BB150" s="259" t="str">
        <f t="shared" si="168"/>
        <v>-</v>
      </c>
      <c r="BC150" s="259" t="str">
        <f t="shared" si="168"/>
        <v>-</v>
      </c>
      <c r="BD150" s="259" t="str">
        <f t="shared" si="168"/>
        <v>-</v>
      </c>
      <c r="BE150" s="259" t="str">
        <f t="shared" si="168"/>
        <v>-</v>
      </c>
      <c r="BF150" s="259" t="str">
        <f t="shared" si="168"/>
        <v>-</v>
      </c>
      <c r="BG150" s="259" t="str">
        <f t="shared" si="168"/>
        <v>-</v>
      </c>
      <c r="BH150" s="259" t="str">
        <f t="shared" si="168"/>
        <v>-</v>
      </c>
      <c r="BI150" s="259" t="str">
        <f t="shared" si="168"/>
        <v>-</v>
      </c>
      <c r="BJ150" s="259" t="str">
        <f t="shared" si="168"/>
        <v>-</v>
      </c>
      <c r="BK150" s="259" t="str">
        <f t="shared" si="168"/>
        <v>-</v>
      </c>
      <c r="BL150" s="259" t="str">
        <f t="shared" si="168"/>
        <v>-</v>
      </c>
      <c r="BM150" s="259" t="str">
        <f t="shared" si="168"/>
        <v>-</v>
      </c>
      <c r="BN150" s="259" t="str">
        <f t="shared" si="168"/>
        <v>-</v>
      </c>
      <c r="BO150" s="259" t="str">
        <f t="shared" si="168"/>
        <v>-</v>
      </c>
      <c r="BP150" s="259" t="str">
        <f t="shared" si="168"/>
        <v>-</v>
      </c>
      <c r="BQ150" s="259" t="str">
        <f t="shared" si="168"/>
        <v>-</v>
      </c>
      <c r="BR150" s="259" t="str">
        <f t="shared" si="168"/>
        <v>-</v>
      </c>
      <c r="BS150" s="259" t="str">
        <f t="shared" si="168"/>
        <v>-</v>
      </c>
      <c r="BT150" s="259" t="str">
        <f t="shared" si="168"/>
        <v>-</v>
      </c>
      <c r="BU150" s="269" t="s">
        <v>275</v>
      </c>
      <c r="BV150" s="269" t="s">
        <v>275</v>
      </c>
      <c r="BW150" s="248" t="str">
        <f t="shared" ref="BW150:CP150" si="169">BW50</f>
        <v>29,203</v>
      </c>
      <c r="BX150" s="259" t="str">
        <f t="shared" si="169"/>
        <v>1,200</v>
      </c>
      <c r="BY150" s="259" t="str">
        <f t="shared" si="169"/>
        <v>145</v>
      </c>
      <c r="BZ150" s="259" t="str">
        <f t="shared" si="169"/>
        <v>1,100</v>
      </c>
      <c r="CA150" s="259" t="str">
        <f t="shared" si="169"/>
        <v>-</v>
      </c>
      <c r="CB150" s="259" t="str">
        <f t="shared" si="169"/>
        <v>-</v>
      </c>
      <c r="CC150" s="259" t="str">
        <f t="shared" si="169"/>
        <v>120</v>
      </c>
      <c r="CD150" s="259" t="str">
        <f t="shared" si="169"/>
        <v>382,000</v>
      </c>
      <c r="CE150" s="259" t="str">
        <f t="shared" si="169"/>
        <v>120</v>
      </c>
      <c r="CF150" s="259" t="str">
        <f t="shared" si="169"/>
        <v>1,400,000</v>
      </c>
      <c r="CG150" s="259" t="str">
        <f t="shared" si="169"/>
        <v>278,300</v>
      </c>
      <c r="CH150" s="259" t="str">
        <f t="shared" si="169"/>
        <v>278,300</v>
      </c>
      <c r="CI150" s="259" t="str">
        <f t="shared" si="169"/>
        <v>-</v>
      </c>
      <c r="CJ150" s="259" t="str">
        <f t="shared" si="169"/>
        <v>5,070,000</v>
      </c>
      <c r="CK150" s="259" t="str">
        <f t="shared" si="169"/>
        <v>5,196,160</v>
      </c>
      <c r="CL150" s="259" t="str">
        <f t="shared" si="169"/>
        <v>-</v>
      </c>
      <c r="CM150" s="259" t="str">
        <f t="shared" si="169"/>
        <v>-</v>
      </c>
      <c r="CN150" s="259" t="str">
        <f t="shared" si="169"/>
        <v>-</v>
      </c>
      <c r="CO150" s="259" t="str">
        <f t="shared" si="169"/>
        <v>$40,300,000</v>
      </c>
      <c r="CP150" s="259" t="str">
        <f t="shared" si="169"/>
        <v>$85</v>
      </c>
      <c r="CQ150" s="269" t="s">
        <v>275</v>
      </c>
      <c r="CR150" s="269" t="s">
        <v>275</v>
      </c>
      <c r="CS150" s="248" t="str">
        <f t="shared" ref="CS150:DL150" si="170">CS50</f>
        <v>27,855</v>
      </c>
      <c r="CT150" s="259" t="str">
        <f t="shared" si="170"/>
        <v>1,449</v>
      </c>
      <c r="CU150" s="259" t="str">
        <f t="shared" si="170"/>
        <v>145</v>
      </c>
      <c r="CV150" s="259" t="str">
        <f t="shared" si="170"/>
        <v>1,090</v>
      </c>
      <c r="CW150" s="259" t="str">
        <f t="shared" si="170"/>
        <v>-</v>
      </c>
      <c r="CX150" s="259" t="str">
        <f t="shared" si="170"/>
        <v>-</v>
      </c>
      <c r="CY150" s="259" t="str">
        <f t="shared" si="170"/>
        <v>119</v>
      </c>
      <c r="CZ150" s="259" t="str">
        <f t="shared" si="170"/>
        <v>371,802</v>
      </c>
      <c r="DA150" s="259" t="str">
        <f t="shared" si="170"/>
        <v>96</v>
      </c>
      <c r="DB150" s="259" t="str">
        <f t="shared" si="170"/>
        <v>1,204,578</v>
      </c>
      <c r="DC150" s="259" t="str">
        <f t="shared" si="170"/>
        <v>232,027</v>
      </c>
      <c r="DD150" s="259" t="str">
        <f t="shared" si="170"/>
        <v>232,027</v>
      </c>
      <c r="DE150" s="259" t="str">
        <f t="shared" si="170"/>
        <v>-</v>
      </c>
      <c r="DF150" s="259" t="str">
        <f t="shared" si="170"/>
        <v>4,647,236</v>
      </c>
      <c r="DG150" s="259" t="str">
        <f t="shared" si="170"/>
        <v>6,710,316</v>
      </c>
      <c r="DH150" s="259" t="str">
        <f t="shared" si="170"/>
        <v>-</v>
      </c>
      <c r="DI150" s="259" t="str">
        <f t="shared" si="170"/>
        <v>-</v>
      </c>
      <c r="DJ150" s="259" t="str">
        <f t="shared" si="170"/>
        <v>-</v>
      </c>
      <c r="DK150" s="259" t="str">
        <f t="shared" si="170"/>
        <v>$31,829,493</v>
      </c>
      <c r="DL150" s="259" t="str">
        <f t="shared" si="170"/>
        <v>$78</v>
      </c>
      <c r="DM150" s="269" t="s">
        <v>275</v>
      </c>
      <c r="DN150" s="269" t="s">
        <v>275</v>
      </c>
      <c r="DO150" s="248" t="str">
        <f t="shared" ref="DO150:EH150" si="171">DO50</f>
        <v>-</v>
      </c>
      <c r="DP150" s="259" t="str">
        <f t="shared" si="171"/>
        <v>-</v>
      </c>
      <c r="DQ150" s="259" t="str">
        <f t="shared" si="171"/>
        <v>-</v>
      </c>
      <c r="DR150" s="259" t="str">
        <f t="shared" si="171"/>
        <v>-</v>
      </c>
      <c r="DS150" s="259" t="str">
        <f t="shared" si="171"/>
        <v>-</v>
      </c>
      <c r="DT150" s="259" t="str">
        <f t="shared" si="171"/>
        <v>-</v>
      </c>
      <c r="DU150" s="259" t="str">
        <f t="shared" si="171"/>
        <v>-</v>
      </c>
      <c r="DV150" s="259" t="str">
        <f t="shared" si="171"/>
        <v>-</v>
      </c>
      <c r="DW150" s="259" t="str">
        <f t="shared" si="171"/>
        <v>-</v>
      </c>
      <c r="DX150" s="259" t="str">
        <f t="shared" si="171"/>
        <v>-</v>
      </c>
      <c r="DY150" s="259" t="str">
        <f t="shared" si="171"/>
        <v>-</v>
      </c>
      <c r="DZ150" s="259" t="str">
        <f t="shared" si="171"/>
        <v>-</v>
      </c>
      <c r="EA150" s="259" t="str">
        <f t="shared" si="171"/>
        <v>-</v>
      </c>
      <c r="EB150" s="259" t="str">
        <f t="shared" si="171"/>
        <v>-</v>
      </c>
      <c r="EC150" s="259" t="str">
        <f t="shared" si="171"/>
        <v>-</v>
      </c>
      <c r="ED150" s="259" t="str">
        <f t="shared" si="171"/>
        <v>-</v>
      </c>
      <c r="EE150" s="259" t="str">
        <f t="shared" si="171"/>
        <v>-</v>
      </c>
      <c r="EF150" s="259" t="str">
        <f t="shared" si="171"/>
        <v>-</v>
      </c>
      <c r="EG150" s="259" t="str">
        <f t="shared" si="171"/>
        <v>-</v>
      </c>
      <c r="EH150" s="259" t="str">
        <f t="shared" si="171"/>
        <v>-</v>
      </c>
      <c r="EI150" s="269" t="s">
        <v>275</v>
      </c>
      <c r="EJ150" s="269" t="s">
        <v>275</v>
      </c>
      <c r="EK150" s="248" t="str">
        <f t="shared" ref="EK150:FD150" si="172">EK50</f>
        <v>-</v>
      </c>
      <c r="EL150" s="259" t="str">
        <f t="shared" si="172"/>
        <v>-</v>
      </c>
      <c r="EM150" s="259" t="str">
        <f t="shared" si="172"/>
        <v>-</v>
      </c>
      <c r="EN150" s="259" t="str">
        <f t="shared" si="172"/>
        <v>-</v>
      </c>
      <c r="EO150" s="259" t="str">
        <f t="shared" si="172"/>
        <v>-</v>
      </c>
      <c r="EP150" s="259" t="str">
        <f t="shared" si="172"/>
        <v>-</v>
      </c>
      <c r="EQ150" s="259" t="str">
        <f t="shared" si="172"/>
        <v>-</v>
      </c>
      <c r="ER150" s="259" t="str">
        <f t="shared" si="172"/>
        <v>-</v>
      </c>
      <c r="ES150" s="259" t="str">
        <f t="shared" si="172"/>
        <v>-</v>
      </c>
      <c r="ET150" s="259" t="str">
        <f t="shared" si="172"/>
        <v>-</v>
      </c>
      <c r="EU150" s="259" t="str">
        <f t="shared" si="172"/>
        <v>-</v>
      </c>
      <c r="EV150" s="259" t="str">
        <f t="shared" si="172"/>
        <v>-</v>
      </c>
      <c r="EW150" s="259" t="str">
        <f t="shared" si="172"/>
        <v>-</v>
      </c>
      <c r="EX150" s="259" t="str">
        <f t="shared" si="172"/>
        <v>-</v>
      </c>
      <c r="EY150" s="259" t="str">
        <f t="shared" si="172"/>
        <v>-</v>
      </c>
      <c r="EZ150" s="259" t="str">
        <f t="shared" si="172"/>
        <v>-</v>
      </c>
      <c r="FA150" s="259" t="str">
        <f t="shared" si="172"/>
        <v>-</v>
      </c>
      <c r="FB150" s="259" t="str">
        <f t="shared" si="172"/>
        <v>-</v>
      </c>
      <c r="FC150" s="259" t="str">
        <f t="shared" si="172"/>
        <v>-</v>
      </c>
      <c r="FD150" s="259" t="str">
        <f t="shared" si="172"/>
        <v>-</v>
      </c>
      <c r="FE150" s="269" t="s">
        <v>275</v>
      </c>
    </row>
    <row r="151" spans="1:161"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248" t="s">
        <v>136</v>
      </c>
      <c r="AD151" s="257" t="str">
        <f t="shared" ca="1" si="59"/>
        <v>$68</v>
      </c>
      <c r="AE151" s="259" t="str">
        <f t="shared" ref="AE151" si="173">AE51</f>
        <v>9,593</v>
      </c>
      <c r="AF151" s="259" t="str">
        <f t="shared" ref="AF151:AS151" si="174">AF51</f>
        <v>911</v>
      </c>
      <c r="AG151" s="259" t="str">
        <f t="shared" si="174"/>
        <v>505</v>
      </c>
      <c r="AH151" s="259" t="str">
        <f t="shared" si="174"/>
        <v>902</v>
      </c>
      <c r="AI151" s="259" t="str">
        <f t="shared" si="174"/>
        <v>45</v>
      </c>
      <c r="AJ151" s="259" t="str">
        <f t="shared" si="174"/>
        <v>11</v>
      </c>
      <c r="AK151" s="259" t="str">
        <f t="shared" si="174"/>
        <v>116</v>
      </c>
      <c r="AL151" s="259" t="str">
        <f t="shared" si="174"/>
        <v>222,000</v>
      </c>
      <c r="AM151" s="259" t="str">
        <f t="shared" si="174"/>
        <v>102</v>
      </c>
      <c r="AN151" s="259" t="str">
        <f t="shared" si="174"/>
        <v>2,850,000</v>
      </c>
      <c r="AO151" s="259" t="str">
        <f t="shared" si="174"/>
        <v>121,454</v>
      </c>
      <c r="AP151" s="259" t="str">
        <f t="shared" si="174"/>
        <v>122,417</v>
      </c>
      <c r="AQ151" s="259" t="str">
        <f t="shared" si="174"/>
        <v>11,210</v>
      </c>
      <c r="AR151" s="259" t="str">
        <f t="shared" si="174"/>
        <v>21,780,049</v>
      </c>
      <c r="AS151" s="259" t="str">
        <f t="shared" si="174"/>
        <v>21,819,420</v>
      </c>
      <c r="AT151" s="259" t="str">
        <f t="shared" ref="AT151:AX151" si="175">AT51</f>
        <v>$10,897,258</v>
      </c>
      <c r="AU151" s="259" t="str">
        <f t="shared" si="175"/>
        <v>$4,915,908</v>
      </c>
      <c r="AV151" s="259" t="str">
        <f t="shared" si="175"/>
        <v>$10,517,472</v>
      </c>
      <c r="AW151" s="259" t="str">
        <f t="shared" si="175"/>
        <v>$26,330,638</v>
      </c>
      <c r="AX151" s="259" t="str">
        <f t="shared" si="175"/>
        <v>$68</v>
      </c>
      <c r="AY151" s="269" t="s">
        <v>275</v>
      </c>
      <c r="AZ151" s="269"/>
      <c r="BA151" s="248" t="str">
        <f t="shared" ref="BA151:BT151" si="176">BA51</f>
        <v>24,122</v>
      </c>
      <c r="BB151" s="259" t="str">
        <f t="shared" si="176"/>
        <v>1,047</v>
      </c>
      <c r="BC151" s="259" t="str">
        <f t="shared" si="176"/>
        <v>501</v>
      </c>
      <c r="BD151" s="259" t="str">
        <f t="shared" si="176"/>
        <v>892</v>
      </c>
      <c r="BE151" s="259" t="str">
        <f t="shared" si="176"/>
        <v>53</v>
      </c>
      <c r="BF151" s="259" t="str">
        <f t="shared" si="176"/>
        <v>12</v>
      </c>
      <c r="BG151" s="259" t="str">
        <f t="shared" si="176"/>
        <v>121</v>
      </c>
      <c r="BH151" s="259" t="str">
        <f t="shared" si="176"/>
        <v>221,800</v>
      </c>
      <c r="BI151" s="259" t="str">
        <f t="shared" si="176"/>
        <v>109</v>
      </c>
      <c r="BJ151" s="259" t="str">
        <f t="shared" si="176"/>
        <v>295,000</v>
      </c>
      <c r="BK151" s="259" t="str">
        <f t="shared" si="176"/>
        <v>147,981</v>
      </c>
      <c r="BL151" s="259" t="str">
        <f t="shared" si="176"/>
        <v>149,601</v>
      </c>
      <c r="BM151" s="259" t="str">
        <f t="shared" si="176"/>
        <v>17,669</v>
      </c>
      <c r="BN151" s="259" t="str">
        <f t="shared" si="176"/>
        <v>20,189,526</v>
      </c>
      <c r="BO151" s="259" t="str">
        <f t="shared" si="176"/>
        <v>20,227,704</v>
      </c>
      <c r="BP151" s="259" t="str">
        <f t="shared" si="176"/>
        <v>$13,920,000</v>
      </c>
      <c r="BQ151" s="259" t="str">
        <f t="shared" si="176"/>
        <v>$5,500,000</v>
      </c>
      <c r="BR151" s="259" t="str">
        <f t="shared" si="176"/>
        <v>$11,400,000</v>
      </c>
      <c r="BS151" s="259" t="str">
        <f t="shared" si="176"/>
        <v>$31,620,000</v>
      </c>
      <c r="BT151" s="259" t="str">
        <f t="shared" si="176"/>
        <v>$75</v>
      </c>
      <c r="BU151" s="269" t="s">
        <v>275</v>
      </c>
      <c r="BV151" s="269" t="s">
        <v>275</v>
      </c>
      <c r="BW151" s="248" t="str">
        <f t="shared" ref="BW151:CP151" si="177">BW51</f>
        <v>24,122</v>
      </c>
      <c r="BX151" s="259" t="str">
        <f t="shared" si="177"/>
        <v>1,127</v>
      </c>
      <c r="BY151" s="259" t="str">
        <f t="shared" si="177"/>
        <v>477</v>
      </c>
      <c r="BZ151" s="259" t="str">
        <f t="shared" si="177"/>
        <v>892</v>
      </c>
      <c r="CA151" s="259" t="str">
        <f t="shared" si="177"/>
        <v>53</v>
      </c>
      <c r="CB151" s="259" t="str">
        <f t="shared" si="177"/>
        <v>88</v>
      </c>
      <c r="CC151" s="259" t="str">
        <f t="shared" si="177"/>
        <v>109</v>
      </c>
      <c r="CD151" s="259" t="str">
        <f t="shared" si="177"/>
        <v>221,850</v>
      </c>
      <c r="CE151" s="259" t="str">
        <f t="shared" si="177"/>
        <v>109</v>
      </c>
      <c r="CF151" s="259" t="str">
        <f t="shared" si="177"/>
        <v>2,850,000</v>
      </c>
      <c r="CG151" s="259" t="str">
        <f t="shared" si="177"/>
        <v>122,639</v>
      </c>
      <c r="CH151" s="259" t="str">
        <f t="shared" si="177"/>
        <v>124,773</v>
      </c>
      <c r="CI151" s="259" t="str">
        <f t="shared" si="177"/>
        <v>19,839</v>
      </c>
      <c r="CJ151" s="259" t="str">
        <f t="shared" si="177"/>
        <v>18,657,545</v>
      </c>
      <c r="CK151" s="259" t="str">
        <f t="shared" si="177"/>
        <v>18,700,143</v>
      </c>
      <c r="CL151" s="259" t="str">
        <f t="shared" si="177"/>
        <v>$9,726,367</v>
      </c>
      <c r="CM151" s="259" t="str">
        <f t="shared" si="177"/>
        <v>$5,962,393</v>
      </c>
      <c r="CN151" s="259" t="str">
        <f t="shared" si="177"/>
        <v>$9,531,536</v>
      </c>
      <c r="CO151" s="259" t="str">
        <f t="shared" si="177"/>
        <v>$25,220,296</v>
      </c>
      <c r="CP151" s="259" t="str">
        <f t="shared" si="177"/>
        <v>$72</v>
      </c>
      <c r="CQ151" s="269" t="s">
        <v>275</v>
      </c>
      <c r="CR151" s="269" t="s">
        <v>275</v>
      </c>
      <c r="CS151" s="248" t="str">
        <f t="shared" ref="CS151:DL151" si="178">CS51</f>
        <v>19,279</v>
      </c>
      <c r="CT151" s="259" t="str">
        <f t="shared" si="178"/>
        <v>1,028</v>
      </c>
      <c r="CU151" s="259" t="str">
        <f t="shared" si="178"/>
        <v>494</v>
      </c>
      <c r="CV151" s="259" t="str">
        <f t="shared" si="178"/>
        <v>895</v>
      </c>
      <c r="CW151" s="259" t="str">
        <f t="shared" si="178"/>
        <v>50</v>
      </c>
      <c r="CX151" s="259" t="str">
        <f t="shared" si="178"/>
        <v>37</v>
      </c>
      <c r="CY151" s="259" t="str">
        <f t="shared" si="178"/>
        <v>115</v>
      </c>
      <c r="CZ151" s="259" t="str">
        <f t="shared" si="178"/>
        <v>221,883</v>
      </c>
      <c r="DA151" s="259" t="str">
        <f t="shared" si="178"/>
        <v>107</v>
      </c>
      <c r="DB151" s="259" t="str">
        <f t="shared" si="178"/>
        <v>1,998,333</v>
      </c>
      <c r="DC151" s="259" t="str">
        <f t="shared" si="178"/>
        <v>130,691</v>
      </c>
      <c r="DD151" s="259" t="str">
        <f t="shared" si="178"/>
        <v>132,264</v>
      </c>
      <c r="DE151" s="259" t="str">
        <f t="shared" si="178"/>
        <v>16,239</v>
      </c>
      <c r="DF151" s="259" t="str">
        <f t="shared" si="178"/>
        <v>20,209,040</v>
      </c>
      <c r="DG151" s="259" t="str">
        <f t="shared" si="178"/>
        <v>20,249,089</v>
      </c>
      <c r="DH151" s="259" t="str">
        <f t="shared" si="178"/>
        <v>$11,514,542</v>
      </c>
      <c r="DI151" s="259" t="str">
        <f t="shared" si="178"/>
        <v>$5,459,434</v>
      </c>
      <c r="DJ151" s="259" t="str">
        <f t="shared" si="178"/>
        <v>$10,483,003</v>
      </c>
      <c r="DK151" s="259" t="str">
        <f t="shared" si="178"/>
        <v>$27,723,645</v>
      </c>
      <c r="DL151" s="259" t="str">
        <f t="shared" si="178"/>
        <v>$72</v>
      </c>
      <c r="DM151" s="269" t="s">
        <v>275</v>
      </c>
      <c r="DN151" s="269" t="s">
        <v>275</v>
      </c>
      <c r="DO151" s="248" t="str">
        <f t="shared" ref="DO151:EH151" si="179">DO51</f>
        <v>-14,529</v>
      </c>
      <c r="DP151" s="259" t="str">
        <f t="shared" si="179"/>
        <v>-136</v>
      </c>
      <c r="DQ151" s="259" t="str">
        <f t="shared" si="179"/>
        <v>4</v>
      </c>
      <c r="DR151" s="259" t="str">
        <f t="shared" si="179"/>
        <v>10</v>
      </c>
      <c r="DS151" s="259" t="str">
        <f t="shared" si="179"/>
        <v>-8</v>
      </c>
      <c r="DT151" s="259" t="str">
        <f t="shared" si="179"/>
        <v>-1</v>
      </c>
      <c r="DU151" s="259" t="str">
        <f t="shared" si="179"/>
        <v>-5</v>
      </c>
      <c r="DV151" s="259" t="str">
        <f t="shared" si="179"/>
        <v>200</v>
      </c>
      <c r="DW151" s="259" t="str">
        <f t="shared" si="179"/>
        <v>-7</v>
      </c>
      <c r="DX151" s="259" t="str">
        <f t="shared" si="179"/>
        <v>2,555,000</v>
      </c>
      <c r="DY151" s="259" t="str">
        <f t="shared" si="179"/>
        <v>-26,527</v>
      </c>
      <c r="DZ151" s="259" t="str">
        <f t="shared" si="179"/>
        <v>-27,184</v>
      </c>
      <c r="EA151" s="259" t="str">
        <f t="shared" si="179"/>
        <v>-6,459</v>
      </c>
      <c r="EB151" s="259" t="str">
        <f t="shared" si="179"/>
        <v>1,590,523</v>
      </c>
      <c r="EC151" s="259" t="str">
        <f t="shared" si="179"/>
        <v>1,591,716</v>
      </c>
      <c r="ED151" s="259" t="str">
        <f t="shared" si="179"/>
        <v>-$3,022,742</v>
      </c>
      <c r="EE151" s="259" t="str">
        <f t="shared" si="179"/>
        <v>-$584,092</v>
      </c>
      <c r="EF151" s="259" t="str">
        <f t="shared" si="179"/>
        <v>-$882,528</v>
      </c>
      <c r="EG151" s="259" t="str">
        <f t="shared" si="179"/>
        <v>-$5,289,362</v>
      </c>
      <c r="EH151" s="259" t="str">
        <f t="shared" si="179"/>
        <v>-$7</v>
      </c>
      <c r="EI151" s="269" t="s">
        <v>275</v>
      </c>
      <c r="EJ151" s="269" t="s">
        <v>275</v>
      </c>
      <c r="EK151" s="248" t="str">
        <f t="shared" ref="EK151:FD151" si="180">EK51</f>
        <v>0</v>
      </c>
      <c r="EL151" s="259" t="str">
        <f t="shared" si="180"/>
        <v>-80</v>
      </c>
      <c r="EM151" s="259" t="str">
        <f t="shared" si="180"/>
        <v>24</v>
      </c>
      <c r="EN151" s="259" t="str">
        <f t="shared" si="180"/>
        <v>0</v>
      </c>
      <c r="EO151" s="259" t="str">
        <f t="shared" si="180"/>
        <v>0</v>
      </c>
      <c r="EP151" s="259" t="str">
        <f t="shared" si="180"/>
        <v>-76</v>
      </c>
      <c r="EQ151" s="259" t="str">
        <f t="shared" si="180"/>
        <v>12</v>
      </c>
      <c r="ER151" s="259" t="str">
        <f t="shared" si="180"/>
        <v>-50</v>
      </c>
      <c r="ES151" s="259" t="str">
        <f t="shared" si="180"/>
        <v>0</v>
      </c>
      <c r="ET151" s="259" t="str">
        <f t="shared" si="180"/>
        <v>-2,555,000</v>
      </c>
      <c r="EU151" s="259" t="str">
        <f t="shared" si="180"/>
        <v>25,342</v>
      </c>
      <c r="EV151" s="259" t="str">
        <f t="shared" si="180"/>
        <v>24,828</v>
      </c>
      <c r="EW151" s="259" t="str">
        <f t="shared" si="180"/>
        <v>-2,170</v>
      </c>
      <c r="EX151" s="259" t="str">
        <f t="shared" si="180"/>
        <v>1,531,981</v>
      </c>
      <c r="EY151" s="259" t="str">
        <f t="shared" si="180"/>
        <v>1,527,561</v>
      </c>
      <c r="EZ151" s="259" t="str">
        <f t="shared" si="180"/>
        <v>$4,193,633</v>
      </c>
      <c r="FA151" s="259" t="str">
        <f t="shared" si="180"/>
        <v>-$462,393</v>
      </c>
      <c r="FB151" s="259" t="str">
        <f t="shared" si="180"/>
        <v>$1,868,464</v>
      </c>
      <c r="FC151" s="259" t="str">
        <f t="shared" si="180"/>
        <v>$6,399,704</v>
      </c>
      <c r="FD151" s="259" t="str">
        <f t="shared" si="180"/>
        <v>$3</v>
      </c>
      <c r="FE151" s="269" t="s">
        <v>275</v>
      </c>
    </row>
    <row r="152" spans="1:161"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248" t="s">
        <v>109</v>
      </c>
      <c r="AD152" s="257" t="str">
        <f t="shared" ca="1" si="59"/>
        <v>$47</v>
      </c>
      <c r="AE152" s="259" t="str">
        <f t="shared" ref="AE152" si="181">AE52</f>
        <v>25,300</v>
      </c>
      <c r="AF152" s="259" t="str">
        <f t="shared" ref="AF152:AS152" si="182">AF52</f>
        <v>1,200</v>
      </c>
      <c r="AG152" s="259" t="str">
        <f t="shared" si="182"/>
        <v>10</v>
      </c>
      <c r="AH152" s="259" t="str">
        <f t="shared" si="182"/>
        <v>591</v>
      </c>
      <c r="AI152" s="259" t="str">
        <f t="shared" si="182"/>
        <v>113</v>
      </c>
      <c r="AJ152" s="259" t="str">
        <f t="shared" si="182"/>
        <v>4</v>
      </c>
      <c r="AK152" s="259" t="str">
        <f t="shared" si="182"/>
        <v>160</v>
      </c>
      <c r="AL152" s="259" t="str">
        <f t="shared" si="182"/>
        <v>200,000</v>
      </c>
      <c r="AM152" s="259" t="str">
        <f t="shared" si="182"/>
        <v>120</v>
      </c>
      <c r="AN152" s="259" t="str">
        <f t="shared" si="182"/>
        <v>1,800,000</v>
      </c>
      <c r="AO152" s="259" t="str">
        <f t="shared" si="182"/>
        <v>53,000</v>
      </c>
      <c r="AP152" s="259" t="str">
        <f t="shared" si="182"/>
        <v>53,000</v>
      </c>
      <c r="AQ152" s="259" t="str">
        <f t="shared" si="182"/>
        <v>16,000</v>
      </c>
      <c r="AR152" s="259" t="str">
        <f t="shared" si="182"/>
        <v>3,500,000</v>
      </c>
      <c r="AS152" s="259" t="str">
        <f t="shared" si="182"/>
        <v>3,548,000</v>
      </c>
      <c r="AT152" s="259" t="str">
        <f t="shared" ref="AT152:AX152" si="183">AT52</f>
        <v>$4,075,298</v>
      </c>
      <c r="AU152" s="259" t="str">
        <f t="shared" si="183"/>
        <v>$3,304,018</v>
      </c>
      <c r="AV152" s="259" t="str">
        <f t="shared" si="183"/>
        <v>$2,748,901</v>
      </c>
      <c r="AW152" s="259" t="str">
        <f t="shared" si="183"/>
        <v>$10,246,313</v>
      </c>
      <c r="AX152" s="259" t="str">
        <f t="shared" si="183"/>
        <v>$47</v>
      </c>
      <c r="AY152" s="269" t="s">
        <v>275</v>
      </c>
      <c r="AZ152" s="269"/>
      <c r="BA152" s="248" t="str">
        <f t="shared" ref="BA152:BT152" si="184">BA52</f>
        <v>25,300</v>
      </c>
      <c r="BB152" s="259" t="str">
        <f t="shared" si="184"/>
        <v>1,200</v>
      </c>
      <c r="BC152" s="259" t="str">
        <f t="shared" si="184"/>
        <v>10</v>
      </c>
      <c r="BD152" s="259" t="str">
        <f t="shared" si="184"/>
        <v>591</v>
      </c>
      <c r="BE152" s="259" t="str">
        <f t="shared" si="184"/>
        <v>113</v>
      </c>
      <c r="BF152" s="259" t="str">
        <f t="shared" si="184"/>
        <v>4</v>
      </c>
      <c r="BG152" s="259" t="str">
        <f t="shared" si="184"/>
        <v>160</v>
      </c>
      <c r="BH152" s="259" t="str">
        <f t="shared" si="184"/>
        <v>200,000</v>
      </c>
      <c r="BI152" s="259" t="str">
        <f t="shared" si="184"/>
        <v>120</v>
      </c>
      <c r="BJ152" s="259" t="str">
        <f t="shared" si="184"/>
        <v>1,300,000</v>
      </c>
      <c r="BK152" s="259" t="str">
        <f t="shared" si="184"/>
        <v>79,000</v>
      </c>
      <c r="BL152" s="259" t="str">
        <f t="shared" si="184"/>
        <v>79,000</v>
      </c>
      <c r="BM152" s="259" t="str">
        <f t="shared" si="184"/>
        <v>28,000</v>
      </c>
      <c r="BN152" s="259" t="str">
        <f t="shared" si="184"/>
        <v>3,550,000</v>
      </c>
      <c r="BO152" s="259" t="str">
        <f t="shared" si="184"/>
        <v>3,574,000</v>
      </c>
      <c r="BP152" s="259" t="str">
        <f t="shared" si="184"/>
        <v>$5,356,000</v>
      </c>
      <c r="BQ152" s="259" t="str">
        <f t="shared" si="184"/>
        <v>$4,299,000</v>
      </c>
      <c r="BR152" s="259" t="str">
        <f t="shared" si="184"/>
        <v>$3,983,000</v>
      </c>
      <c r="BS152" s="259" t="str">
        <f t="shared" si="184"/>
        <v>$13,651,000</v>
      </c>
      <c r="BT152" s="259" t="str">
        <f t="shared" si="184"/>
        <v>$50</v>
      </c>
      <c r="BU152" s="269" t="s">
        <v>275</v>
      </c>
      <c r="BV152" s="269" t="s">
        <v>275</v>
      </c>
      <c r="BW152" s="248" t="str">
        <f t="shared" ref="BW152:CP152" si="185">BW52</f>
        <v>25,300</v>
      </c>
      <c r="BX152" s="259" t="str">
        <f t="shared" si="185"/>
        <v>1,300</v>
      </c>
      <c r="BY152" s="259" t="str">
        <f t="shared" si="185"/>
        <v>15</v>
      </c>
      <c r="BZ152" s="259" t="str">
        <f t="shared" si="185"/>
        <v>591</v>
      </c>
      <c r="CA152" s="259" t="str">
        <f t="shared" si="185"/>
        <v>114</v>
      </c>
      <c r="CB152" s="259" t="str">
        <f t="shared" si="185"/>
        <v>4</v>
      </c>
      <c r="CC152" s="259" t="str">
        <f t="shared" si="185"/>
        <v>326</v>
      </c>
      <c r="CD152" s="259" t="str">
        <f t="shared" si="185"/>
        <v>200,000</v>
      </c>
      <c r="CE152" s="259" t="str">
        <f t="shared" si="185"/>
        <v>125</v>
      </c>
      <c r="CF152" s="259" t="str">
        <f t="shared" si="185"/>
        <v>2,000,000</v>
      </c>
      <c r="CG152" s="259" t="str">
        <f t="shared" si="185"/>
        <v>85,000</v>
      </c>
      <c r="CH152" s="259" t="str">
        <f t="shared" si="185"/>
        <v>85,000</v>
      </c>
      <c r="CI152" s="259" t="str">
        <f t="shared" si="185"/>
        <v>45,000</v>
      </c>
      <c r="CJ152" s="259" t="str">
        <f t="shared" si="185"/>
        <v>4,000,000</v>
      </c>
      <c r="CK152" s="259" t="str">
        <f t="shared" si="185"/>
        <v>4,030,000</v>
      </c>
      <c r="CL152" s="259" t="str">
        <f t="shared" si="185"/>
        <v>$6,700,000</v>
      </c>
      <c r="CM152" s="259" t="str">
        <f t="shared" si="185"/>
        <v>$5,300,000</v>
      </c>
      <c r="CN152" s="259" t="str">
        <f t="shared" si="185"/>
        <v>$4,200,000</v>
      </c>
      <c r="CO152" s="259" t="str">
        <f t="shared" si="185"/>
        <v>$16,000,000</v>
      </c>
      <c r="CP152" s="259" t="str">
        <f t="shared" si="185"/>
        <v>$50</v>
      </c>
      <c r="CQ152" s="269" t="s">
        <v>275</v>
      </c>
      <c r="CR152" s="269" t="s">
        <v>275</v>
      </c>
      <c r="CS152" s="248" t="str">
        <f t="shared" ref="CS152:DL152" si="186">CS52</f>
        <v>25,300</v>
      </c>
      <c r="CT152" s="259" t="str">
        <f t="shared" si="186"/>
        <v>1,233</v>
      </c>
      <c r="CU152" s="259" t="str">
        <f t="shared" si="186"/>
        <v>12</v>
      </c>
      <c r="CV152" s="259" t="str">
        <f t="shared" si="186"/>
        <v>591</v>
      </c>
      <c r="CW152" s="259" t="str">
        <f t="shared" si="186"/>
        <v>113</v>
      </c>
      <c r="CX152" s="259" t="str">
        <f t="shared" si="186"/>
        <v>4</v>
      </c>
      <c r="CY152" s="259" t="str">
        <f t="shared" si="186"/>
        <v>215</v>
      </c>
      <c r="CZ152" s="259" t="str">
        <f t="shared" si="186"/>
        <v>200,000</v>
      </c>
      <c r="DA152" s="259" t="str">
        <f t="shared" si="186"/>
        <v>122</v>
      </c>
      <c r="DB152" s="259" t="str">
        <f t="shared" si="186"/>
        <v>1,700,000</v>
      </c>
      <c r="DC152" s="259" t="str">
        <f t="shared" si="186"/>
        <v>72,333</v>
      </c>
      <c r="DD152" s="259" t="str">
        <f t="shared" si="186"/>
        <v>72,333</v>
      </c>
      <c r="DE152" s="259" t="str">
        <f t="shared" si="186"/>
        <v>29,667</v>
      </c>
      <c r="DF152" s="259" t="str">
        <f t="shared" si="186"/>
        <v>3,683,333</v>
      </c>
      <c r="DG152" s="259" t="str">
        <f t="shared" si="186"/>
        <v>3,717,333</v>
      </c>
      <c r="DH152" s="259" t="str">
        <f t="shared" si="186"/>
        <v>$5,377,099</v>
      </c>
      <c r="DI152" s="259" t="str">
        <f t="shared" si="186"/>
        <v>$4,301,006</v>
      </c>
      <c r="DJ152" s="259" t="str">
        <f t="shared" si="186"/>
        <v>$3,643,967</v>
      </c>
      <c r="DK152" s="259" t="str">
        <f t="shared" si="186"/>
        <v>$13,299,104</v>
      </c>
      <c r="DL152" s="259" t="str">
        <f t="shared" si="186"/>
        <v>$49</v>
      </c>
      <c r="DM152" s="269" t="s">
        <v>275</v>
      </c>
      <c r="DN152" s="269" t="s">
        <v>275</v>
      </c>
      <c r="DO152" s="248" t="str">
        <f t="shared" ref="DO152:EH152" si="187">DO52</f>
        <v>0</v>
      </c>
      <c r="DP152" s="259" t="str">
        <f t="shared" si="187"/>
        <v>0</v>
      </c>
      <c r="DQ152" s="259" t="str">
        <f t="shared" si="187"/>
        <v>0</v>
      </c>
      <c r="DR152" s="259" t="str">
        <f t="shared" si="187"/>
        <v>0</v>
      </c>
      <c r="DS152" s="259" t="str">
        <f t="shared" si="187"/>
        <v>0</v>
      </c>
      <c r="DT152" s="259" t="str">
        <f t="shared" si="187"/>
        <v>0</v>
      </c>
      <c r="DU152" s="259" t="str">
        <f t="shared" si="187"/>
        <v>0</v>
      </c>
      <c r="DV152" s="259" t="str">
        <f t="shared" si="187"/>
        <v>0</v>
      </c>
      <c r="DW152" s="259" t="str">
        <f t="shared" si="187"/>
        <v>0</v>
      </c>
      <c r="DX152" s="259" t="str">
        <f t="shared" si="187"/>
        <v>500,000</v>
      </c>
      <c r="DY152" s="259" t="str">
        <f t="shared" si="187"/>
        <v>-26,000</v>
      </c>
      <c r="DZ152" s="259" t="str">
        <f t="shared" si="187"/>
        <v>-26,000</v>
      </c>
      <c r="EA152" s="259" t="str">
        <f t="shared" si="187"/>
        <v>-12,000</v>
      </c>
      <c r="EB152" s="259" t="str">
        <f t="shared" si="187"/>
        <v>-50,000</v>
      </c>
      <c r="EC152" s="259" t="str">
        <f t="shared" si="187"/>
        <v>-26,000</v>
      </c>
      <c r="ED152" s="259" t="str">
        <f t="shared" si="187"/>
        <v>-$1,280,702</v>
      </c>
      <c r="EE152" s="259" t="str">
        <f t="shared" si="187"/>
        <v>-$994,982</v>
      </c>
      <c r="EF152" s="259" t="str">
        <f t="shared" si="187"/>
        <v>-$1,234,099</v>
      </c>
      <c r="EG152" s="259" t="str">
        <f t="shared" si="187"/>
        <v>-$3,404,687</v>
      </c>
      <c r="EH152" s="259" t="str">
        <f t="shared" si="187"/>
        <v>-$3</v>
      </c>
      <c r="EI152" s="269" t="s">
        <v>275</v>
      </c>
      <c r="EJ152" s="269" t="s">
        <v>275</v>
      </c>
      <c r="EK152" s="248" t="str">
        <f t="shared" ref="EK152:FD152" si="188">EK52</f>
        <v>0</v>
      </c>
      <c r="EL152" s="259" t="str">
        <f t="shared" si="188"/>
        <v>-100</v>
      </c>
      <c r="EM152" s="259" t="str">
        <f t="shared" si="188"/>
        <v>-5</v>
      </c>
      <c r="EN152" s="259" t="str">
        <f t="shared" si="188"/>
        <v>0</v>
      </c>
      <c r="EO152" s="259" t="str">
        <f t="shared" si="188"/>
        <v>-1</v>
      </c>
      <c r="EP152" s="259" t="str">
        <f t="shared" si="188"/>
        <v>0</v>
      </c>
      <c r="EQ152" s="259" t="str">
        <f t="shared" si="188"/>
        <v>-166</v>
      </c>
      <c r="ER152" s="259" t="str">
        <f t="shared" si="188"/>
        <v>0</v>
      </c>
      <c r="ES152" s="259" t="str">
        <f t="shared" si="188"/>
        <v>-5</v>
      </c>
      <c r="ET152" s="259" t="str">
        <f t="shared" si="188"/>
        <v>-700,000</v>
      </c>
      <c r="EU152" s="259" t="str">
        <f t="shared" si="188"/>
        <v>-6,000</v>
      </c>
      <c r="EV152" s="259" t="str">
        <f t="shared" si="188"/>
        <v>-6,000</v>
      </c>
      <c r="EW152" s="259" t="str">
        <f t="shared" si="188"/>
        <v>-17,000</v>
      </c>
      <c r="EX152" s="259" t="str">
        <f t="shared" si="188"/>
        <v>-450,000</v>
      </c>
      <c r="EY152" s="259" t="str">
        <f t="shared" si="188"/>
        <v>-456,000</v>
      </c>
      <c r="EZ152" s="259" t="str">
        <f t="shared" si="188"/>
        <v>-$1,344,000</v>
      </c>
      <c r="FA152" s="259" t="str">
        <f t="shared" si="188"/>
        <v>-$1,001,000</v>
      </c>
      <c r="FB152" s="259" t="str">
        <f t="shared" si="188"/>
        <v>-$217,000</v>
      </c>
      <c r="FC152" s="259" t="str">
        <f t="shared" si="188"/>
        <v>-$2,349,000</v>
      </c>
      <c r="FD152" s="259" t="str">
        <f t="shared" si="188"/>
        <v>$0</v>
      </c>
      <c r="FE152" s="269" t="s">
        <v>275</v>
      </c>
    </row>
    <row r="153" spans="1:161"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248" t="s">
        <v>352</v>
      </c>
      <c r="AD153" s="257" t="str">
        <f t="shared" ca="1" si="59"/>
        <v>$81</v>
      </c>
      <c r="AE153" s="259" t="str">
        <f t="shared" ref="AE153" si="189">AE53</f>
        <v>60,000</v>
      </c>
      <c r="AF153" s="259" t="str">
        <f t="shared" ref="AF153:AS153" si="190">AF53</f>
        <v>2,000</v>
      </c>
      <c r="AG153" s="259" t="str">
        <f t="shared" si="190"/>
        <v>150</v>
      </c>
      <c r="AH153" s="259" t="str">
        <f t="shared" si="190"/>
        <v>980</v>
      </c>
      <c r="AI153" s="259" t="str">
        <f t="shared" si="190"/>
        <v>15</v>
      </c>
      <c r="AJ153" s="259" t="str">
        <f t="shared" si="190"/>
        <v>0</v>
      </c>
      <c r="AK153" s="259" t="str">
        <f t="shared" si="190"/>
        <v>125</v>
      </c>
      <c r="AL153" s="259" t="str">
        <f t="shared" si="190"/>
        <v>314,000</v>
      </c>
      <c r="AM153" s="259" t="str">
        <f t="shared" si="190"/>
        <v>125</v>
      </c>
      <c r="AN153" s="259" t="str">
        <f t="shared" si="190"/>
        <v>2,000,000</v>
      </c>
      <c r="AO153" s="259" t="str">
        <f t="shared" si="190"/>
        <v>64,390</v>
      </c>
      <c r="AP153" s="259" t="str">
        <f t="shared" si="190"/>
        <v>64,390</v>
      </c>
      <c r="AQ153" s="259" t="str">
        <f t="shared" si="190"/>
        <v>0</v>
      </c>
      <c r="AR153" s="259" t="str">
        <f t="shared" si="190"/>
        <v>1,044,255</v>
      </c>
      <c r="AS153" s="259" t="str">
        <f t="shared" si="190"/>
        <v>1,276,095</v>
      </c>
      <c r="AT153" s="259" t="str">
        <f t="shared" ref="AT153:AX153" si="191">AT53</f>
        <v>$7,103,260</v>
      </c>
      <c r="AU153" s="259" t="str">
        <f t="shared" si="191"/>
        <v>$13,834,630</v>
      </c>
      <c r="AV153" s="259" t="str">
        <f t="shared" si="191"/>
        <v>$7,121,890</v>
      </c>
      <c r="AW153" s="259" t="str">
        <f t="shared" si="191"/>
        <v>$28,570,560</v>
      </c>
      <c r="AX153" s="259" t="str">
        <f t="shared" si="191"/>
        <v>$81</v>
      </c>
      <c r="AY153" s="269" t="s">
        <v>275</v>
      </c>
      <c r="AZ153" s="269"/>
      <c r="BA153" s="248" t="str">
        <f t="shared" ref="BA153:BT153" si="192">BA53</f>
        <v>63,000</v>
      </c>
      <c r="BB153" s="259" t="str">
        <f t="shared" si="192"/>
        <v>2,025</v>
      </c>
      <c r="BC153" s="259" t="str">
        <f t="shared" si="192"/>
        <v>150</v>
      </c>
      <c r="BD153" s="259" t="str">
        <f t="shared" si="192"/>
        <v>1,410</v>
      </c>
      <c r="BE153" s="259" t="str">
        <f t="shared" si="192"/>
        <v>47</v>
      </c>
      <c r="BF153" s="259">
        <f t="shared" si="192"/>
        <v>0</v>
      </c>
      <c r="BG153" s="259" t="str">
        <f t="shared" si="192"/>
        <v>125</v>
      </c>
      <c r="BH153" s="259" t="str">
        <f t="shared" si="192"/>
        <v>315,000</v>
      </c>
      <c r="BI153" s="259" t="str">
        <f t="shared" si="192"/>
        <v>124</v>
      </c>
      <c r="BJ153" s="259" t="str">
        <f t="shared" si="192"/>
        <v>2,000,000</v>
      </c>
      <c r="BK153" s="259" t="str">
        <f t="shared" si="192"/>
        <v>252,750</v>
      </c>
      <c r="BL153" s="259" t="str">
        <f t="shared" si="192"/>
        <v>252,750</v>
      </c>
      <c r="BM153" s="259">
        <f t="shared" si="192"/>
        <v>0</v>
      </c>
      <c r="BN153" s="259" t="str">
        <f t="shared" si="192"/>
        <v>913,200</v>
      </c>
      <c r="BO153" s="259" t="str">
        <f t="shared" si="192"/>
        <v>1,817,700</v>
      </c>
      <c r="BP153" s="259" t="str">
        <f t="shared" si="192"/>
        <v>$14,691,000</v>
      </c>
      <c r="BQ153" s="259" t="str">
        <f t="shared" si="192"/>
        <v>$21,896,900</v>
      </c>
      <c r="BR153" s="259" t="str">
        <f t="shared" si="192"/>
        <v>$18,540,000</v>
      </c>
      <c r="BS153" s="259" t="str">
        <f t="shared" si="192"/>
        <v>$55,127,900</v>
      </c>
      <c r="BT153" s="259" t="str">
        <f t="shared" si="192"/>
        <v>$85</v>
      </c>
      <c r="BU153" s="269" t="s">
        <v>275</v>
      </c>
      <c r="BV153" s="269" t="s">
        <v>275</v>
      </c>
      <c r="BW153" s="248" t="str">
        <f t="shared" ref="BW153:CP153" si="193">BW53</f>
        <v>-</v>
      </c>
      <c r="BX153" s="259" t="str">
        <f t="shared" si="193"/>
        <v>-</v>
      </c>
      <c r="BY153" s="259" t="str">
        <f t="shared" si="193"/>
        <v>-</v>
      </c>
      <c r="BZ153" s="259" t="str">
        <f t="shared" si="193"/>
        <v>-</v>
      </c>
      <c r="CA153" s="259" t="str">
        <f t="shared" si="193"/>
        <v>-</v>
      </c>
      <c r="CB153" s="259" t="str">
        <f t="shared" si="193"/>
        <v>-</v>
      </c>
      <c r="CC153" s="259" t="str">
        <f t="shared" si="193"/>
        <v>-</v>
      </c>
      <c r="CD153" s="259" t="str">
        <f t="shared" si="193"/>
        <v>-</v>
      </c>
      <c r="CE153" s="259" t="str">
        <f t="shared" si="193"/>
        <v>-</v>
      </c>
      <c r="CF153" s="259" t="str">
        <f t="shared" si="193"/>
        <v>-</v>
      </c>
      <c r="CG153" s="259" t="str">
        <f t="shared" si="193"/>
        <v>-</v>
      </c>
      <c r="CH153" s="259" t="str">
        <f t="shared" si="193"/>
        <v>-</v>
      </c>
      <c r="CI153" s="259" t="str">
        <f t="shared" si="193"/>
        <v>-</v>
      </c>
      <c r="CJ153" s="259" t="str">
        <f t="shared" si="193"/>
        <v>-</v>
      </c>
      <c r="CK153" s="259" t="str">
        <f t="shared" si="193"/>
        <v>-</v>
      </c>
      <c r="CL153" s="259" t="str">
        <f t="shared" si="193"/>
        <v>-</v>
      </c>
      <c r="CM153" s="259" t="str">
        <f t="shared" si="193"/>
        <v>-</v>
      </c>
      <c r="CN153" s="259" t="str">
        <f t="shared" si="193"/>
        <v>-</v>
      </c>
      <c r="CO153" s="259" t="str">
        <f t="shared" si="193"/>
        <v>-</v>
      </c>
      <c r="CP153" s="259" t="str">
        <f t="shared" si="193"/>
        <v>-</v>
      </c>
      <c r="CQ153" s="269" t="s">
        <v>275</v>
      </c>
      <c r="CR153" s="269" t="s">
        <v>275</v>
      </c>
      <c r="CS153" s="248" t="str">
        <f t="shared" ref="CS153:DL153" si="194">CS53</f>
        <v>61,500</v>
      </c>
      <c r="CT153" s="259" t="str">
        <f t="shared" si="194"/>
        <v>2,013</v>
      </c>
      <c r="CU153" s="259" t="str">
        <f t="shared" si="194"/>
        <v>150</v>
      </c>
      <c r="CV153" s="259" t="str">
        <f t="shared" si="194"/>
        <v>980</v>
      </c>
      <c r="CW153" s="259" t="str">
        <f t="shared" si="194"/>
        <v>25</v>
      </c>
      <c r="CX153" s="259" t="str">
        <f t="shared" si="194"/>
        <v>0</v>
      </c>
      <c r="CY153" s="259" t="str">
        <f t="shared" si="194"/>
        <v>125</v>
      </c>
      <c r="CZ153" s="259" t="str">
        <f t="shared" si="194"/>
        <v>314,500</v>
      </c>
      <c r="DA153" s="259" t="str">
        <f t="shared" si="194"/>
        <v>125</v>
      </c>
      <c r="DB153" s="259" t="str">
        <f t="shared" si="194"/>
        <v>2,000,000</v>
      </c>
      <c r="DC153" s="259" t="str">
        <f t="shared" si="194"/>
        <v>158,570</v>
      </c>
      <c r="DD153" s="259" t="str">
        <f t="shared" si="194"/>
        <v>158,570</v>
      </c>
      <c r="DE153" s="259" t="str">
        <f t="shared" si="194"/>
        <v>0</v>
      </c>
      <c r="DF153" s="259" t="str">
        <f t="shared" si="194"/>
        <v>978,728</v>
      </c>
      <c r="DG153" s="259" t="str">
        <f t="shared" si="194"/>
        <v>1,546,898</v>
      </c>
      <c r="DH153" s="259" t="str">
        <f t="shared" si="194"/>
        <v>$10,897,130</v>
      </c>
      <c r="DI153" s="259" t="str">
        <f t="shared" si="194"/>
        <v>$17,865,765</v>
      </c>
      <c r="DJ153" s="259" t="str">
        <f t="shared" si="194"/>
        <v>$12,830,945</v>
      </c>
      <c r="DK153" s="259" t="str">
        <f t="shared" si="194"/>
        <v>$41,849,230</v>
      </c>
      <c r="DL153" s="259" t="str">
        <f t="shared" si="194"/>
        <v>$83</v>
      </c>
      <c r="DM153" s="269" t="s">
        <v>275</v>
      </c>
      <c r="DN153" s="269" t="s">
        <v>275</v>
      </c>
      <c r="DO153" s="248" t="str">
        <f t="shared" ref="DO153:EH153" si="195">DO53</f>
        <v>-3,000</v>
      </c>
      <c r="DP153" s="259" t="str">
        <f t="shared" si="195"/>
        <v>-25</v>
      </c>
      <c r="DQ153" s="259" t="str">
        <f t="shared" si="195"/>
        <v>0</v>
      </c>
      <c r="DR153" s="259" t="str">
        <f t="shared" si="195"/>
        <v>0</v>
      </c>
      <c r="DS153" s="259" t="str">
        <f t="shared" si="195"/>
        <v>-20</v>
      </c>
      <c r="DT153" s="259" t="str">
        <f t="shared" si="195"/>
        <v>0</v>
      </c>
      <c r="DU153" s="259" t="str">
        <f t="shared" si="195"/>
        <v>0</v>
      </c>
      <c r="DV153" s="259" t="str">
        <f t="shared" si="195"/>
        <v>-1,000</v>
      </c>
      <c r="DW153" s="259" t="str">
        <f t="shared" si="195"/>
        <v>1</v>
      </c>
      <c r="DX153" s="259" t="str">
        <f t="shared" si="195"/>
        <v>0</v>
      </c>
      <c r="DY153" s="259" t="str">
        <f t="shared" si="195"/>
        <v>-188,360</v>
      </c>
      <c r="DZ153" s="259" t="str">
        <f t="shared" si="195"/>
        <v>-188,360</v>
      </c>
      <c r="EA153" s="259" t="str">
        <f t="shared" si="195"/>
        <v>0</v>
      </c>
      <c r="EB153" s="259" t="str">
        <f t="shared" si="195"/>
        <v>131,055</v>
      </c>
      <c r="EC153" s="259" t="str">
        <f t="shared" si="195"/>
        <v>-541,605</v>
      </c>
      <c r="ED153" s="259" t="str">
        <f t="shared" si="195"/>
        <v>-$7,587,740</v>
      </c>
      <c r="EE153" s="259" t="str">
        <f t="shared" si="195"/>
        <v>-$8,062,270</v>
      </c>
      <c r="EF153" s="259" t="str">
        <f t="shared" si="195"/>
        <v>-$11,418,110</v>
      </c>
      <c r="EG153" s="259" t="str">
        <f t="shared" si="195"/>
        <v>-$26,557,340</v>
      </c>
      <c r="EH153" s="259" t="str">
        <f t="shared" si="195"/>
        <v>-$4</v>
      </c>
      <c r="EI153" s="269" t="s">
        <v>275</v>
      </c>
      <c r="EJ153" s="269" t="s">
        <v>275</v>
      </c>
      <c r="EK153" s="248" t="str">
        <f t="shared" ref="EK153:FD153" si="196">EK53</f>
        <v>-</v>
      </c>
      <c r="EL153" s="259" t="str">
        <f t="shared" si="196"/>
        <v>-</v>
      </c>
      <c r="EM153" s="259" t="str">
        <f t="shared" si="196"/>
        <v>-</v>
      </c>
      <c r="EN153" s="259" t="str">
        <f t="shared" si="196"/>
        <v>-</v>
      </c>
      <c r="EO153" s="259" t="str">
        <f t="shared" si="196"/>
        <v>-</v>
      </c>
      <c r="EP153" s="259" t="str">
        <f t="shared" si="196"/>
        <v>-</v>
      </c>
      <c r="EQ153" s="259" t="str">
        <f t="shared" si="196"/>
        <v>-</v>
      </c>
      <c r="ER153" s="259" t="str">
        <f t="shared" si="196"/>
        <v>-</v>
      </c>
      <c r="ES153" s="259" t="str">
        <f t="shared" si="196"/>
        <v>-</v>
      </c>
      <c r="ET153" s="259" t="str">
        <f t="shared" si="196"/>
        <v>-</v>
      </c>
      <c r="EU153" s="259" t="str">
        <f t="shared" si="196"/>
        <v>-</v>
      </c>
      <c r="EV153" s="259" t="str">
        <f t="shared" si="196"/>
        <v>-</v>
      </c>
      <c r="EW153" s="259" t="str">
        <f t="shared" si="196"/>
        <v>-</v>
      </c>
      <c r="EX153" s="259" t="str">
        <f t="shared" si="196"/>
        <v>-</v>
      </c>
      <c r="EY153" s="259" t="str">
        <f t="shared" si="196"/>
        <v>-</v>
      </c>
      <c r="EZ153" s="259" t="str">
        <f t="shared" si="196"/>
        <v>-</v>
      </c>
      <c r="FA153" s="259" t="str">
        <f t="shared" si="196"/>
        <v>-</v>
      </c>
      <c r="FB153" s="259" t="str">
        <f t="shared" si="196"/>
        <v>-</v>
      </c>
      <c r="FC153" s="259" t="str">
        <f t="shared" si="196"/>
        <v>-</v>
      </c>
      <c r="FD153" s="259" t="str">
        <f t="shared" si="196"/>
        <v>-</v>
      </c>
      <c r="FE153" s="269" t="s">
        <v>275</v>
      </c>
    </row>
    <row r="154" spans="1:161"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248" t="s">
        <v>53</v>
      </c>
      <c r="AD154" s="257" t="str">
        <f t="shared" ca="1" si="59"/>
        <v>-</v>
      </c>
      <c r="AE154" s="259" t="str">
        <f t="shared" ref="AE154" si="197">AE54</f>
        <v>-</v>
      </c>
      <c r="AF154" s="259" t="str">
        <f t="shared" ref="AF154:AS154" si="198">AF54</f>
        <v>-</v>
      </c>
      <c r="AG154" s="259" t="str">
        <f t="shared" si="198"/>
        <v>-</v>
      </c>
      <c r="AH154" s="259" t="str">
        <f t="shared" si="198"/>
        <v>-</v>
      </c>
      <c r="AI154" s="259" t="str">
        <f t="shared" si="198"/>
        <v>-</v>
      </c>
      <c r="AJ154" s="259" t="str">
        <f t="shared" si="198"/>
        <v>-</v>
      </c>
      <c r="AK154" s="259" t="str">
        <f t="shared" si="198"/>
        <v>-</v>
      </c>
      <c r="AL154" s="259" t="str">
        <f t="shared" si="198"/>
        <v>-</v>
      </c>
      <c r="AM154" s="259" t="str">
        <f t="shared" si="198"/>
        <v>-</v>
      </c>
      <c r="AN154" s="259" t="str">
        <f t="shared" si="198"/>
        <v>-</v>
      </c>
      <c r="AO154" s="259" t="str">
        <f t="shared" si="198"/>
        <v>-</v>
      </c>
      <c r="AP154" s="259" t="str">
        <f t="shared" si="198"/>
        <v>-</v>
      </c>
      <c r="AQ154" s="259" t="str">
        <f t="shared" si="198"/>
        <v>-</v>
      </c>
      <c r="AR154" s="259" t="str">
        <f t="shared" si="198"/>
        <v>-</v>
      </c>
      <c r="AS154" s="259" t="str">
        <f t="shared" si="198"/>
        <v>-</v>
      </c>
      <c r="AT154" s="259" t="str">
        <f t="shared" ref="AT154:AX154" si="199">AT54</f>
        <v>-</v>
      </c>
      <c r="AU154" s="259" t="str">
        <f t="shared" si="199"/>
        <v>-</v>
      </c>
      <c r="AV154" s="259" t="str">
        <f t="shared" si="199"/>
        <v>-</v>
      </c>
      <c r="AW154" s="259" t="str">
        <f t="shared" si="199"/>
        <v>-</v>
      </c>
      <c r="AX154" s="259" t="str">
        <f t="shared" si="199"/>
        <v>-</v>
      </c>
      <c r="AY154" s="269" t="s">
        <v>275</v>
      </c>
      <c r="AZ154" s="269"/>
      <c r="BA154" s="248" t="str">
        <f t="shared" ref="BA154:BT154" si="200">BA54</f>
        <v>-</v>
      </c>
      <c r="BB154" s="259" t="str">
        <f t="shared" si="200"/>
        <v>-</v>
      </c>
      <c r="BC154" s="259" t="str">
        <f t="shared" si="200"/>
        <v>-</v>
      </c>
      <c r="BD154" s="259" t="str">
        <f t="shared" si="200"/>
        <v>-</v>
      </c>
      <c r="BE154" s="259" t="str">
        <f t="shared" si="200"/>
        <v>-</v>
      </c>
      <c r="BF154" s="259" t="str">
        <f t="shared" si="200"/>
        <v>-</v>
      </c>
      <c r="BG154" s="259" t="str">
        <f t="shared" si="200"/>
        <v>-</v>
      </c>
      <c r="BH154" s="259" t="str">
        <f t="shared" si="200"/>
        <v>-</v>
      </c>
      <c r="BI154" s="259" t="str">
        <f t="shared" si="200"/>
        <v>-</v>
      </c>
      <c r="BJ154" s="259" t="str">
        <f t="shared" si="200"/>
        <v>-</v>
      </c>
      <c r="BK154" s="259" t="str">
        <f t="shared" si="200"/>
        <v>-</v>
      </c>
      <c r="BL154" s="259" t="str">
        <f t="shared" si="200"/>
        <v>-</v>
      </c>
      <c r="BM154" s="259" t="str">
        <f t="shared" si="200"/>
        <v>-</v>
      </c>
      <c r="BN154" s="259" t="str">
        <f t="shared" si="200"/>
        <v>-</v>
      </c>
      <c r="BO154" s="259" t="str">
        <f t="shared" si="200"/>
        <v>-</v>
      </c>
      <c r="BP154" s="259" t="str">
        <f t="shared" si="200"/>
        <v>-</v>
      </c>
      <c r="BQ154" s="259" t="str">
        <f t="shared" si="200"/>
        <v>-</v>
      </c>
      <c r="BR154" s="259" t="str">
        <f t="shared" si="200"/>
        <v>-</v>
      </c>
      <c r="BS154" s="259" t="str">
        <f t="shared" si="200"/>
        <v>-</v>
      </c>
      <c r="BT154" s="259" t="str">
        <f t="shared" si="200"/>
        <v>-</v>
      </c>
      <c r="BU154" s="269" t="s">
        <v>275</v>
      </c>
      <c r="BV154" s="269" t="s">
        <v>275</v>
      </c>
      <c r="BW154" s="248" t="str">
        <f t="shared" ref="BW154:CP154" si="201">BW54</f>
        <v>39,300</v>
      </c>
      <c r="BX154" s="259" t="str">
        <f t="shared" si="201"/>
        <v>1,000</v>
      </c>
      <c r="BY154" s="259">
        <f t="shared" si="201"/>
        <v>0</v>
      </c>
      <c r="BZ154" s="259">
        <f t="shared" si="201"/>
        <v>0</v>
      </c>
      <c r="CA154" s="259" t="str">
        <f t="shared" si="201"/>
        <v>48</v>
      </c>
      <c r="CB154" s="259">
        <f t="shared" si="201"/>
        <v>0</v>
      </c>
      <c r="CC154" s="259" t="str">
        <f t="shared" si="201"/>
        <v>37</v>
      </c>
      <c r="CD154" s="259" t="str">
        <f t="shared" si="201"/>
        <v>3,500</v>
      </c>
      <c r="CE154" s="259" t="str">
        <f t="shared" si="201"/>
        <v>12</v>
      </c>
      <c r="CF154" s="259" t="str">
        <f t="shared" si="201"/>
        <v>59,600</v>
      </c>
      <c r="CG154" s="259" t="str">
        <f t="shared" si="201"/>
        <v>1,162</v>
      </c>
      <c r="CH154" s="259" t="str">
        <f t="shared" si="201"/>
        <v>1,162</v>
      </c>
      <c r="CI154" s="259">
        <f t="shared" si="201"/>
        <v>0</v>
      </c>
      <c r="CJ154" s="259" t="str">
        <f t="shared" si="201"/>
        <v>26,665</v>
      </c>
      <c r="CK154" s="259" t="str">
        <f t="shared" si="201"/>
        <v>26,665</v>
      </c>
      <c r="CL154" s="259" t="str">
        <f t="shared" si="201"/>
        <v>$1,898,464</v>
      </c>
      <c r="CM154" s="259" t="str">
        <f t="shared" si="201"/>
        <v>$731,758</v>
      </c>
      <c r="CN154" s="259" t="str">
        <f t="shared" si="201"/>
        <v>$263,757</v>
      </c>
      <c r="CO154" s="259" t="str">
        <f t="shared" si="201"/>
        <v>$2,893,979</v>
      </c>
      <c r="CP154" s="259" t="str">
        <f t="shared" si="201"/>
        <v>$202</v>
      </c>
      <c r="CQ154" s="269" t="s">
        <v>275</v>
      </c>
      <c r="CR154" s="269" t="s">
        <v>275</v>
      </c>
      <c r="CS154" s="248" t="str">
        <f t="shared" ref="CS154:DL154" si="202">CS54</f>
        <v>-</v>
      </c>
      <c r="CT154" s="259" t="str">
        <f t="shared" si="202"/>
        <v>-</v>
      </c>
      <c r="CU154" s="259" t="str">
        <f t="shared" si="202"/>
        <v>-</v>
      </c>
      <c r="CV154" s="259" t="str">
        <f t="shared" si="202"/>
        <v>-</v>
      </c>
      <c r="CW154" s="259" t="str">
        <f t="shared" si="202"/>
        <v>-</v>
      </c>
      <c r="CX154" s="259" t="str">
        <f t="shared" si="202"/>
        <v>-</v>
      </c>
      <c r="CY154" s="259" t="str">
        <f t="shared" si="202"/>
        <v>-</v>
      </c>
      <c r="CZ154" s="259" t="str">
        <f t="shared" si="202"/>
        <v>-</v>
      </c>
      <c r="DA154" s="259" t="str">
        <f t="shared" si="202"/>
        <v>-</v>
      </c>
      <c r="DB154" s="259" t="str">
        <f t="shared" si="202"/>
        <v>-</v>
      </c>
      <c r="DC154" s="259" t="str">
        <f t="shared" si="202"/>
        <v>-</v>
      </c>
      <c r="DD154" s="259" t="str">
        <f t="shared" si="202"/>
        <v>-</v>
      </c>
      <c r="DE154" s="259" t="str">
        <f t="shared" si="202"/>
        <v>-</v>
      </c>
      <c r="DF154" s="259" t="str">
        <f t="shared" si="202"/>
        <v>-</v>
      </c>
      <c r="DG154" s="259" t="str">
        <f t="shared" si="202"/>
        <v>-</v>
      </c>
      <c r="DH154" s="259" t="str">
        <f t="shared" si="202"/>
        <v>-</v>
      </c>
      <c r="DI154" s="259" t="str">
        <f t="shared" si="202"/>
        <v>-</v>
      </c>
      <c r="DJ154" s="259" t="str">
        <f t="shared" si="202"/>
        <v>-</v>
      </c>
      <c r="DK154" s="259" t="str">
        <f t="shared" si="202"/>
        <v>-</v>
      </c>
      <c r="DL154" s="259" t="str">
        <f t="shared" si="202"/>
        <v>-</v>
      </c>
      <c r="DM154" s="269" t="s">
        <v>275</v>
      </c>
      <c r="DN154" s="269" t="s">
        <v>275</v>
      </c>
      <c r="DO154" s="248" t="str">
        <f t="shared" ref="DO154:EH154" si="203">DO54</f>
        <v>-</v>
      </c>
      <c r="DP154" s="259" t="str">
        <f t="shared" si="203"/>
        <v>-</v>
      </c>
      <c r="DQ154" s="259" t="str">
        <f t="shared" si="203"/>
        <v>-</v>
      </c>
      <c r="DR154" s="259" t="str">
        <f t="shared" si="203"/>
        <v>-</v>
      </c>
      <c r="DS154" s="259" t="str">
        <f t="shared" si="203"/>
        <v>-</v>
      </c>
      <c r="DT154" s="259" t="str">
        <f t="shared" si="203"/>
        <v>-</v>
      </c>
      <c r="DU154" s="259" t="str">
        <f t="shared" si="203"/>
        <v>-</v>
      </c>
      <c r="DV154" s="259" t="str">
        <f t="shared" si="203"/>
        <v>-</v>
      </c>
      <c r="DW154" s="259" t="str">
        <f t="shared" si="203"/>
        <v>-</v>
      </c>
      <c r="DX154" s="259" t="str">
        <f t="shared" si="203"/>
        <v>-</v>
      </c>
      <c r="DY154" s="259" t="str">
        <f t="shared" si="203"/>
        <v>-</v>
      </c>
      <c r="DZ154" s="259" t="str">
        <f t="shared" si="203"/>
        <v>-</v>
      </c>
      <c r="EA154" s="259" t="str">
        <f t="shared" si="203"/>
        <v>-</v>
      </c>
      <c r="EB154" s="259" t="str">
        <f t="shared" si="203"/>
        <v>-</v>
      </c>
      <c r="EC154" s="259" t="str">
        <f t="shared" si="203"/>
        <v>-</v>
      </c>
      <c r="ED154" s="259" t="str">
        <f t="shared" si="203"/>
        <v>-</v>
      </c>
      <c r="EE154" s="259" t="str">
        <f t="shared" si="203"/>
        <v>-</v>
      </c>
      <c r="EF154" s="259" t="str">
        <f t="shared" si="203"/>
        <v>-</v>
      </c>
      <c r="EG154" s="259" t="str">
        <f t="shared" si="203"/>
        <v>-</v>
      </c>
      <c r="EH154" s="259" t="str">
        <f t="shared" si="203"/>
        <v>-</v>
      </c>
      <c r="EI154" s="269" t="s">
        <v>275</v>
      </c>
      <c r="EJ154" s="269" t="s">
        <v>275</v>
      </c>
      <c r="EK154" s="248" t="str">
        <f t="shared" ref="EK154:FD154" si="204">EK54</f>
        <v>-</v>
      </c>
      <c r="EL154" s="259" t="str">
        <f t="shared" si="204"/>
        <v>-</v>
      </c>
      <c r="EM154" s="259" t="str">
        <f t="shared" si="204"/>
        <v>-</v>
      </c>
      <c r="EN154" s="259" t="str">
        <f t="shared" si="204"/>
        <v>-</v>
      </c>
      <c r="EO154" s="259" t="str">
        <f t="shared" si="204"/>
        <v>-</v>
      </c>
      <c r="EP154" s="259" t="str">
        <f t="shared" si="204"/>
        <v>-</v>
      </c>
      <c r="EQ154" s="259" t="str">
        <f t="shared" si="204"/>
        <v>-</v>
      </c>
      <c r="ER154" s="259" t="str">
        <f t="shared" si="204"/>
        <v>-</v>
      </c>
      <c r="ES154" s="259" t="str">
        <f t="shared" si="204"/>
        <v>-</v>
      </c>
      <c r="ET154" s="259" t="str">
        <f t="shared" si="204"/>
        <v>-</v>
      </c>
      <c r="EU154" s="259" t="str">
        <f t="shared" si="204"/>
        <v>-</v>
      </c>
      <c r="EV154" s="259" t="str">
        <f t="shared" si="204"/>
        <v>-</v>
      </c>
      <c r="EW154" s="259" t="str">
        <f t="shared" si="204"/>
        <v>-</v>
      </c>
      <c r="EX154" s="259" t="str">
        <f t="shared" si="204"/>
        <v>-</v>
      </c>
      <c r="EY154" s="259" t="str">
        <f t="shared" si="204"/>
        <v>-</v>
      </c>
      <c r="EZ154" s="259" t="str">
        <f t="shared" si="204"/>
        <v>-</v>
      </c>
      <c r="FA154" s="259" t="str">
        <f t="shared" si="204"/>
        <v>-</v>
      </c>
      <c r="FB154" s="259" t="str">
        <f t="shared" si="204"/>
        <v>-</v>
      </c>
      <c r="FC154" s="259" t="str">
        <f t="shared" si="204"/>
        <v>-</v>
      </c>
      <c r="FD154" s="259" t="str">
        <f t="shared" si="204"/>
        <v>-</v>
      </c>
      <c r="FE154" s="269" t="s">
        <v>275</v>
      </c>
    </row>
    <row r="155" spans="1:161"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248" t="s">
        <v>137</v>
      </c>
      <c r="AD155" s="257" t="str">
        <f t="shared" ca="1" si="59"/>
        <v>$69</v>
      </c>
      <c r="AE155" s="259" t="str">
        <f t="shared" ref="AE155" si="205">AE55</f>
        <v>8,300</v>
      </c>
      <c r="AF155" s="259" t="str">
        <f t="shared" ref="AF155:AS155" si="206">AF55</f>
        <v>975</v>
      </c>
      <c r="AG155" s="259" t="str">
        <f t="shared" si="206"/>
        <v>0</v>
      </c>
      <c r="AH155" s="259" t="str">
        <f t="shared" si="206"/>
        <v>400</v>
      </c>
      <c r="AI155" s="259" t="str">
        <f t="shared" si="206"/>
        <v>22</v>
      </c>
      <c r="AJ155" s="259" t="str">
        <f t="shared" si="206"/>
        <v>12</v>
      </c>
      <c r="AK155" s="259" t="str">
        <f t="shared" si="206"/>
        <v>100</v>
      </c>
      <c r="AL155" s="259" t="str">
        <f t="shared" si="206"/>
        <v>90,000</v>
      </c>
      <c r="AM155" s="259" t="str">
        <f t="shared" si="206"/>
        <v>100</v>
      </c>
      <c r="AN155" s="259" t="str">
        <f t="shared" si="206"/>
        <v>825,000</v>
      </c>
      <c r="AO155" s="259" t="str">
        <f t="shared" si="206"/>
        <v>142,182</v>
      </c>
      <c r="AP155" s="259" t="str">
        <f t="shared" si="206"/>
        <v>142,192</v>
      </c>
      <c r="AQ155" s="259" t="str">
        <f t="shared" si="206"/>
        <v>17,868</v>
      </c>
      <c r="AR155" s="259" t="str">
        <f t="shared" si="206"/>
        <v>610,045</v>
      </c>
      <c r="AS155" s="259" t="str">
        <f t="shared" si="206"/>
        <v>1,197,494</v>
      </c>
      <c r="AT155" s="259" t="str">
        <f t="shared" ref="AT155:AX155" si="207">AT55</f>
        <v>$9,554,627</v>
      </c>
      <c r="AU155" s="259" t="str">
        <f t="shared" si="207"/>
        <v>$9,815,287</v>
      </c>
      <c r="AV155" s="259" t="str">
        <f t="shared" si="207"/>
        <v>$10,748,715</v>
      </c>
      <c r="AW155" s="259" t="str">
        <f t="shared" si="207"/>
        <v>$32,218,630</v>
      </c>
      <c r="AX155" s="259" t="str">
        <f t="shared" si="207"/>
        <v>$69</v>
      </c>
      <c r="AY155" s="269" t="s">
        <v>275</v>
      </c>
      <c r="AZ155" s="269"/>
      <c r="BA155" s="248" t="str">
        <f t="shared" ref="BA155:BT155" si="208">BA55</f>
        <v>8,300</v>
      </c>
      <c r="BB155" s="259" t="str">
        <f t="shared" si="208"/>
        <v>975</v>
      </c>
      <c r="BC155" s="259" t="str">
        <f t="shared" si="208"/>
        <v>2</v>
      </c>
      <c r="BD155" s="259" t="str">
        <f t="shared" si="208"/>
        <v>423</v>
      </c>
      <c r="BE155" s="259" t="str">
        <f t="shared" si="208"/>
        <v>22</v>
      </c>
      <c r="BF155" s="259" t="str">
        <f t="shared" si="208"/>
        <v>12</v>
      </c>
      <c r="BG155" s="259" t="str">
        <f t="shared" si="208"/>
        <v>100</v>
      </c>
      <c r="BH155" s="259" t="str">
        <f t="shared" si="208"/>
        <v>85,000</v>
      </c>
      <c r="BI155" s="259" t="str">
        <f t="shared" si="208"/>
        <v>100</v>
      </c>
      <c r="BJ155" s="259" t="str">
        <f t="shared" si="208"/>
        <v>825,000</v>
      </c>
      <c r="BK155" s="259" t="str">
        <f t="shared" si="208"/>
        <v>95,740</v>
      </c>
      <c r="BL155" s="259" t="str">
        <f t="shared" si="208"/>
        <v>95,746</v>
      </c>
      <c r="BM155" s="259" t="str">
        <f t="shared" si="208"/>
        <v>12,102</v>
      </c>
      <c r="BN155" s="259" t="str">
        <f t="shared" si="208"/>
        <v>468,809</v>
      </c>
      <c r="BO155" s="259" t="str">
        <f t="shared" si="208"/>
        <v>871,402</v>
      </c>
      <c r="BP155" s="259" t="str">
        <f t="shared" si="208"/>
        <v>$8,168,087</v>
      </c>
      <c r="BQ155" s="259" t="str">
        <f t="shared" si="208"/>
        <v>$8,624,530</v>
      </c>
      <c r="BR155" s="259" t="str">
        <f t="shared" si="208"/>
        <v>$8,083,183</v>
      </c>
      <c r="BS155" s="259" t="str">
        <f t="shared" si="208"/>
        <v>$29,637,077</v>
      </c>
      <c r="BT155" s="259" t="str">
        <f t="shared" si="208"/>
        <v>$67</v>
      </c>
      <c r="BU155" s="269" t="s">
        <v>275</v>
      </c>
      <c r="BV155" s="269" t="s">
        <v>275</v>
      </c>
      <c r="BW155" s="248" t="str">
        <f t="shared" ref="BW155:CP155" si="209">BW55</f>
        <v>8,300</v>
      </c>
      <c r="BX155" s="259" t="str">
        <f t="shared" si="209"/>
        <v>975</v>
      </c>
      <c r="BY155" s="259" t="str">
        <f t="shared" si="209"/>
        <v>2</v>
      </c>
      <c r="BZ155" s="259" t="str">
        <f t="shared" si="209"/>
        <v>423</v>
      </c>
      <c r="CA155" s="259" t="str">
        <f t="shared" si="209"/>
        <v>22</v>
      </c>
      <c r="CB155" s="259" t="str">
        <f t="shared" si="209"/>
        <v>12</v>
      </c>
      <c r="CC155" s="259" t="str">
        <f t="shared" si="209"/>
        <v>100</v>
      </c>
      <c r="CD155" s="259" t="str">
        <f t="shared" si="209"/>
        <v>85,000</v>
      </c>
      <c r="CE155" s="259" t="str">
        <f t="shared" si="209"/>
        <v>100</v>
      </c>
      <c r="CF155" s="259" t="str">
        <f t="shared" si="209"/>
        <v>825,000</v>
      </c>
      <c r="CG155" s="259" t="str">
        <f t="shared" si="209"/>
        <v>132,373</v>
      </c>
      <c r="CH155" s="259" t="str">
        <f t="shared" si="209"/>
        <v>132,373</v>
      </c>
      <c r="CI155" s="259" t="str">
        <f t="shared" si="209"/>
        <v>25,000</v>
      </c>
      <c r="CJ155" s="259" t="str">
        <f t="shared" si="209"/>
        <v>650,000</v>
      </c>
      <c r="CK155" s="259" t="str">
        <f t="shared" si="209"/>
        <v>1,290,000</v>
      </c>
      <c r="CL155" s="259" t="str">
        <f t="shared" si="209"/>
        <v>$9,230,000</v>
      </c>
      <c r="CM155" s="259" t="str">
        <f t="shared" si="209"/>
        <v>$11,137,000</v>
      </c>
      <c r="CN155" s="259" t="str">
        <f t="shared" si="209"/>
        <v>$9,404,000</v>
      </c>
      <c r="CO155" s="259" t="str">
        <f t="shared" si="209"/>
        <v>$31,465,000</v>
      </c>
      <c r="CP155" s="259" t="str">
        <f t="shared" si="209"/>
        <v>$65</v>
      </c>
      <c r="CQ155" s="269" t="s">
        <v>275</v>
      </c>
      <c r="CR155" s="269" t="s">
        <v>275</v>
      </c>
      <c r="CS155" s="248" t="str">
        <f t="shared" ref="CS155:DL155" si="210">CS55</f>
        <v>8,300</v>
      </c>
      <c r="CT155" s="259" t="str">
        <f t="shared" si="210"/>
        <v>975</v>
      </c>
      <c r="CU155" s="259" t="str">
        <f t="shared" si="210"/>
        <v>1</v>
      </c>
      <c r="CV155" s="259" t="str">
        <f t="shared" si="210"/>
        <v>401</v>
      </c>
      <c r="CW155" s="259" t="str">
        <f t="shared" si="210"/>
        <v>22</v>
      </c>
      <c r="CX155" s="259" t="str">
        <f t="shared" si="210"/>
        <v>12</v>
      </c>
      <c r="CY155" s="259" t="str">
        <f t="shared" si="210"/>
        <v>100</v>
      </c>
      <c r="CZ155" s="259" t="str">
        <f t="shared" si="210"/>
        <v>86,667</v>
      </c>
      <c r="DA155" s="259" t="str">
        <f t="shared" si="210"/>
        <v>100</v>
      </c>
      <c r="DB155" s="259" t="str">
        <f t="shared" si="210"/>
        <v>825,000</v>
      </c>
      <c r="DC155" s="259" t="str">
        <f t="shared" si="210"/>
        <v>123,432</v>
      </c>
      <c r="DD155" s="259" t="str">
        <f t="shared" si="210"/>
        <v>123,437</v>
      </c>
      <c r="DE155" s="259" t="str">
        <f t="shared" si="210"/>
        <v>18,323</v>
      </c>
      <c r="DF155" s="259" t="str">
        <f t="shared" si="210"/>
        <v>576,285</v>
      </c>
      <c r="DG155" s="259" t="str">
        <f t="shared" si="210"/>
        <v>1,119,632</v>
      </c>
      <c r="DH155" s="259" t="str">
        <f t="shared" si="210"/>
        <v>$8,984,238</v>
      </c>
      <c r="DI155" s="259" t="str">
        <f t="shared" si="210"/>
        <v>$9,858,939</v>
      </c>
      <c r="DJ155" s="259" t="str">
        <f t="shared" si="210"/>
        <v>$9,411,966</v>
      </c>
      <c r="DK155" s="259" t="str">
        <f t="shared" si="210"/>
        <v>$31,106,902</v>
      </c>
      <c r="DL155" s="259" t="str">
        <f t="shared" si="210"/>
        <v>$67</v>
      </c>
      <c r="DM155" s="269" t="s">
        <v>275</v>
      </c>
      <c r="DN155" s="269" t="s">
        <v>275</v>
      </c>
      <c r="DO155" s="248" t="str">
        <f t="shared" ref="DO155:EH155" si="211">DO55</f>
        <v>0</v>
      </c>
      <c r="DP155" s="259" t="str">
        <f t="shared" si="211"/>
        <v>0</v>
      </c>
      <c r="DQ155" s="259" t="str">
        <f t="shared" si="211"/>
        <v>-2</v>
      </c>
      <c r="DR155" s="259" t="str">
        <f t="shared" si="211"/>
        <v>-1</v>
      </c>
      <c r="DS155" s="259" t="str">
        <f t="shared" si="211"/>
        <v>0</v>
      </c>
      <c r="DT155" s="259" t="str">
        <f t="shared" si="211"/>
        <v>0</v>
      </c>
      <c r="DU155" s="259" t="str">
        <f t="shared" si="211"/>
        <v>0</v>
      </c>
      <c r="DV155" s="259" t="str">
        <f t="shared" si="211"/>
        <v>5,000</v>
      </c>
      <c r="DW155" s="259" t="str">
        <f t="shared" si="211"/>
        <v>0</v>
      </c>
      <c r="DX155" s="259" t="str">
        <f t="shared" si="211"/>
        <v>0</v>
      </c>
      <c r="DY155" s="259" t="str">
        <f t="shared" si="211"/>
        <v>46,442</v>
      </c>
      <c r="DZ155" s="259" t="str">
        <f t="shared" si="211"/>
        <v>46,446</v>
      </c>
      <c r="EA155" s="259" t="str">
        <f t="shared" si="211"/>
        <v>5,766</v>
      </c>
      <c r="EB155" s="259" t="str">
        <f t="shared" si="211"/>
        <v>141,236</v>
      </c>
      <c r="EC155" s="259" t="str">
        <f t="shared" si="211"/>
        <v>326,092</v>
      </c>
      <c r="ED155" s="259" t="str">
        <f t="shared" si="211"/>
        <v>$1,386,540</v>
      </c>
      <c r="EE155" s="259" t="str">
        <f t="shared" si="211"/>
        <v>$1,190,757</v>
      </c>
      <c r="EF155" s="259" t="str">
        <f t="shared" si="211"/>
        <v>$2,665,532</v>
      </c>
      <c r="EG155" s="259" t="str">
        <f t="shared" si="211"/>
        <v>$2,581,553</v>
      </c>
      <c r="EH155" s="259" t="str">
        <f t="shared" si="211"/>
        <v>$2</v>
      </c>
      <c r="EI155" s="269" t="s">
        <v>275</v>
      </c>
      <c r="EJ155" s="269" t="s">
        <v>275</v>
      </c>
      <c r="EK155" s="248" t="str">
        <f t="shared" ref="EK155:FD155" si="212">EK55</f>
        <v>0</v>
      </c>
      <c r="EL155" s="259" t="str">
        <f t="shared" si="212"/>
        <v>0</v>
      </c>
      <c r="EM155" s="259" t="str">
        <f t="shared" si="212"/>
        <v>0</v>
      </c>
      <c r="EN155" s="259" t="str">
        <f t="shared" si="212"/>
        <v>0</v>
      </c>
      <c r="EO155" s="259" t="str">
        <f t="shared" si="212"/>
        <v>0</v>
      </c>
      <c r="EP155" s="259" t="str">
        <f t="shared" si="212"/>
        <v>0</v>
      </c>
      <c r="EQ155" s="259" t="str">
        <f t="shared" si="212"/>
        <v>0</v>
      </c>
      <c r="ER155" s="259" t="str">
        <f t="shared" si="212"/>
        <v>0</v>
      </c>
      <c r="ES155" s="259" t="str">
        <f t="shared" si="212"/>
        <v>0</v>
      </c>
      <c r="ET155" s="259" t="str">
        <f t="shared" si="212"/>
        <v>0</v>
      </c>
      <c r="EU155" s="259" t="str">
        <f t="shared" si="212"/>
        <v>-36,633</v>
      </c>
      <c r="EV155" s="259" t="str">
        <f t="shared" si="212"/>
        <v>-36,627</v>
      </c>
      <c r="EW155" s="259" t="str">
        <f t="shared" si="212"/>
        <v>-12,898</v>
      </c>
      <c r="EX155" s="259" t="str">
        <f t="shared" si="212"/>
        <v>-181,191</v>
      </c>
      <c r="EY155" s="259" t="str">
        <f t="shared" si="212"/>
        <v>-418,598</v>
      </c>
      <c r="EZ155" s="259" t="str">
        <f t="shared" si="212"/>
        <v>-$1,061,913</v>
      </c>
      <c r="FA155" s="259" t="str">
        <f t="shared" si="212"/>
        <v>-$2,512,470</v>
      </c>
      <c r="FB155" s="259" t="str">
        <f t="shared" si="212"/>
        <v>-$1,320,817</v>
      </c>
      <c r="FC155" s="259" t="str">
        <f t="shared" si="212"/>
        <v>-$1,827,923</v>
      </c>
      <c r="FD155" s="259" t="str">
        <f t="shared" si="212"/>
        <v>$3</v>
      </c>
      <c r="FE155" s="269" t="s">
        <v>275</v>
      </c>
    </row>
    <row r="156" spans="1:161"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248" t="s">
        <v>353</v>
      </c>
      <c r="AD156" s="257" t="str">
        <f t="shared" ca="1" si="59"/>
        <v>$77</v>
      </c>
      <c r="AE156" s="259" t="str">
        <f t="shared" ref="AE156" si="213">AE56</f>
        <v>17,132</v>
      </c>
      <c r="AF156" s="259" t="str">
        <f t="shared" ref="AF156:AS156" si="214">AF56</f>
        <v>773</v>
      </c>
      <c r="AG156" s="259" t="str">
        <f t="shared" si="214"/>
        <v>20</v>
      </c>
      <c r="AH156" s="259" t="str">
        <f t="shared" si="214"/>
        <v>645</v>
      </c>
      <c r="AI156" s="259" t="str">
        <f t="shared" si="214"/>
        <v>17</v>
      </c>
      <c r="AJ156" s="259" t="str">
        <f t="shared" si="214"/>
        <v>2</v>
      </c>
      <c r="AK156" s="259" t="str">
        <f t="shared" si="214"/>
        <v>94</v>
      </c>
      <c r="AL156" s="259" t="str">
        <f t="shared" si="214"/>
        <v>380,000</v>
      </c>
      <c r="AM156" s="259" t="str">
        <f t="shared" si="214"/>
        <v>80</v>
      </c>
      <c r="AN156" s="259" t="str">
        <f t="shared" si="214"/>
        <v>1,400,000</v>
      </c>
      <c r="AO156" s="259" t="str">
        <f t="shared" si="214"/>
        <v>91,494</v>
      </c>
      <c r="AP156" s="259" t="str">
        <f t="shared" si="214"/>
        <v>91,494</v>
      </c>
      <c r="AQ156" s="259" t="str">
        <f t="shared" si="214"/>
        <v>15,207</v>
      </c>
      <c r="AR156" s="259" t="str">
        <f t="shared" si="214"/>
        <v>1,169,839</v>
      </c>
      <c r="AS156" s="259" t="str">
        <f t="shared" si="214"/>
        <v>1,169,839</v>
      </c>
      <c r="AT156" s="259" t="str">
        <f t="shared" ref="AT156:AX156" si="215">AT56</f>
        <v>$18,338,146</v>
      </c>
      <c r="AU156" s="259" t="str">
        <f t="shared" si="215"/>
        <v>$5,173,518</v>
      </c>
      <c r="AV156" s="259" t="str">
        <f t="shared" si="215"/>
        <v>$7,043,941</v>
      </c>
      <c r="AW156" s="259" t="str">
        <f t="shared" si="215"/>
        <v>$53,722,560</v>
      </c>
      <c r="AX156" s="259" t="str">
        <f t="shared" si="215"/>
        <v>$77</v>
      </c>
      <c r="AY156" s="269" t="s">
        <v>275</v>
      </c>
      <c r="AZ156" s="269"/>
      <c r="BA156" s="248" t="str">
        <f t="shared" ref="BA156:BT156" si="216">BA56</f>
        <v>-</v>
      </c>
      <c r="BB156" s="259" t="str">
        <f t="shared" si="216"/>
        <v>-</v>
      </c>
      <c r="BC156" s="259" t="str">
        <f t="shared" si="216"/>
        <v>-</v>
      </c>
      <c r="BD156" s="259" t="str">
        <f t="shared" si="216"/>
        <v>-</v>
      </c>
      <c r="BE156" s="259" t="str">
        <f t="shared" si="216"/>
        <v>-</v>
      </c>
      <c r="BF156" s="259" t="str">
        <f t="shared" si="216"/>
        <v>-</v>
      </c>
      <c r="BG156" s="259" t="str">
        <f t="shared" si="216"/>
        <v>-</v>
      </c>
      <c r="BH156" s="259" t="str">
        <f t="shared" si="216"/>
        <v>-</v>
      </c>
      <c r="BI156" s="259" t="str">
        <f t="shared" si="216"/>
        <v>-</v>
      </c>
      <c r="BJ156" s="259" t="str">
        <f t="shared" si="216"/>
        <v>-</v>
      </c>
      <c r="BK156" s="259" t="str">
        <f t="shared" si="216"/>
        <v>-</v>
      </c>
      <c r="BL156" s="259" t="str">
        <f t="shared" si="216"/>
        <v>-</v>
      </c>
      <c r="BM156" s="259" t="str">
        <f t="shared" si="216"/>
        <v>-</v>
      </c>
      <c r="BN156" s="259" t="str">
        <f t="shared" si="216"/>
        <v>-</v>
      </c>
      <c r="BO156" s="259" t="str">
        <f t="shared" si="216"/>
        <v>-</v>
      </c>
      <c r="BP156" s="259" t="str">
        <f t="shared" si="216"/>
        <v>-</v>
      </c>
      <c r="BQ156" s="259" t="str">
        <f t="shared" si="216"/>
        <v>-</v>
      </c>
      <c r="BR156" s="259" t="str">
        <f t="shared" si="216"/>
        <v>-</v>
      </c>
      <c r="BS156" s="259" t="str">
        <f t="shared" si="216"/>
        <v>-</v>
      </c>
      <c r="BT156" s="259" t="str">
        <f t="shared" si="216"/>
        <v>-</v>
      </c>
      <c r="BU156" s="269" t="s">
        <v>275</v>
      </c>
      <c r="BV156" s="269" t="s">
        <v>275</v>
      </c>
      <c r="BW156" s="248" t="str">
        <f t="shared" ref="BW156:CP156" si="217">BW56</f>
        <v>-</v>
      </c>
      <c r="BX156" s="259" t="str">
        <f t="shared" si="217"/>
        <v>-</v>
      </c>
      <c r="BY156" s="259" t="str">
        <f t="shared" si="217"/>
        <v>-</v>
      </c>
      <c r="BZ156" s="259" t="str">
        <f t="shared" si="217"/>
        <v>-</v>
      </c>
      <c r="CA156" s="259" t="str">
        <f t="shared" si="217"/>
        <v>-</v>
      </c>
      <c r="CB156" s="259" t="str">
        <f t="shared" si="217"/>
        <v>-</v>
      </c>
      <c r="CC156" s="259" t="str">
        <f t="shared" si="217"/>
        <v>-</v>
      </c>
      <c r="CD156" s="259" t="str">
        <f t="shared" si="217"/>
        <v>-</v>
      </c>
      <c r="CE156" s="259" t="str">
        <f t="shared" si="217"/>
        <v>-</v>
      </c>
      <c r="CF156" s="259" t="str">
        <f t="shared" si="217"/>
        <v>-</v>
      </c>
      <c r="CG156" s="259" t="str">
        <f t="shared" si="217"/>
        <v>-</v>
      </c>
      <c r="CH156" s="259" t="str">
        <f t="shared" si="217"/>
        <v>-</v>
      </c>
      <c r="CI156" s="259" t="str">
        <f t="shared" si="217"/>
        <v>-</v>
      </c>
      <c r="CJ156" s="259" t="str">
        <f t="shared" si="217"/>
        <v>-</v>
      </c>
      <c r="CK156" s="259" t="str">
        <f t="shared" si="217"/>
        <v>-</v>
      </c>
      <c r="CL156" s="259" t="str">
        <f t="shared" si="217"/>
        <v>-</v>
      </c>
      <c r="CM156" s="259" t="str">
        <f t="shared" si="217"/>
        <v>-</v>
      </c>
      <c r="CN156" s="259" t="str">
        <f t="shared" si="217"/>
        <v>-</v>
      </c>
      <c r="CO156" s="259" t="str">
        <f t="shared" si="217"/>
        <v>-</v>
      </c>
      <c r="CP156" s="259" t="str">
        <f t="shared" si="217"/>
        <v>-</v>
      </c>
      <c r="CQ156" s="269" t="s">
        <v>275</v>
      </c>
      <c r="CR156" s="269" t="s">
        <v>275</v>
      </c>
      <c r="CS156" s="248" t="str">
        <f t="shared" ref="CS156:DL156" si="218">CS56</f>
        <v>-</v>
      </c>
      <c r="CT156" s="259" t="str">
        <f t="shared" si="218"/>
        <v>-</v>
      </c>
      <c r="CU156" s="259" t="str">
        <f t="shared" si="218"/>
        <v>-</v>
      </c>
      <c r="CV156" s="259" t="str">
        <f t="shared" si="218"/>
        <v>-</v>
      </c>
      <c r="CW156" s="259" t="str">
        <f t="shared" si="218"/>
        <v>-</v>
      </c>
      <c r="CX156" s="259" t="str">
        <f t="shared" si="218"/>
        <v>-</v>
      </c>
      <c r="CY156" s="259" t="str">
        <f t="shared" si="218"/>
        <v>-</v>
      </c>
      <c r="CZ156" s="259" t="str">
        <f t="shared" si="218"/>
        <v>-</v>
      </c>
      <c r="DA156" s="259" t="str">
        <f t="shared" si="218"/>
        <v>-</v>
      </c>
      <c r="DB156" s="259" t="str">
        <f t="shared" si="218"/>
        <v>-</v>
      </c>
      <c r="DC156" s="259" t="str">
        <f t="shared" si="218"/>
        <v>-</v>
      </c>
      <c r="DD156" s="259" t="str">
        <f t="shared" si="218"/>
        <v>-</v>
      </c>
      <c r="DE156" s="259" t="str">
        <f t="shared" si="218"/>
        <v>-</v>
      </c>
      <c r="DF156" s="259" t="str">
        <f t="shared" si="218"/>
        <v>-</v>
      </c>
      <c r="DG156" s="259" t="str">
        <f t="shared" si="218"/>
        <v>1,169,839</v>
      </c>
      <c r="DH156" s="259" t="str">
        <f t="shared" si="218"/>
        <v>-</v>
      </c>
      <c r="DI156" s="259" t="str">
        <f t="shared" si="218"/>
        <v>-</v>
      </c>
      <c r="DJ156" s="259" t="str">
        <f t="shared" si="218"/>
        <v>-</v>
      </c>
      <c r="DK156" s="259" t="str">
        <f t="shared" si="218"/>
        <v>-</v>
      </c>
      <c r="DL156" s="259" t="str">
        <f t="shared" si="218"/>
        <v>-</v>
      </c>
      <c r="DM156" s="269" t="s">
        <v>275</v>
      </c>
      <c r="DN156" s="269" t="s">
        <v>275</v>
      </c>
      <c r="DO156" s="248" t="str">
        <f t="shared" ref="DO156:EH156" si="219">DO56</f>
        <v>-</v>
      </c>
      <c r="DP156" s="259" t="str">
        <f t="shared" si="219"/>
        <v>-</v>
      </c>
      <c r="DQ156" s="259" t="str">
        <f t="shared" si="219"/>
        <v>-</v>
      </c>
      <c r="DR156" s="259" t="str">
        <f t="shared" si="219"/>
        <v>-</v>
      </c>
      <c r="DS156" s="259" t="str">
        <f t="shared" si="219"/>
        <v>-</v>
      </c>
      <c r="DT156" s="259" t="str">
        <f t="shared" si="219"/>
        <v>-</v>
      </c>
      <c r="DU156" s="259" t="str">
        <f t="shared" si="219"/>
        <v>-</v>
      </c>
      <c r="DV156" s="259" t="str">
        <f t="shared" si="219"/>
        <v>-</v>
      </c>
      <c r="DW156" s="259" t="str">
        <f t="shared" si="219"/>
        <v>-</v>
      </c>
      <c r="DX156" s="259" t="str">
        <f t="shared" si="219"/>
        <v>-</v>
      </c>
      <c r="DY156" s="259" t="str">
        <f t="shared" si="219"/>
        <v>-</v>
      </c>
      <c r="DZ156" s="259" t="str">
        <f t="shared" si="219"/>
        <v>-</v>
      </c>
      <c r="EA156" s="259" t="str">
        <f t="shared" si="219"/>
        <v>-</v>
      </c>
      <c r="EB156" s="259" t="str">
        <f t="shared" si="219"/>
        <v>-</v>
      </c>
      <c r="EC156" s="259" t="str">
        <f t="shared" si="219"/>
        <v>-</v>
      </c>
      <c r="ED156" s="259" t="str">
        <f t="shared" si="219"/>
        <v>-</v>
      </c>
      <c r="EE156" s="259" t="str">
        <f t="shared" si="219"/>
        <v>-</v>
      </c>
      <c r="EF156" s="259" t="str">
        <f t="shared" si="219"/>
        <v>-</v>
      </c>
      <c r="EG156" s="259" t="str">
        <f t="shared" si="219"/>
        <v>-</v>
      </c>
      <c r="EH156" s="259" t="str">
        <f t="shared" si="219"/>
        <v>-</v>
      </c>
      <c r="EI156" s="269" t="s">
        <v>275</v>
      </c>
      <c r="EJ156" s="269" t="s">
        <v>275</v>
      </c>
      <c r="EK156" s="248" t="str">
        <f t="shared" ref="EK156:FD156" si="220">EK56</f>
        <v>-</v>
      </c>
      <c r="EL156" s="259" t="str">
        <f t="shared" si="220"/>
        <v>-</v>
      </c>
      <c r="EM156" s="259" t="str">
        <f t="shared" si="220"/>
        <v>-</v>
      </c>
      <c r="EN156" s="259" t="str">
        <f t="shared" si="220"/>
        <v>-</v>
      </c>
      <c r="EO156" s="259" t="str">
        <f t="shared" si="220"/>
        <v>-</v>
      </c>
      <c r="EP156" s="259" t="str">
        <f t="shared" si="220"/>
        <v>-</v>
      </c>
      <c r="EQ156" s="259" t="str">
        <f t="shared" si="220"/>
        <v>-</v>
      </c>
      <c r="ER156" s="259" t="str">
        <f t="shared" si="220"/>
        <v>-</v>
      </c>
      <c r="ES156" s="259" t="str">
        <f t="shared" si="220"/>
        <v>-</v>
      </c>
      <c r="ET156" s="259" t="str">
        <f t="shared" si="220"/>
        <v>-</v>
      </c>
      <c r="EU156" s="259" t="str">
        <f t="shared" si="220"/>
        <v>-</v>
      </c>
      <c r="EV156" s="259" t="str">
        <f t="shared" si="220"/>
        <v>-</v>
      </c>
      <c r="EW156" s="259" t="str">
        <f t="shared" si="220"/>
        <v>-</v>
      </c>
      <c r="EX156" s="259" t="str">
        <f t="shared" si="220"/>
        <v>-</v>
      </c>
      <c r="EY156" s="259" t="str">
        <f t="shared" si="220"/>
        <v>-</v>
      </c>
      <c r="EZ156" s="259" t="str">
        <f t="shared" si="220"/>
        <v>-</v>
      </c>
      <c r="FA156" s="259" t="str">
        <f t="shared" si="220"/>
        <v>-</v>
      </c>
      <c r="FB156" s="259" t="str">
        <f t="shared" si="220"/>
        <v>-</v>
      </c>
      <c r="FC156" s="259" t="str">
        <f t="shared" si="220"/>
        <v>-</v>
      </c>
      <c r="FD156" s="259" t="str">
        <f t="shared" si="220"/>
        <v>-</v>
      </c>
      <c r="FE156" s="269" t="s">
        <v>275</v>
      </c>
    </row>
    <row r="157" spans="1:161"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248" t="s">
        <v>138</v>
      </c>
      <c r="AD157" s="257" t="str">
        <f t="shared" ca="1" si="59"/>
        <v>$70</v>
      </c>
      <c r="AE157" s="259" t="str">
        <f t="shared" ref="AE157" si="221">AE57</f>
        <v>16,000</v>
      </c>
      <c r="AF157" s="259" t="str">
        <f t="shared" ref="AF157:AS157" si="222">AF57</f>
        <v>300</v>
      </c>
      <c r="AG157" s="259" t="str">
        <f t="shared" si="222"/>
        <v>500</v>
      </c>
      <c r="AH157" s="259" t="str">
        <f t="shared" si="222"/>
        <v>400</v>
      </c>
      <c r="AI157" s="259" t="str">
        <f t="shared" si="222"/>
        <v>0</v>
      </c>
      <c r="AJ157" s="259" t="str">
        <f t="shared" si="222"/>
        <v>6</v>
      </c>
      <c r="AK157" s="259" t="str">
        <f t="shared" si="222"/>
        <v>153</v>
      </c>
      <c r="AL157" s="259" t="str">
        <f t="shared" si="222"/>
        <v>380,000</v>
      </c>
      <c r="AM157" s="259" t="str">
        <f t="shared" si="222"/>
        <v>123</v>
      </c>
      <c r="AN157" s="259" t="str">
        <f t="shared" si="222"/>
        <v>920,000</v>
      </c>
      <c r="AO157" s="259" t="str">
        <f t="shared" si="222"/>
        <v>515,624</v>
      </c>
      <c r="AP157" s="259" t="str">
        <f t="shared" si="222"/>
        <v>516,327</v>
      </c>
      <c r="AQ157" s="259" t="str">
        <f t="shared" si="222"/>
        <v>15,638</v>
      </c>
      <c r="AR157" s="259" t="str">
        <f t="shared" si="222"/>
        <v>0</v>
      </c>
      <c r="AS157" s="259" t="str">
        <f t="shared" si="222"/>
        <v>3,340,000</v>
      </c>
      <c r="AT157" s="259" t="str">
        <f t="shared" ref="AT157:AX157" si="223">AT57</f>
        <v>$13,420,000</v>
      </c>
      <c r="AU157" s="259" t="str">
        <f t="shared" si="223"/>
        <v>$81,906,000</v>
      </c>
      <c r="AV157" s="259" t="str">
        <f t="shared" si="223"/>
        <v>$37,510,000</v>
      </c>
      <c r="AW157" s="259" t="str">
        <f t="shared" si="223"/>
        <v>$132,837,156</v>
      </c>
      <c r="AX157" s="259" t="str">
        <f t="shared" si="223"/>
        <v>$70</v>
      </c>
      <c r="AY157" s="269" t="s">
        <v>275</v>
      </c>
      <c r="AZ157" s="269"/>
      <c r="BA157" s="248" t="str">
        <f t="shared" ref="BA157:BT157" si="224">BA57</f>
        <v>16,000</v>
      </c>
      <c r="BB157" s="259" t="str">
        <f t="shared" si="224"/>
        <v>700</v>
      </c>
      <c r="BC157" s="259">
        <f t="shared" si="224"/>
        <v>0</v>
      </c>
      <c r="BD157" s="259" t="str">
        <f t="shared" si="224"/>
        <v>3,725</v>
      </c>
      <c r="BE157" s="259" t="str">
        <f t="shared" si="224"/>
        <v>16</v>
      </c>
      <c r="BF157" s="259" t="str">
        <f t="shared" si="224"/>
        <v>55</v>
      </c>
      <c r="BG157" s="259" t="str">
        <f t="shared" si="224"/>
        <v>140</v>
      </c>
      <c r="BH157" s="259" t="str">
        <f t="shared" si="224"/>
        <v>350,000</v>
      </c>
      <c r="BI157" s="259" t="str">
        <f t="shared" si="224"/>
        <v>140</v>
      </c>
      <c r="BJ157" s="259" t="str">
        <f t="shared" si="224"/>
        <v>500,000</v>
      </c>
      <c r="BK157" s="259" t="str">
        <f t="shared" si="224"/>
        <v>368,500</v>
      </c>
      <c r="BL157" s="259" t="str">
        <f t="shared" si="224"/>
        <v>368,500</v>
      </c>
      <c r="BM157" s="259" t="str">
        <f t="shared" si="224"/>
        <v>5,000</v>
      </c>
      <c r="BN157" s="259">
        <f t="shared" si="224"/>
        <v>0</v>
      </c>
      <c r="BO157" s="259" t="str">
        <f t="shared" si="224"/>
        <v>500,000</v>
      </c>
      <c r="BP157" s="259" t="str">
        <f t="shared" si="224"/>
        <v>$9,500,000</v>
      </c>
      <c r="BQ157" s="259" t="str">
        <f t="shared" si="224"/>
        <v>$48,250,000</v>
      </c>
      <c r="BR157" s="259" t="str">
        <f t="shared" si="224"/>
        <v>$26,300,000</v>
      </c>
      <c r="BS157" s="259" t="str">
        <f t="shared" si="224"/>
        <v>$84,000,000</v>
      </c>
      <c r="BT157" s="259" t="str">
        <f t="shared" si="224"/>
        <v>$70</v>
      </c>
      <c r="BU157" s="269" t="s">
        <v>275</v>
      </c>
      <c r="BV157" s="269" t="s">
        <v>275</v>
      </c>
      <c r="BW157" s="248" t="str">
        <f t="shared" ref="BW157:CP157" si="225">BW57</f>
        <v>21,000</v>
      </c>
      <c r="BX157" s="259" t="str">
        <f t="shared" si="225"/>
        <v>725</v>
      </c>
      <c r="BY157" s="259">
        <f t="shared" si="225"/>
        <v>0</v>
      </c>
      <c r="BZ157" s="259" t="str">
        <f t="shared" si="225"/>
        <v>3,750</v>
      </c>
      <c r="CA157" s="259" t="str">
        <f t="shared" si="225"/>
        <v>16</v>
      </c>
      <c r="CB157" s="259" t="str">
        <f t="shared" si="225"/>
        <v>40</v>
      </c>
      <c r="CC157" s="259" t="str">
        <f t="shared" si="225"/>
        <v>140</v>
      </c>
      <c r="CD157" s="259" t="str">
        <f t="shared" si="225"/>
        <v>375,000</v>
      </c>
      <c r="CE157" s="259" t="str">
        <f t="shared" si="225"/>
        <v>140</v>
      </c>
      <c r="CF157" s="259" t="str">
        <f t="shared" si="225"/>
        <v>500,000</v>
      </c>
      <c r="CG157" s="259" t="str">
        <f t="shared" si="225"/>
        <v>613,747</v>
      </c>
      <c r="CH157" s="259" t="str">
        <f t="shared" si="225"/>
        <v>613,747</v>
      </c>
      <c r="CI157" s="259" t="str">
        <f t="shared" si="225"/>
        <v>5,000</v>
      </c>
      <c r="CJ157" s="259">
        <f t="shared" si="225"/>
        <v>0</v>
      </c>
      <c r="CK157" s="259" t="str">
        <f t="shared" si="225"/>
        <v>1,982,413</v>
      </c>
      <c r="CL157" s="259" t="str">
        <f t="shared" si="225"/>
        <v>$16,538,198</v>
      </c>
      <c r="CM157" s="259" t="str">
        <f t="shared" si="225"/>
        <v>$98,830,053</v>
      </c>
      <c r="CN157" s="259" t="str">
        <f t="shared" si="225"/>
        <v>-</v>
      </c>
      <c r="CO157" s="259" t="str">
        <f t="shared" si="225"/>
        <v>$161,108,115</v>
      </c>
      <c r="CP157" s="259" t="str">
        <f t="shared" si="225"/>
        <v>$73</v>
      </c>
      <c r="CQ157" s="269" t="s">
        <v>275</v>
      </c>
      <c r="CR157" s="269" t="s">
        <v>275</v>
      </c>
      <c r="CS157" s="248" t="str">
        <f t="shared" ref="CS157:DL157" si="226">CS57</f>
        <v>17,667</v>
      </c>
      <c r="CT157" s="259" t="str">
        <f t="shared" si="226"/>
        <v>575</v>
      </c>
      <c r="CU157" s="259" t="str">
        <f t="shared" si="226"/>
        <v>167</v>
      </c>
      <c r="CV157" s="259" t="str">
        <f t="shared" si="226"/>
        <v>292</v>
      </c>
      <c r="CW157" s="259" t="str">
        <f t="shared" si="226"/>
        <v>4</v>
      </c>
      <c r="CX157" s="259" t="str">
        <f t="shared" si="226"/>
        <v>14</v>
      </c>
      <c r="CY157" s="259" t="str">
        <f t="shared" si="226"/>
        <v>144</v>
      </c>
      <c r="CZ157" s="259" t="str">
        <f t="shared" si="226"/>
        <v>368,333</v>
      </c>
      <c r="DA157" s="259" t="str">
        <f t="shared" si="226"/>
        <v>134</v>
      </c>
      <c r="DB157" s="259" t="str">
        <f t="shared" si="226"/>
        <v>640,000</v>
      </c>
      <c r="DC157" s="259" t="str">
        <f t="shared" si="226"/>
        <v>499,290</v>
      </c>
      <c r="DD157" s="259" t="str">
        <f t="shared" si="226"/>
        <v>499,525</v>
      </c>
      <c r="DE157" s="259" t="str">
        <f t="shared" si="226"/>
        <v>8,546</v>
      </c>
      <c r="DF157" s="259" t="str">
        <f t="shared" si="226"/>
        <v>0</v>
      </c>
      <c r="DG157" s="259" t="str">
        <f t="shared" si="226"/>
        <v>1,940,804</v>
      </c>
      <c r="DH157" s="259" t="str">
        <f t="shared" si="226"/>
        <v>$13,152,733</v>
      </c>
      <c r="DI157" s="259" t="str">
        <f t="shared" si="226"/>
        <v>$76,328,684</v>
      </c>
      <c r="DJ157" s="259" t="str">
        <f t="shared" si="226"/>
        <v>$31,905,000</v>
      </c>
      <c r="DK157" s="259" t="str">
        <f t="shared" si="226"/>
        <v>$125,981,757</v>
      </c>
      <c r="DL157" s="259" t="str">
        <f t="shared" si="226"/>
        <v>$71</v>
      </c>
      <c r="DM157" s="269" t="s">
        <v>275</v>
      </c>
      <c r="DN157" s="269" t="s">
        <v>275</v>
      </c>
      <c r="DO157" s="248" t="str">
        <f t="shared" ref="DO157:EH157" si="227">DO57</f>
        <v>0</v>
      </c>
      <c r="DP157" s="259" t="str">
        <f t="shared" si="227"/>
        <v>-400</v>
      </c>
      <c r="DQ157" s="259" t="str">
        <f t="shared" si="227"/>
        <v>500</v>
      </c>
      <c r="DR157" s="259" t="str">
        <f t="shared" si="227"/>
        <v>175</v>
      </c>
      <c r="DS157" s="259" t="str">
        <f t="shared" si="227"/>
        <v>-6</v>
      </c>
      <c r="DT157" s="259" t="str">
        <f t="shared" si="227"/>
        <v>-14</v>
      </c>
      <c r="DU157" s="259" t="str">
        <f t="shared" si="227"/>
        <v>13</v>
      </c>
      <c r="DV157" s="259" t="str">
        <f t="shared" si="227"/>
        <v>30,000</v>
      </c>
      <c r="DW157" s="259" t="str">
        <f t="shared" si="227"/>
        <v>-17</v>
      </c>
      <c r="DX157" s="259" t="str">
        <f t="shared" si="227"/>
        <v>420,000</v>
      </c>
      <c r="DY157" s="259" t="str">
        <f t="shared" si="227"/>
        <v>147,124</v>
      </c>
      <c r="DZ157" s="259" t="str">
        <f t="shared" si="227"/>
        <v>147,827</v>
      </c>
      <c r="EA157" s="259" t="str">
        <f t="shared" si="227"/>
        <v>10,638</v>
      </c>
      <c r="EB157" s="259" t="str">
        <f t="shared" si="227"/>
        <v>0</v>
      </c>
      <c r="EC157" s="259" t="str">
        <f t="shared" si="227"/>
        <v>2,840,000</v>
      </c>
      <c r="ED157" s="259" t="str">
        <f t="shared" si="227"/>
        <v>$3,920,000</v>
      </c>
      <c r="EE157" s="259" t="str">
        <f t="shared" si="227"/>
        <v>$33,656,000</v>
      </c>
      <c r="EF157" s="259" t="str">
        <f t="shared" si="227"/>
        <v>$11,210,000</v>
      </c>
      <c r="EG157" s="259" t="str">
        <f t="shared" si="227"/>
        <v>$48,837,156</v>
      </c>
      <c r="EH157" s="259" t="str">
        <f t="shared" si="227"/>
        <v>$0</v>
      </c>
      <c r="EI157" s="269" t="s">
        <v>275</v>
      </c>
      <c r="EJ157" s="269" t="s">
        <v>275</v>
      </c>
      <c r="EK157" s="248" t="str">
        <f t="shared" ref="EK157:FD157" si="228">EK57</f>
        <v>-5,000</v>
      </c>
      <c r="EL157" s="259" t="str">
        <f t="shared" si="228"/>
        <v>-25</v>
      </c>
      <c r="EM157" s="259" t="str">
        <f t="shared" si="228"/>
        <v>0</v>
      </c>
      <c r="EN157" s="259" t="str">
        <f t="shared" si="228"/>
        <v>-25</v>
      </c>
      <c r="EO157" s="259" t="str">
        <f t="shared" si="228"/>
        <v>0</v>
      </c>
      <c r="EP157" s="259" t="str">
        <f t="shared" si="228"/>
        <v>15</v>
      </c>
      <c r="EQ157" s="259" t="str">
        <f t="shared" si="228"/>
        <v>0</v>
      </c>
      <c r="ER157" s="259" t="str">
        <f t="shared" si="228"/>
        <v>-25,000</v>
      </c>
      <c r="ES157" s="259" t="str">
        <f t="shared" si="228"/>
        <v>0</v>
      </c>
      <c r="ET157" s="259" t="str">
        <f t="shared" si="228"/>
        <v>0</v>
      </c>
      <c r="EU157" s="259" t="str">
        <f t="shared" si="228"/>
        <v>-245,247</v>
      </c>
      <c r="EV157" s="259" t="str">
        <f t="shared" si="228"/>
        <v>-245,247</v>
      </c>
      <c r="EW157" s="259" t="str">
        <f t="shared" si="228"/>
        <v>0</v>
      </c>
      <c r="EX157" s="259" t="str">
        <f t="shared" si="228"/>
        <v>0</v>
      </c>
      <c r="EY157" s="259" t="str">
        <f t="shared" si="228"/>
        <v>-1,482,413</v>
      </c>
      <c r="EZ157" s="259" t="str">
        <f t="shared" si="228"/>
        <v>-$7,038,198</v>
      </c>
      <c r="FA157" s="259" t="str">
        <f t="shared" si="228"/>
        <v>-$50,580,053</v>
      </c>
      <c r="FB157" s="259" t="str">
        <f t="shared" si="228"/>
        <v>-</v>
      </c>
      <c r="FC157" s="259" t="str">
        <f t="shared" si="228"/>
        <v>-$77,108,115</v>
      </c>
      <c r="FD157" s="259" t="str">
        <f t="shared" si="228"/>
        <v>-$3</v>
      </c>
      <c r="FE157" s="269" t="s">
        <v>275</v>
      </c>
    </row>
    <row r="158" spans="1:161"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248" t="s">
        <v>139</v>
      </c>
      <c r="AD158" s="257" t="str">
        <f t="shared" ca="1" si="59"/>
        <v>$49</v>
      </c>
      <c r="AE158" s="259" t="str">
        <f t="shared" ref="AE158" si="229">AE58</f>
        <v>32,045</v>
      </c>
      <c r="AF158" s="259" t="str">
        <f t="shared" ref="AF158:AS158" si="230">AF58</f>
        <v>335</v>
      </c>
      <c r="AG158" s="259" t="str">
        <f t="shared" si="230"/>
        <v>139</v>
      </c>
      <c r="AH158" s="259" t="str">
        <f t="shared" si="230"/>
        <v>324</v>
      </c>
      <c r="AI158" s="259" t="str">
        <f t="shared" si="230"/>
        <v>22</v>
      </c>
      <c r="AJ158" s="259" t="str">
        <f t="shared" si="230"/>
        <v>10</v>
      </c>
      <c r="AK158" s="259" t="str">
        <f t="shared" si="230"/>
        <v>-</v>
      </c>
      <c r="AL158" s="259" t="str">
        <f t="shared" si="230"/>
        <v>-</v>
      </c>
      <c r="AM158" s="259" t="str">
        <f t="shared" si="230"/>
        <v>-</v>
      </c>
      <c r="AN158" s="259" t="str">
        <f t="shared" si="230"/>
        <v>-</v>
      </c>
      <c r="AO158" s="259" t="str">
        <f t="shared" si="230"/>
        <v>431,518</v>
      </c>
      <c r="AP158" s="259" t="str">
        <f t="shared" si="230"/>
        <v>431,518</v>
      </c>
      <c r="AQ158" s="259" t="str">
        <f t="shared" si="230"/>
        <v>88,079</v>
      </c>
      <c r="AR158" s="259" t="str">
        <f t="shared" si="230"/>
        <v>1,260,696</v>
      </c>
      <c r="AS158" s="259" t="str">
        <f t="shared" si="230"/>
        <v>1,658,811</v>
      </c>
      <c r="AT158" s="259" t="str">
        <f t="shared" ref="AT158:AX158" si="231">AT58</f>
        <v>-</v>
      </c>
      <c r="AU158" s="259" t="str">
        <f t="shared" si="231"/>
        <v>-</v>
      </c>
      <c r="AV158" s="259" t="str">
        <f t="shared" si="231"/>
        <v>-</v>
      </c>
      <c r="AW158" s="259" t="str">
        <f t="shared" si="231"/>
        <v>$90,000,000</v>
      </c>
      <c r="AX158" s="259" t="str">
        <f t="shared" si="231"/>
        <v>$49</v>
      </c>
      <c r="AY158" s="269" t="s">
        <v>275</v>
      </c>
      <c r="AZ158" s="269"/>
      <c r="BA158" s="248" t="str">
        <f t="shared" ref="BA158:BT158" si="232">BA58</f>
        <v>32,043</v>
      </c>
      <c r="BB158" s="259" t="str">
        <f t="shared" si="232"/>
        <v>361</v>
      </c>
      <c r="BC158" s="259" t="str">
        <f t="shared" si="232"/>
        <v>142</v>
      </c>
      <c r="BD158" s="259" t="str">
        <f t="shared" si="232"/>
        <v>321</v>
      </c>
      <c r="BE158" s="259" t="str">
        <f t="shared" si="232"/>
        <v>22</v>
      </c>
      <c r="BF158" s="259" t="str">
        <f t="shared" si="232"/>
        <v>10</v>
      </c>
      <c r="BG158" s="259" t="str">
        <f t="shared" si="232"/>
        <v>-</v>
      </c>
      <c r="BH158" s="259" t="str">
        <f t="shared" si="232"/>
        <v>-</v>
      </c>
      <c r="BI158" s="259" t="str">
        <f t="shared" si="232"/>
        <v>-</v>
      </c>
      <c r="BJ158" s="259" t="str">
        <f t="shared" si="232"/>
        <v>-</v>
      </c>
      <c r="BK158" s="259" t="str">
        <f t="shared" si="232"/>
        <v>457,695</v>
      </c>
      <c r="BL158" s="259" t="str">
        <f t="shared" si="232"/>
        <v>457,695</v>
      </c>
      <c r="BM158" s="259" t="str">
        <f t="shared" si="232"/>
        <v>57,163</v>
      </c>
      <c r="BN158" s="259" t="str">
        <f t="shared" si="232"/>
        <v>1,178,965</v>
      </c>
      <c r="BO158" s="259" t="str">
        <f t="shared" si="232"/>
        <v>1,532,408</v>
      </c>
      <c r="BP158" s="259" t="str">
        <f t="shared" si="232"/>
        <v>-</v>
      </c>
      <c r="BQ158" s="259" t="str">
        <f t="shared" si="232"/>
        <v>-</v>
      </c>
      <c r="BR158" s="259" t="str">
        <f t="shared" si="232"/>
        <v>-</v>
      </c>
      <c r="BS158" s="259" t="str">
        <f t="shared" si="232"/>
        <v>$93,000,000</v>
      </c>
      <c r="BT158" s="259" t="str">
        <f t="shared" si="232"/>
        <v>$61</v>
      </c>
      <c r="BU158" s="269" t="s">
        <v>275</v>
      </c>
      <c r="BV158" s="269" t="s">
        <v>275</v>
      </c>
      <c r="BW158" s="248" t="str">
        <f t="shared" ref="BW158:CP158" si="233">BW58</f>
        <v>30,283</v>
      </c>
      <c r="BX158" s="259" t="str">
        <f t="shared" si="233"/>
        <v>376</v>
      </c>
      <c r="BY158" s="259" t="str">
        <f t="shared" si="233"/>
        <v>149</v>
      </c>
      <c r="BZ158" s="259" t="str">
        <f t="shared" si="233"/>
        <v>316</v>
      </c>
      <c r="CA158" s="259" t="str">
        <f t="shared" si="233"/>
        <v>22</v>
      </c>
      <c r="CB158" s="259" t="str">
        <f t="shared" si="233"/>
        <v>8</v>
      </c>
      <c r="CC158" s="259" t="str">
        <f t="shared" si="233"/>
        <v>-</v>
      </c>
      <c r="CD158" s="259" t="str">
        <f t="shared" si="233"/>
        <v>-</v>
      </c>
      <c r="CE158" s="259" t="str">
        <f t="shared" si="233"/>
        <v>-</v>
      </c>
      <c r="CF158" s="259" t="str">
        <f t="shared" si="233"/>
        <v>-</v>
      </c>
      <c r="CG158" s="259" t="str">
        <f t="shared" si="233"/>
        <v>476,642</v>
      </c>
      <c r="CH158" s="259" t="str">
        <f t="shared" si="233"/>
        <v>476,642</v>
      </c>
      <c r="CI158" s="259" t="str">
        <f t="shared" si="233"/>
        <v>90,600</v>
      </c>
      <c r="CJ158" s="259" t="str">
        <f t="shared" si="233"/>
        <v>1,918,000</v>
      </c>
      <c r="CK158" s="259" t="str">
        <f t="shared" si="233"/>
        <v>2,493,000</v>
      </c>
      <c r="CL158" s="259" t="str">
        <f t="shared" si="233"/>
        <v>-</v>
      </c>
      <c r="CM158" s="259" t="str">
        <f t="shared" si="233"/>
        <v>-</v>
      </c>
      <c r="CN158" s="259" t="str">
        <f t="shared" si="233"/>
        <v>-</v>
      </c>
      <c r="CO158" s="259" t="str">
        <f t="shared" si="233"/>
        <v>$110,000,000</v>
      </c>
      <c r="CP158" s="259" t="str">
        <f t="shared" si="233"/>
        <v>$66</v>
      </c>
      <c r="CQ158" s="269" t="s">
        <v>275</v>
      </c>
      <c r="CR158" s="269" t="s">
        <v>275</v>
      </c>
      <c r="CS158" s="248" t="str">
        <f t="shared" ref="CS158:DL158" si="234">CS58</f>
        <v>31,457</v>
      </c>
      <c r="CT158" s="259" t="str">
        <f t="shared" si="234"/>
        <v>357</v>
      </c>
      <c r="CU158" s="259" t="str">
        <f t="shared" si="234"/>
        <v>143</v>
      </c>
      <c r="CV158" s="259" t="str">
        <f t="shared" si="234"/>
        <v>320</v>
      </c>
      <c r="CW158" s="259" t="str">
        <f t="shared" si="234"/>
        <v>22</v>
      </c>
      <c r="CX158" s="259" t="str">
        <f t="shared" si="234"/>
        <v>9</v>
      </c>
      <c r="CY158" s="259" t="str">
        <f t="shared" si="234"/>
        <v>-</v>
      </c>
      <c r="CZ158" s="259" t="str">
        <f t="shared" si="234"/>
        <v>-</v>
      </c>
      <c r="DA158" s="259" t="str">
        <f t="shared" si="234"/>
        <v>-</v>
      </c>
      <c r="DB158" s="259" t="str">
        <f t="shared" si="234"/>
        <v>-</v>
      </c>
      <c r="DC158" s="259" t="str">
        <f t="shared" si="234"/>
        <v>455,285</v>
      </c>
      <c r="DD158" s="259" t="str">
        <f t="shared" si="234"/>
        <v>455,285</v>
      </c>
      <c r="DE158" s="259" t="str">
        <f t="shared" si="234"/>
        <v>78,614</v>
      </c>
      <c r="DF158" s="259" t="str">
        <f t="shared" si="234"/>
        <v>1,452,554</v>
      </c>
      <c r="DG158" s="259" t="str">
        <f t="shared" si="234"/>
        <v>1,894,740</v>
      </c>
      <c r="DH158" s="259" t="str">
        <f t="shared" si="234"/>
        <v>-</v>
      </c>
      <c r="DI158" s="259" t="str">
        <f t="shared" si="234"/>
        <v>-</v>
      </c>
      <c r="DJ158" s="259" t="str">
        <f t="shared" si="234"/>
        <v>-</v>
      </c>
      <c r="DK158" s="259" t="str">
        <f t="shared" si="234"/>
        <v>$97,666,667</v>
      </c>
      <c r="DL158" s="259" t="str">
        <f t="shared" si="234"/>
        <v>$58</v>
      </c>
      <c r="DM158" s="269" t="s">
        <v>275</v>
      </c>
      <c r="DN158" s="269" t="s">
        <v>275</v>
      </c>
      <c r="DO158" s="248" t="str">
        <f t="shared" ref="DO158:EH158" si="235">DO58</f>
        <v>2</v>
      </c>
      <c r="DP158" s="259" t="str">
        <f t="shared" si="235"/>
        <v>-26</v>
      </c>
      <c r="DQ158" s="259" t="str">
        <f t="shared" si="235"/>
        <v>-3</v>
      </c>
      <c r="DR158" s="259" t="str">
        <f t="shared" si="235"/>
        <v>3</v>
      </c>
      <c r="DS158" s="259" t="str">
        <f t="shared" si="235"/>
        <v>0</v>
      </c>
      <c r="DT158" s="259" t="str">
        <f t="shared" si="235"/>
        <v>0</v>
      </c>
      <c r="DU158" s="259" t="str">
        <f t="shared" si="235"/>
        <v>-</v>
      </c>
      <c r="DV158" s="259" t="str">
        <f t="shared" si="235"/>
        <v>-</v>
      </c>
      <c r="DW158" s="259" t="str">
        <f t="shared" si="235"/>
        <v>-</v>
      </c>
      <c r="DX158" s="259" t="str">
        <f t="shared" si="235"/>
        <v>-</v>
      </c>
      <c r="DY158" s="259" t="str">
        <f t="shared" si="235"/>
        <v>-26,177</v>
      </c>
      <c r="DZ158" s="259" t="str">
        <f t="shared" si="235"/>
        <v>-26,177</v>
      </c>
      <c r="EA158" s="259" t="str">
        <f t="shared" si="235"/>
        <v>30,916</v>
      </c>
      <c r="EB158" s="259" t="str">
        <f t="shared" si="235"/>
        <v>81,731</v>
      </c>
      <c r="EC158" s="259" t="str">
        <f t="shared" si="235"/>
        <v>126,403</v>
      </c>
      <c r="ED158" s="259" t="str">
        <f t="shared" si="235"/>
        <v>-</v>
      </c>
      <c r="EE158" s="259" t="str">
        <f t="shared" si="235"/>
        <v>-</v>
      </c>
      <c r="EF158" s="259" t="str">
        <f t="shared" si="235"/>
        <v>-</v>
      </c>
      <c r="EG158" s="259" t="str">
        <f t="shared" si="235"/>
        <v>-$3,000,000</v>
      </c>
      <c r="EH158" s="259" t="str">
        <f t="shared" si="235"/>
        <v>-$12</v>
      </c>
      <c r="EI158" s="269" t="s">
        <v>275</v>
      </c>
      <c r="EJ158" s="269" t="s">
        <v>275</v>
      </c>
      <c r="EK158" s="248" t="str">
        <f t="shared" ref="EK158:FD158" si="236">EK58</f>
        <v>1,760</v>
      </c>
      <c r="EL158" s="259" t="str">
        <f t="shared" si="236"/>
        <v>-15</v>
      </c>
      <c r="EM158" s="259" t="str">
        <f t="shared" si="236"/>
        <v>-7</v>
      </c>
      <c r="EN158" s="259" t="str">
        <f t="shared" si="236"/>
        <v>5</v>
      </c>
      <c r="EO158" s="259" t="str">
        <f t="shared" si="236"/>
        <v>0</v>
      </c>
      <c r="EP158" s="259" t="str">
        <f t="shared" si="236"/>
        <v>2</v>
      </c>
      <c r="EQ158" s="259" t="str">
        <f t="shared" si="236"/>
        <v>-</v>
      </c>
      <c r="ER158" s="259" t="str">
        <f t="shared" si="236"/>
        <v>-</v>
      </c>
      <c r="ES158" s="259" t="str">
        <f t="shared" si="236"/>
        <v>-</v>
      </c>
      <c r="ET158" s="259" t="str">
        <f t="shared" si="236"/>
        <v>-</v>
      </c>
      <c r="EU158" s="259" t="str">
        <f t="shared" si="236"/>
        <v>-18,947</v>
      </c>
      <c r="EV158" s="259" t="str">
        <f t="shared" si="236"/>
        <v>-18,947</v>
      </c>
      <c r="EW158" s="259" t="str">
        <f t="shared" si="236"/>
        <v>-33,437</v>
      </c>
      <c r="EX158" s="259" t="str">
        <f t="shared" si="236"/>
        <v>-739,035</v>
      </c>
      <c r="EY158" s="259" t="str">
        <f t="shared" si="236"/>
        <v>-960,592</v>
      </c>
      <c r="EZ158" s="259" t="str">
        <f t="shared" si="236"/>
        <v>-</v>
      </c>
      <c r="FA158" s="259" t="str">
        <f t="shared" si="236"/>
        <v>-</v>
      </c>
      <c r="FB158" s="259" t="str">
        <f t="shared" si="236"/>
        <v>-</v>
      </c>
      <c r="FC158" s="259" t="str">
        <f t="shared" si="236"/>
        <v>-$17,000,000</v>
      </c>
      <c r="FD158" s="259" t="str">
        <f t="shared" si="236"/>
        <v>-$5</v>
      </c>
      <c r="FE158" s="269" t="s">
        <v>275</v>
      </c>
    </row>
    <row r="159" spans="1:161"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248" t="s">
        <v>140</v>
      </c>
      <c r="AD159" s="257" t="str">
        <f t="shared" ca="1" si="59"/>
        <v>$76</v>
      </c>
      <c r="AE159" s="259" t="str">
        <f t="shared" ref="AE159" si="237">AE59</f>
        <v>30,517</v>
      </c>
      <c r="AF159" s="259" t="str">
        <f t="shared" ref="AF159:AS159" si="238">AF59</f>
        <v>-</v>
      </c>
      <c r="AG159" s="259" t="str">
        <f t="shared" si="238"/>
        <v>-</v>
      </c>
      <c r="AH159" s="259" t="str">
        <f t="shared" si="238"/>
        <v>843</v>
      </c>
      <c r="AI159" s="259" t="str">
        <f t="shared" si="238"/>
        <v>-</v>
      </c>
      <c r="AJ159" s="259" t="str">
        <f t="shared" si="238"/>
        <v>-</v>
      </c>
      <c r="AK159" s="259" t="str">
        <f t="shared" si="238"/>
        <v>173</v>
      </c>
      <c r="AL159" s="259" t="str">
        <f t="shared" si="238"/>
        <v>-</v>
      </c>
      <c r="AM159" s="259" t="str">
        <f t="shared" si="238"/>
        <v>-</v>
      </c>
      <c r="AN159" s="259" t="str">
        <f t="shared" si="238"/>
        <v>-</v>
      </c>
      <c r="AO159" s="259" t="str">
        <f t="shared" si="238"/>
        <v>197,417</v>
      </c>
      <c r="AP159" s="259" t="str">
        <f t="shared" si="238"/>
        <v>453,611</v>
      </c>
      <c r="AQ159" s="259" t="str">
        <f t="shared" si="238"/>
        <v>45,796</v>
      </c>
      <c r="AR159" s="259" t="str">
        <f t="shared" si="238"/>
        <v>9,109</v>
      </c>
      <c r="AS159" s="259" t="str">
        <f t="shared" si="238"/>
        <v>13,370</v>
      </c>
      <c r="AT159" s="259" t="str">
        <f t="shared" ref="AT159:AX159" si="239">AT59</f>
        <v>$31,319,000</v>
      </c>
      <c r="AU159" s="259" t="str">
        <f t="shared" si="239"/>
        <v>$35,759,000</v>
      </c>
      <c r="AV159" s="259" t="str">
        <f t="shared" si="239"/>
        <v>$29,955,000</v>
      </c>
      <c r="AW159" s="259" t="str">
        <f t="shared" si="239"/>
        <v>-</v>
      </c>
      <c r="AX159" s="259" t="str">
        <f t="shared" si="239"/>
        <v>$76</v>
      </c>
      <c r="AY159" s="269" t="s">
        <v>275</v>
      </c>
      <c r="AZ159" s="269"/>
      <c r="BA159" s="248" t="str">
        <f t="shared" ref="BA159:BT159" si="240">BA59</f>
        <v>30,632</v>
      </c>
      <c r="BB159" s="259" t="str">
        <f t="shared" si="240"/>
        <v>-</v>
      </c>
      <c r="BC159" s="259" t="str">
        <f t="shared" si="240"/>
        <v>-</v>
      </c>
      <c r="BD159" s="259" t="str">
        <f t="shared" si="240"/>
        <v>-</v>
      </c>
      <c r="BE159" s="259" t="str">
        <f t="shared" si="240"/>
        <v>-</v>
      </c>
      <c r="BF159" s="259" t="str">
        <f t="shared" si="240"/>
        <v>-</v>
      </c>
      <c r="BG159" s="259" t="str">
        <f t="shared" si="240"/>
        <v>150</v>
      </c>
      <c r="BH159" s="259" t="str">
        <f t="shared" si="240"/>
        <v>-</v>
      </c>
      <c r="BI159" s="259" t="str">
        <f t="shared" si="240"/>
        <v>-</v>
      </c>
      <c r="BJ159" s="259" t="str">
        <f t="shared" si="240"/>
        <v>-</v>
      </c>
      <c r="BK159" s="259" t="str">
        <f t="shared" si="240"/>
        <v>157,812</v>
      </c>
      <c r="BL159" s="259" t="str">
        <f t="shared" si="240"/>
        <v>157,812</v>
      </c>
      <c r="BM159" s="259" t="str">
        <f t="shared" si="240"/>
        <v>32,032</v>
      </c>
      <c r="BN159" s="259" t="str">
        <f t="shared" si="240"/>
        <v>2,219,917</v>
      </c>
      <c r="BO159" s="259" t="str">
        <f t="shared" si="240"/>
        <v>2,369,662</v>
      </c>
      <c r="BP159" s="259" t="str">
        <f t="shared" si="240"/>
        <v>$29,190,000</v>
      </c>
      <c r="BQ159" s="259" t="str">
        <f t="shared" si="240"/>
        <v>$40,488,000</v>
      </c>
      <c r="BR159" s="259" t="str">
        <f t="shared" si="240"/>
        <v>$24,482,000</v>
      </c>
      <c r="BS159" s="259" t="str">
        <f t="shared" si="240"/>
        <v>$94,160,000</v>
      </c>
      <c r="BT159" s="259" t="str">
        <f t="shared" si="240"/>
        <v>$76</v>
      </c>
      <c r="BU159" s="269" t="s">
        <v>275</v>
      </c>
      <c r="BV159" s="269" t="s">
        <v>275</v>
      </c>
      <c r="BW159" s="248" t="str">
        <f t="shared" ref="BW159:CP159" si="241">BW59</f>
        <v>30,546</v>
      </c>
      <c r="BX159" s="259" t="str">
        <f t="shared" si="241"/>
        <v>1,514</v>
      </c>
      <c r="BY159" s="259" t="str">
        <f t="shared" si="241"/>
        <v>327</v>
      </c>
      <c r="BZ159" s="259" t="str">
        <f t="shared" si="241"/>
        <v>839</v>
      </c>
      <c r="CA159" s="259" t="str">
        <f t="shared" si="241"/>
        <v>-</v>
      </c>
      <c r="CB159" s="259" t="str">
        <f t="shared" si="241"/>
        <v>-</v>
      </c>
      <c r="CC159" s="259" t="str">
        <f t="shared" si="241"/>
        <v>145</v>
      </c>
      <c r="CD159" s="259" t="str">
        <f t="shared" si="241"/>
        <v>-</v>
      </c>
      <c r="CE159" s="259" t="str">
        <f t="shared" si="241"/>
        <v>100</v>
      </c>
      <c r="CF159" s="259" t="str">
        <f t="shared" si="241"/>
        <v>-</v>
      </c>
      <c r="CG159" s="259" t="str">
        <f t="shared" si="241"/>
        <v>173,888</v>
      </c>
      <c r="CH159" s="259" t="str">
        <f t="shared" si="241"/>
        <v>173,888</v>
      </c>
      <c r="CI159" s="259" t="str">
        <f t="shared" si="241"/>
        <v>39,800</v>
      </c>
      <c r="CJ159" s="259" t="str">
        <f t="shared" si="241"/>
        <v>2,158,829</v>
      </c>
      <c r="CK159" s="259" t="str">
        <f t="shared" si="241"/>
        <v>2,506,051</v>
      </c>
      <c r="CL159" s="259" t="str">
        <f t="shared" si="241"/>
        <v>$27,253,340</v>
      </c>
      <c r="CM159" s="259" t="str">
        <f t="shared" si="241"/>
        <v>$36,923,880</v>
      </c>
      <c r="CN159" s="259" t="str">
        <f t="shared" si="241"/>
        <v>$23,736,780</v>
      </c>
      <c r="CO159" s="259" t="str">
        <f t="shared" si="241"/>
        <v>$87,914,000</v>
      </c>
      <c r="CP159" s="259" t="str">
        <f t="shared" si="241"/>
        <v>$74</v>
      </c>
      <c r="CQ159" s="269" t="s">
        <v>275</v>
      </c>
      <c r="CR159" s="269" t="s">
        <v>275</v>
      </c>
      <c r="CS159" s="248" t="str">
        <f t="shared" ref="CS159:DL159" si="242">CS59</f>
        <v>30,565</v>
      </c>
      <c r="CT159" s="259" t="str">
        <f t="shared" si="242"/>
        <v>-</v>
      </c>
      <c r="CU159" s="259" t="str">
        <f t="shared" si="242"/>
        <v>-</v>
      </c>
      <c r="CV159" s="259" t="str">
        <f t="shared" si="242"/>
        <v>841</v>
      </c>
      <c r="CW159" s="259" t="str">
        <f t="shared" si="242"/>
        <v>-</v>
      </c>
      <c r="CX159" s="259" t="str">
        <f t="shared" si="242"/>
        <v>-</v>
      </c>
      <c r="CY159" s="259" t="str">
        <f t="shared" si="242"/>
        <v>156</v>
      </c>
      <c r="CZ159" s="259" t="str">
        <f t="shared" si="242"/>
        <v>-</v>
      </c>
      <c r="DA159" s="259" t="str">
        <f t="shared" si="242"/>
        <v>-</v>
      </c>
      <c r="DB159" s="259" t="str">
        <f t="shared" si="242"/>
        <v>-</v>
      </c>
      <c r="DC159" s="259" t="str">
        <f t="shared" si="242"/>
        <v>176,372</v>
      </c>
      <c r="DD159" s="259" t="str">
        <f t="shared" si="242"/>
        <v>261,770</v>
      </c>
      <c r="DE159" s="259" t="str">
        <f t="shared" si="242"/>
        <v>39,209</v>
      </c>
      <c r="DF159" s="259" t="str">
        <f t="shared" si="242"/>
        <v>1,462,618</v>
      </c>
      <c r="DG159" s="259" t="str">
        <f t="shared" si="242"/>
        <v>1,629,694</v>
      </c>
      <c r="DH159" s="259" t="str">
        <f t="shared" si="242"/>
        <v>$29,254,113</v>
      </c>
      <c r="DI159" s="259" t="str">
        <f t="shared" si="242"/>
        <v>$37,723,627</v>
      </c>
      <c r="DJ159" s="259" t="str">
        <f t="shared" si="242"/>
        <v>$26,057,927</v>
      </c>
      <c r="DK159" s="259" t="str">
        <f t="shared" si="242"/>
        <v>$91,037,000</v>
      </c>
      <c r="DL159" s="259" t="str">
        <f t="shared" si="242"/>
        <v>$75</v>
      </c>
      <c r="DM159" s="269" t="s">
        <v>275</v>
      </c>
      <c r="DN159" s="269" t="s">
        <v>275</v>
      </c>
      <c r="DO159" s="248" t="str">
        <f t="shared" ref="DO159:EH159" si="243">DO59</f>
        <v>-115</v>
      </c>
      <c r="DP159" s="259" t="str">
        <f t="shared" si="243"/>
        <v>-</v>
      </c>
      <c r="DQ159" s="259" t="str">
        <f t="shared" si="243"/>
        <v>-</v>
      </c>
      <c r="DR159" s="259" t="str">
        <f t="shared" si="243"/>
        <v>-</v>
      </c>
      <c r="DS159" s="259" t="str">
        <f t="shared" si="243"/>
        <v>-</v>
      </c>
      <c r="DT159" s="259" t="str">
        <f t="shared" si="243"/>
        <v>-</v>
      </c>
      <c r="DU159" s="259" t="str">
        <f t="shared" si="243"/>
        <v>23</v>
      </c>
      <c r="DV159" s="259" t="str">
        <f t="shared" si="243"/>
        <v>-</v>
      </c>
      <c r="DW159" s="259" t="str">
        <f t="shared" si="243"/>
        <v>-</v>
      </c>
      <c r="DX159" s="259" t="str">
        <f t="shared" si="243"/>
        <v>-</v>
      </c>
      <c r="DY159" s="259" t="str">
        <f t="shared" si="243"/>
        <v>39,605</v>
      </c>
      <c r="DZ159" s="259" t="str">
        <f t="shared" si="243"/>
        <v>295,799</v>
      </c>
      <c r="EA159" s="259" t="str">
        <f t="shared" si="243"/>
        <v>13,764</v>
      </c>
      <c r="EB159" s="259" t="str">
        <f t="shared" si="243"/>
        <v>-2,210,808</v>
      </c>
      <c r="EC159" s="259" t="str">
        <f t="shared" si="243"/>
        <v>-2,356,292</v>
      </c>
      <c r="ED159" s="259" t="str">
        <f t="shared" si="243"/>
        <v>$2,129,000</v>
      </c>
      <c r="EE159" s="259" t="str">
        <f t="shared" si="243"/>
        <v>-$4,729,000</v>
      </c>
      <c r="EF159" s="259" t="str">
        <f t="shared" si="243"/>
        <v>$5,473,000</v>
      </c>
      <c r="EG159" s="259" t="str">
        <f t="shared" si="243"/>
        <v>-</v>
      </c>
      <c r="EH159" s="259" t="str">
        <f t="shared" si="243"/>
        <v>$0</v>
      </c>
      <c r="EI159" s="269" t="s">
        <v>275</v>
      </c>
      <c r="EJ159" s="269" t="s">
        <v>275</v>
      </c>
      <c r="EK159" s="248" t="str">
        <f t="shared" ref="EK159:FD159" si="244">EK59</f>
        <v>86</v>
      </c>
      <c r="EL159" s="259" t="str">
        <f t="shared" si="244"/>
        <v>-</v>
      </c>
      <c r="EM159" s="259" t="str">
        <f t="shared" si="244"/>
        <v>-</v>
      </c>
      <c r="EN159" s="259" t="str">
        <f t="shared" si="244"/>
        <v>-</v>
      </c>
      <c r="EO159" s="259" t="str">
        <f t="shared" si="244"/>
        <v>-</v>
      </c>
      <c r="EP159" s="259" t="str">
        <f t="shared" si="244"/>
        <v>-</v>
      </c>
      <c r="EQ159" s="259" t="str">
        <f t="shared" si="244"/>
        <v>5</v>
      </c>
      <c r="ER159" s="259" t="str">
        <f t="shared" si="244"/>
        <v>-</v>
      </c>
      <c r="ES159" s="259" t="str">
        <f t="shared" si="244"/>
        <v>-</v>
      </c>
      <c r="ET159" s="259" t="str">
        <f t="shared" si="244"/>
        <v>-</v>
      </c>
      <c r="EU159" s="259" t="str">
        <f t="shared" si="244"/>
        <v>-16,076</v>
      </c>
      <c r="EV159" s="259" t="str">
        <f t="shared" si="244"/>
        <v>-16,076</v>
      </c>
      <c r="EW159" s="259" t="str">
        <f t="shared" si="244"/>
        <v>-7,768</v>
      </c>
      <c r="EX159" s="259" t="str">
        <f t="shared" si="244"/>
        <v>61,088</v>
      </c>
      <c r="EY159" s="259" t="str">
        <f t="shared" si="244"/>
        <v>-136,389</v>
      </c>
      <c r="EZ159" s="259" t="str">
        <f t="shared" si="244"/>
        <v>$1,936,660</v>
      </c>
      <c r="FA159" s="259" t="str">
        <f t="shared" si="244"/>
        <v>$3,564,120</v>
      </c>
      <c r="FB159" s="259" t="str">
        <f t="shared" si="244"/>
        <v>$745,220</v>
      </c>
      <c r="FC159" s="259" t="str">
        <f t="shared" si="244"/>
        <v>$6,246,000</v>
      </c>
      <c r="FD159" s="259" t="str">
        <f t="shared" si="244"/>
        <v>$1</v>
      </c>
      <c r="FE159" s="269" t="s">
        <v>275</v>
      </c>
    </row>
    <row r="160" spans="1:161"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248" t="s">
        <v>354</v>
      </c>
      <c r="AD160" s="257" t="str">
        <f t="shared" ca="1" si="59"/>
        <v>-</v>
      </c>
      <c r="AE160" s="259" t="str">
        <f t="shared" ref="AE160" si="245">AE60</f>
        <v>3,904</v>
      </c>
      <c r="AF160" s="259" t="str">
        <f t="shared" ref="AF160:AS160" si="246">AF60</f>
        <v>149</v>
      </c>
      <c r="AG160" s="259" t="str">
        <f t="shared" si="246"/>
        <v>0</v>
      </c>
      <c r="AH160" s="259" t="str">
        <f t="shared" si="246"/>
        <v>-</v>
      </c>
      <c r="AI160" s="259" t="str">
        <f t="shared" si="246"/>
        <v>6</v>
      </c>
      <c r="AJ160" s="259" t="str">
        <f t="shared" si="246"/>
        <v>-</v>
      </c>
      <c r="AK160" s="259" t="str">
        <f t="shared" si="246"/>
        <v>0</v>
      </c>
      <c r="AL160" s="259" t="str">
        <f t="shared" si="246"/>
        <v>0</v>
      </c>
      <c r="AM160" s="259" t="str">
        <f t="shared" si="246"/>
        <v>13</v>
      </c>
      <c r="AN160" s="259" t="str">
        <f t="shared" si="246"/>
        <v>38,000</v>
      </c>
      <c r="AO160" s="259" t="str">
        <f t="shared" si="246"/>
        <v>18</v>
      </c>
      <c r="AP160" s="259" t="str">
        <f t="shared" si="246"/>
        <v>18</v>
      </c>
      <c r="AQ160" s="259" t="str">
        <f t="shared" si="246"/>
        <v>-</v>
      </c>
      <c r="AR160" s="259" t="str">
        <f t="shared" si="246"/>
        <v>-</v>
      </c>
      <c r="AS160" s="259" t="str">
        <f t="shared" si="246"/>
        <v>6,600</v>
      </c>
      <c r="AT160" s="259" t="str">
        <f t="shared" ref="AT160:AX160" si="247">AT60</f>
        <v>$96,000</v>
      </c>
      <c r="AU160" s="259" t="str">
        <f t="shared" si="247"/>
        <v>$40,000</v>
      </c>
      <c r="AV160" s="259" t="str">
        <f t="shared" si="247"/>
        <v>$48,000</v>
      </c>
      <c r="AW160" s="259" t="str">
        <f t="shared" si="247"/>
        <v>$184,000</v>
      </c>
      <c r="AX160" s="259" t="str">
        <f t="shared" si="247"/>
        <v>-</v>
      </c>
      <c r="AY160" s="269" t="s">
        <v>275</v>
      </c>
      <c r="AZ160" s="269"/>
      <c r="BA160" s="248" t="str">
        <f t="shared" ref="BA160:BT160" si="248">BA60</f>
        <v>-</v>
      </c>
      <c r="BB160" s="259" t="str">
        <f t="shared" si="248"/>
        <v>-</v>
      </c>
      <c r="BC160" s="259" t="str">
        <f t="shared" si="248"/>
        <v>-</v>
      </c>
      <c r="BD160" s="259" t="str">
        <f t="shared" si="248"/>
        <v>-</v>
      </c>
      <c r="BE160" s="259" t="str">
        <f t="shared" si="248"/>
        <v>-</v>
      </c>
      <c r="BF160" s="259" t="str">
        <f t="shared" si="248"/>
        <v>-</v>
      </c>
      <c r="BG160" s="259" t="str">
        <f t="shared" si="248"/>
        <v>-</v>
      </c>
      <c r="BH160" s="259" t="str">
        <f t="shared" si="248"/>
        <v>-</v>
      </c>
      <c r="BI160" s="259" t="str">
        <f t="shared" si="248"/>
        <v>-</v>
      </c>
      <c r="BJ160" s="259" t="str">
        <f t="shared" si="248"/>
        <v>-</v>
      </c>
      <c r="BK160" s="259" t="str">
        <f t="shared" si="248"/>
        <v>-</v>
      </c>
      <c r="BL160" s="259" t="str">
        <f t="shared" si="248"/>
        <v>-</v>
      </c>
      <c r="BM160" s="259" t="str">
        <f t="shared" si="248"/>
        <v>-</v>
      </c>
      <c r="BN160" s="259" t="str">
        <f t="shared" si="248"/>
        <v>-</v>
      </c>
      <c r="BO160" s="259" t="str">
        <f t="shared" si="248"/>
        <v>-</v>
      </c>
      <c r="BP160" s="259" t="str">
        <f t="shared" si="248"/>
        <v>-</v>
      </c>
      <c r="BQ160" s="259" t="str">
        <f t="shared" si="248"/>
        <v>-</v>
      </c>
      <c r="BR160" s="259" t="str">
        <f t="shared" si="248"/>
        <v>-</v>
      </c>
      <c r="BS160" s="259" t="str">
        <f t="shared" si="248"/>
        <v>-</v>
      </c>
      <c r="BT160" s="259" t="str">
        <f t="shared" si="248"/>
        <v>-</v>
      </c>
      <c r="BU160" s="269" t="s">
        <v>275</v>
      </c>
      <c r="BV160" s="269" t="s">
        <v>275</v>
      </c>
      <c r="BW160" s="248" t="str">
        <f t="shared" ref="BW160:CP160" si="249">BW60</f>
        <v>-</v>
      </c>
      <c r="BX160" s="259" t="str">
        <f t="shared" si="249"/>
        <v>-</v>
      </c>
      <c r="BY160" s="259" t="str">
        <f t="shared" si="249"/>
        <v>-</v>
      </c>
      <c r="BZ160" s="259" t="str">
        <f t="shared" si="249"/>
        <v>-</v>
      </c>
      <c r="CA160" s="259" t="str">
        <f t="shared" si="249"/>
        <v>-</v>
      </c>
      <c r="CB160" s="259" t="str">
        <f t="shared" si="249"/>
        <v>-</v>
      </c>
      <c r="CC160" s="259" t="str">
        <f t="shared" si="249"/>
        <v>-</v>
      </c>
      <c r="CD160" s="259" t="str">
        <f t="shared" si="249"/>
        <v>-</v>
      </c>
      <c r="CE160" s="259" t="str">
        <f t="shared" si="249"/>
        <v>-</v>
      </c>
      <c r="CF160" s="259" t="str">
        <f t="shared" si="249"/>
        <v>-</v>
      </c>
      <c r="CG160" s="259" t="str">
        <f t="shared" si="249"/>
        <v>-</v>
      </c>
      <c r="CH160" s="259" t="str">
        <f t="shared" si="249"/>
        <v>-</v>
      </c>
      <c r="CI160" s="259" t="str">
        <f t="shared" si="249"/>
        <v>-</v>
      </c>
      <c r="CJ160" s="259" t="str">
        <f t="shared" si="249"/>
        <v>-</v>
      </c>
      <c r="CK160" s="259" t="str">
        <f t="shared" si="249"/>
        <v>-</v>
      </c>
      <c r="CL160" s="259" t="str">
        <f t="shared" si="249"/>
        <v>-</v>
      </c>
      <c r="CM160" s="259" t="str">
        <f t="shared" si="249"/>
        <v>-</v>
      </c>
      <c r="CN160" s="259" t="str">
        <f t="shared" si="249"/>
        <v>-</v>
      </c>
      <c r="CO160" s="259" t="str">
        <f t="shared" si="249"/>
        <v>-</v>
      </c>
      <c r="CP160" s="259" t="str">
        <f t="shared" si="249"/>
        <v>-</v>
      </c>
      <c r="CQ160" s="269" t="s">
        <v>275</v>
      </c>
      <c r="CR160" s="269" t="s">
        <v>275</v>
      </c>
      <c r="CS160" s="248" t="str">
        <f t="shared" ref="CS160:DL160" si="250">CS60</f>
        <v>-</v>
      </c>
      <c r="CT160" s="259" t="str">
        <f t="shared" si="250"/>
        <v>-</v>
      </c>
      <c r="CU160" s="259" t="str">
        <f t="shared" si="250"/>
        <v>-</v>
      </c>
      <c r="CV160" s="259" t="str">
        <f t="shared" si="250"/>
        <v>-</v>
      </c>
      <c r="CW160" s="259" t="str">
        <f t="shared" si="250"/>
        <v>-</v>
      </c>
      <c r="CX160" s="259" t="str">
        <f t="shared" si="250"/>
        <v>-</v>
      </c>
      <c r="CY160" s="259" t="str">
        <f t="shared" si="250"/>
        <v>-</v>
      </c>
      <c r="CZ160" s="259" t="str">
        <f t="shared" si="250"/>
        <v>-</v>
      </c>
      <c r="DA160" s="259" t="str">
        <f t="shared" si="250"/>
        <v>-</v>
      </c>
      <c r="DB160" s="259" t="str">
        <f t="shared" si="250"/>
        <v>-</v>
      </c>
      <c r="DC160" s="259" t="str">
        <f t="shared" si="250"/>
        <v>-</v>
      </c>
      <c r="DD160" s="259" t="str">
        <f t="shared" si="250"/>
        <v>-</v>
      </c>
      <c r="DE160" s="259" t="str">
        <f t="shared" si="250"/>
        <v>-</v>
      </c>
      <c r="DF160" s="259" t="str">
        <f t="shared" si="250"/>
        <v>-</v>
      </c>
      <c r="DG160" s="259" t="str">
        <f t="shared" si="250"/>
        <v>-</v>
      </c>
      <c r="DH160" s="259" t="str">
        <f t="shared" si="250"/>
        <v>-</v>
      </c>
      <c r="DI160" s="259" t="str">
        <f t="shared" si="250"/>
        <v>-</v>
      </c>
      <c r="DJ160" s="259" t="str">
        <f t="shared" si="250"/>
        <v>-</v>
      </c>
      <c r="DK160" s="259" t="str">
        <f t="shared" si="250"/>
        <v>-</v>
      </c>
      <c r="DL160" s="259" t="str">
        <f t="shared" si="250"/>
        <v>-</v>
      </c>
      <c r="DM160" s="269" t="s">
        <v>275</v>
      </c>
      <c r="DN160" s="269" t="s">
        <v>275</v>
      </c>
      <c r="DO160" s="248" t="str">
        <f t="shared" ref="DO160:EH160" si="251">DO60</f>
        <v>-</v>
      </c>
      <c r="DP160" s="259" t="str">
        <f t="shared" si="251"/>
        <v>-</v>
      </c>
      <c r="DQ160" s="259" t="str">
        <f t="shared" si="251"/>
        <v>-</v>
      </c>
      <c r="DR160" s="259" t="str">
        <f t="shared" si="251"/>
        <v>-</v>
      </c>
      <c r="DS160" s="259" t="str">
        <f t="shared" si="251"/>
        <v>-</v>
      </c>
      <c r="DT160" s="259" t="str">
        <f t="shared" si="251"/>
        <v>-</v>
      </c>
      <c r="DU160" s="259" t="str">
        <f t="shared" si="251"/>
        <v>-</v>
      </c>
      <c r="DV160" s="259" t="str">
        <f t="shared" si="251"/>
        <v>-</v>
      </c>
      <c r="DW160" s="259" t="str">
        <f t="shared" si="251"/>
        <v>-</v>
      </c>
      <c r="DX160" s="259" t="str">
        <f t="shared" si="251"/>
        <v>-</v>
      </c>
      <c r="DY160" s="259" t="str">
        <f t="shared" si="251"/>
        <v>-</v>
      </c>
      <c r="DZ160" s="259" t="str">
        <f t="shared" si="251"/>
        <v>-</v>
      </c>
      <c r="EA160" s="259" t="str">
        <f t="shared" si="251"/>
        <v>-</v>
      </c>
      <c r="EB160" s="259" t="str">
        <f t="shared" si="251"/>
        <v>-</v>
      </c>
      <c r="EC160" s="259" t="str">
        <f t="shared" si="251"/>
        <v>-</v>
      </c>
      <c r="ED160" s="259" t="str">
        <f t="shared" si="251"/>
        <v>-</v>
      </c>
      <c r="EE160" s="259" t="str">
        <f t="shared" si="251"/>
        <v>-</v>
      </c>
      <c r="EF160" s="259" t="str">
        <f t="shared" si="251"/>
        <v>-</v>
      </c>
      <c r="EG160" s="259" t="str">
        <f t="shared" si="251"/>
        <v>-</v>
      </c>
      <c r="EH160" s="259" t="str">
        <f t="shared" si="251"/>
        <v>-</v>
      </c>
      <c r="EI160" s="269" t="s">
        <v>275</v>
      </c>
      <c r="EJ160" s="269" t="s">
        <v>275</v>
      </c>
      <c r="EK160" s="248" t="str">
        <f t="shared" ref="EK160:FD160" si="252">EK60</f>
        <v>-</v>
      </c>
      <c r="EL160" s="259" t="str">
        <f t="shared" si="252"/>
        <v>-</v>
      </c>
      <c r="EM160" s="259" t="str">
        <f t="shared" si="252"/>
        <v>-</v>
      </c>
      <c r="EN160" s="259" t="str">
        <f t="shared" si="252"/>
        <v>-</v>
      </c>
      <c r="EO160" s="259" t="str">
        <f t="shared" si="252"/>
        <v>-</v>
      </c>
      <c r="EP160" s="259" t="str">
        <f t="shared" si="252"/>
        <v>-</v>
      </c>
      <c r="EQ160" s="259" t="str">
        <f t="shared" si="252"/>
        <v>-</v>
      </c>
      <c r="ER160" s="259" t="str">
        <f t="shared" si="252"/>
        <v>-</v>
      </c>
      <c r="ES160" s="259" t="str">
        <f t="shared" si="252"/>
        <v>-</v>
      </c>
      <c r="ET160" s="259" t="str">
        <f t="shared" si="252"/>
        <v>-</v>
      </c>
      <c r="EU160" s="259" t="str">
        <f t="shared" si="252"/>
        <v>-</v>
      </c>
      <c r="EV160" s="259" t="str">
        <f t="shared" si="252"/>
        <v>-</v>
      </c>
      <c r="EW160" s="259" t="str">
        <f t="shared" si="252"/>
        <v>-</v>
      </c>
      <c r="EX160" s="259" t="str">
        <f t="shared" si="252"/>
        <v>-</v>
      </c>
      <c r="EY160" s="259" t="str">
        <f t="shared" si="252"/>
        <v>-</v>
      </c>
      <c r="EZ160" s="259" t="str">
        <f t="shared" si="252"/>
        <v>-</v>
      </c>
      <c r="FA160" s="259" t="str">
        <f t="shared" si="252"/>
        <v>-</v>
      </c>
      <c r="FB160" s="259" t="str">
        <f t="shared" si="252"/>
        <v>-</v>
      </c>
      <c r="FC160" s="259" t="str">
        <f t="shared" si="252"/>
        <v>-</v>
      </c>
      <c r="FD160" s="259" t="str">
        <f t="shared" si="252"/>
        <v>-</v>
      </c>
      <c r="FE160" s="269" t="s">
        <v>275</v>
      </c>
    </row>
    <row r="161" spans="1:161"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248" t="s">
        <v>141</v>
      </c>
      <c r="AD161" s="257" t="str">
        <f t="shared" ca="1" si="59"/>
        <v>$69</v>
      </c>
      <c r="AE161" s="259" t="str">
        <f t="shared" ref="AE161" si="253">AE61</f>
        <v>77,000</v>
      </c>
      <c r="AF161" s="259" t="str">
        <f t="shared" ref="AF161:AS161" si="254">AF61</f>
        <v>2,483</v>
      </c>
      <c r="AG161" s="259" t="str">
        <f t="shared" si="254"/>
        <v>530</v>
      </c>
      <c r="AH161" s="259" t="str">
        <f t="shared" si="254"/>
        <v>1,538</v>
      </c>
      <c r="AI161" s="259" t="str">
        <f t="shared" si="254"/>
        <v>109</v>
      </c>
      <c r="AJ161" s="259" t="str">
        <f t="shared" si="254"/>
        <v>2</v>
      </c>
      <c r="AK161" s="259" t="str">
        <f t="shared" si="254"/>
        <v>180</v>
      </c>
      <c r="AL161" s="259" t="str">
        <f t="shared" si="254"/>
        <v>265,000</v>
      </c>
      <c r="AM161" s="259" t="str">
        <f t="shared" si="254"/>
        <v>173</v>
      </c>
      <c r="AN161" s="259" t="str">
        <f t="shared" si="254"/>
        <v>2,800,000</v>
      </c>
      <c r="AO161" s="259" t="str">
        <f t="shared" si="254"/>
        <v>70,000</v>
      </c>
      <c r="AP161" s="259" t="str">
        <f t="shared" si="254"/>
        <v>70,300</v>
      </c>
      <c r="AQ161" s="259" t="str">
        <f t="shared" si="254"/>
        <v>38,000</v>
      </c>
      <c r="AR161" s="259" t="str">
        <f t="shared" si="254"/>
        <v>1,400,000</v>
      </c>
      <c r="AS161" s="259" t="str">
        <f t="shared" si="254"/>
        <v>1,540,000</v>
      </c>
      <c r="AT161" s="259" t="str">
        <f t="shared" ref="AT161:AX161" si="255">AT61</f>
        <v>$11,000,000</v>
      </c>
      <c r="AU161" s="259" t="str">
        <f t="shared" si="255"/>
        <v>$5,600,000</v>
      </c>
      <c r="AV161" s="259" t="str">
        <f t="shared" si="255"/>
        <v>$11,500,000</v>
      </c>
      <c r="AW161" s="259" t="str">
        <f t="shared" si="255"/>
        <v>$28,350,000</v>
      </c>
      <c r="AX161" s="259" t="str">
        <f t="shared" si="255"/>
        <v>$69</v>
      </c>
      <c r="AY161" s="269" t="s">
        <v>275</v>
      </c>
      <c r="AZ161" s="269"/>
      <c r="BA161" s="248" t="str">
        <f t="shared" ref="BA161:BT161" si="256">BA61</f>
        <v>77,000</v>
      </c>
      <c r="BB161" s="259" t="str">
        <f t="shared" si="256"/>
        <v>2,700</v>
      </c>
      <c r="BC161" s="259" t="str">
        <f t="shared" si="256"/>
        <v>500</v>
      </c>
      <c r="BD161" s="259" t="str">
        <f t="shared" si="256"/>
        <v>1,563</v>
      </c>
      <c r="BE161" s="259" t="str">
        <f t="shared" si="256"/>
        <v>109</v>
      </c>
      <c r="BF161" s="259" t="str">
        <f t="shared" si="256"/>
        <v>3</v>
      </c>
      <c r="BG161" s="259" t="str">
        <f t="shared" si="256"/>
        <v>180</v>
      </c>
      <c r="BH161" s="259" t="str">
        <f t="shared" si="256"/>
        <v>265,000</v>
      </c>
      <c r="BI161" s="259" t="str">
        <f t="shared" si="256"/>
        <v>173</v>
      </c>
      <c r="BJ161" s="259" t="str">
        <f t="shared" si="256"/>
        <v>2,800,000</v>
      </c>
      <c r="BK161" s="259" t="str">
        <f t="shared" si="256"/>
        <v>69,900</v>
      </c>
      <c r="BL161" s="259" t="str">
        <f t="shared" si="256"/>
        <v>70,200</v>
      </c>
      <c r="BM161" s="259" t="str">
        <f t="shared" si="256"/>
        <v>60,400</v>
      </c>
      <c r="BN161" s="259" t="str">
        <f t="shared" si="256"/>
        <v>1,467,000</v>
      </c>
      <c r="BO161" s="259" t="str">
        <f t="shared" si="256"/>
        <v>1,876,400</v>
      </c>
      <c r="BP161" s="259" t="str">
        <f t="shared" si="256"/>
        <v>$10,100,000</v>
      </c>
      <c r="BQ161" s="259" t="str">
        <f t="shared" si="256"/>
        <v>$5,200,000</v>
      </c>
      <c r="BR161" s="259" t="str">
        <f t="shared" si="256"/>
        <v>$9,600,000</v>
      </c>
      <c r="BS161" s="259" t="str">
        <f t="shared" si="256"/>
        <v>$25,000,000</v>
      </c>
      <c r="BT161" s="259" t="str">
        <f t="shared" si="256"/>
        <v>$73</v>
      </c>
      <c r="BU161" s="269" t="s">
        <v>275</v>
      </c>
      <c r="BV161" s="269" t="s">
        <v>275</v>
      </c>
      <c r="BW161" s="248" t="str">
        <f t="shared" ref="BW161:CP161" si="257">BW61</f>
        <v>77,000</v>
      </c>
      <c r="BX161" s="259" t="str">
        <f t="shared" si="257"/>
        <v>3,000</v>
      </c>
      <c r="BY161" s="259" t="str">
        <f t="shared" si="257"/>
        <v>500</v>
      </c>
      <c r="BZ161" s="259" t="str">
        <f t="shared" si="257"/>
        <v>1,617</v>
      </c>
      <c r="CA161" s="259" t="str">
        <f t="shared" si="257"/>
        <v>111</v>
      </c>
      <c r="CB161" s="259" t="str">
        <f t="shared" si="257"/>
        <v>3</v>
      </c>
      <c r="CC161" s="259" t="str">
        <f t="shared" si="257"/>
        <v>180</v>
      </c>
      <c r="CD161" s="259" t="str">
        <f t="shared" si="257"/>
        <v>265,000</v>
      </c>
      <c r="CE161" s="259" t="str">
        <f t="shared" si="257"/>
        <v>173</v>
      </c>
      <c r="CF161" s="259" t="str">
        <f t="shared" si="257"/>
        <v>2,800,000</v>
      </c>
      <c r="CG161" s="259" t="str">
        <f t="shared" si="257"/>
        <v>120,000</v>
      </c>
      <c r="CH161" s="259" t="str">
        <f t="shared" si="257"/>
        <v>120,700</v>
      </c>
      <c r="CI161" s="259" t="str">
        <f t="shared" si="257"/>
        <v>74,000</v>
      </c>
      <c r="CJ161" s="259" t="str">
        <f t="shared" si="257"/>
        <v>3,200,000</v>
      </c>
      <c r="CK161" s="259" t="str">
        <f t="shared" si="257"/>
        <v>3,900,000</v>
      </c>
      <c r="CL161" s="259" t="str">
        <f t="shared" si="257"/>
        <v>$21,800,000</v>
      </c>
      <c r="CM161" s="259" t="str">
        <f t="shared" si="257"/>
        <v>$12,300,000</v>
      </c>
      <c r="CN161" s="259" t="str">
        <f t="shared" si="257"/>
        <v>$15,900,000</v>
      </c>
      <c r="CO161" s="259" t="str">
        <f t="shared" si="257"/>
        <v>$50,000,000</v>
      </c>
      <c r="CP161" s="259" t="str">
        <f t="shared" si="257"/>
        <v>$80</v>
      </c>
      <c r="CQ161" s="269" t="s">
        <v>275</v>
      </c>
      <c r="CR161" s="269" t="s">
        <v>275</v>
      </c>
      <c r="CS161" s="248" t="str">
        <f t="shared" ref="CS161:DL161" si="258">CS61</f>
        <v>77,000</v>
      </c>
      <c r="CT161" s="259" t="str">
        <f t="shared" si="258"/>
        <v>2,728</v>
      </c>
      <c r="CU161" s="259" t="str">
        <f t="shared" si="258"/>
        <v>510</v>
      </c>
      <c r="CV161" s="259" t="str">
        <f t="shared" si="258"/>
        <v>1,573</v>
      </c>
      <c r="CW161" s="259" t="str">
        <f t="shared" si="258"/>
        <v>110</v>
      </c>
      <c r="CX161" s="259" t="str">
        <f t="shared" si="258"/>
        <v>3</v>
      </c>
      <c r="CY161" s="259" t="str">
        <f t="shared" si="258"/>
        <v>180</v>
      </c>
      <c r="CZ161" s="259" t="str">
        <f t="shared" si="258"/>
        <v>265,000</v>
      </c>
      <c r="DA161" s="259" t="str">
        <f t="shared" si="258"/>
        <v>173</v>
      </c>
      <c r="DB161" s="259" t="str">
        <f t="shared" si="258"/>
        <v>2,800,000</v>
      </c>
      <c r="DC161" s="259" t="str">
        <f t="shared" si="258"/>
        <v>86,633</v>
      </c>
      <c r="DD161" s="259" t="str">
        <f t="shared" si="258"/>
        <v>87,067</v>
      </c>
      <c r="DE161" s="259" t="str">
        <f t="shared" si="258"/>
        <v>57,467</v>
      </c>
      <c r="DF161" s="259" t="str">
        <f t="shared" si="258"/>
        <v>2,022,333</v>
      </c>
      <c r="DG161" s="259" t="str">
        <f t="shared" si="258"/>
        <v>2,438,800</v>
      </c>
      <c r="DH161" s="259" t="str">
        <f t="shared" si="258"/>
        <v>$14,300,000</v>
      </c>
      <c r="DI161" s="259" t="str">
        <f t="shared" si="258"/>
        <v>$7,700,000</v>
      </c>
      <c r="DJ161" s="259" t="str">
        <f t="shared" si="258"/>
        <v>$12,333,333</v>
      </c>
      <c r="DK161" s="259" t="str">
        <f t="shared" si="258"/>
        <v>$34,450,000</v>
      </c>
      <c r="DL161" s="259" t="str">
        <f t="shared" si="258"/>
        <v>$74</v>
      </c>
      <c r="DM161" s="269" t="s">
        <v>275</v>
      </c>
      <c r="DN161" s="269" t="s">
        <v>275</v>
      </c>
      <c r="DO161" s="248" t="str">
        <f t="shared" ref="DO161:EH161" si="259">DO61</f>
        <v>0</v>
      </c>
      <c r="DP161" s="259" t="str">
        <f t="shared" si="259"/>
        <v>-217</v>
      </c>
      <c r="DQ161" s="259" t="str">
        <f t="shared" si="259"/>
        <v>30</v>
      </c>
      <c r="DR161" s="259" t="str">
        <f t="shared" si="259"/>
        <v>-25</v>
      </c>
      <c r="DS161" s="259" t="str">
        <f t="shared" si="259"/>
        <v>0</v>
      </c>
      <c r="DT161" s="259" t="str">
        <f t="shared" si="259"/>
        <v>-1</v>
      </c>
      <c r="DU161" s="259" t="str">
        <f t="shared" si="259"/>
        <v>0</v>
      </c>
      <c r="DV161" s="259" t="str">
        <f t="shared" si="259"/>
        <v>0</v>
      </c>
      <c r="DW161" s="259" t="str">
        <f t="shared" si="259"/>
        <v>0</v>
      </c>
      <c r="DX161" s="259" t="str">
        <f t="shared" si="259"/>
        <v>0</v>
      </c>
      <c r="DY161" s="259" t="str">
        <f t="shared" si="259"/>
        <v>100</v>
      </c>
      <c r="DZ161" s="259" t="str">
        <f t="shared" si="259"/>
        <v>100</v>
      </c>
      <c r="EA161" s="259" t="str">
        <f t="shared" si="259"/>
        <v>-22,400</v>
      </c>
      <c r="EB161" s="259" t="str">
        <f t="shared" si="259"/>
        <v>-67,000</v>
      </c>
      <c r="EC161" s="259" t="str">
        <f t="shared" si="259"/>
        <v>-336,400</v>
      </c>
      <c r="ED161" s="259" t="str">
        <f t="shared" si="259"/>
        <v>$900,000</v>
      </c>
      <c r="EE161" s="259" t="str">
        <f t="shared" si="259"/>
        <v>$400,000</v>
      </c>
      <c r="EF161" s="259" t="str">
        <f t="shared" si="259"/>
        <v>$1,900,000</v>
      </c>
      <c r="EG161" s="259" t="str">
        <f t="shared" si="259"/>
        <v>$3,350,000</v>
      </c>
      <c r="EH161" s="259" t="str">
        <f t="shared" si="259"/>
        <v>-$4</v>
      </c>
      <c r="EI161" s="269" t="s">
        <v>275</v>
      </c>
      <c r="EJ161" s="269" t="s">
        <v>275</v>
      </c>
      <c r="EK161" s="248" t="str">
        <f t="shared" ref="EK161:FD161" si="260">EK61</f>
        <v>0</v>
      </c>
      <c r="EL161" s="259" t="str">
        <f t="shared" si="260"/>
        <v>-300</v>
      </c>
      <c r="EM161" s="259" t="str">
        <f t="shared" si="260"/>
        <v>0</v>
      </c>
      <c r="EN161" s="259" t="str">
        <f t="shared" si="260"/>
        <v>-54</v>
      </c>
      <c r="EO161" s="259" t="str">
        <f t="shared" si="260"/>
        <v>-2</v>
      </c>
      <c r="EP161" s="259" t="str">
        <f t="shared" si="260"/>
        <v>0</v>
      </c>
      <c r="EQ161" s="259" t="str">
        <f t="shared" si="260"/>
        <v>0</v>
      </c>
      <c r="ER161" s="259" t="str">
        <f t="shared" si="260"/>
        <v>0</v>
      </c>
      <c r="ES161" s="259" t="str">
        <f t="shared" si="260"/>
        <v>0</v>
      </c>
      <c r="ET161" s="259" t="str">
        <f t="shared" si="260"/>
        <v>0</v>
      </c>
      <c r="EU161" s="259" t="str">
        <f t="shared" si="260"/>
        <v>-50,100</v>
      </c>
      <c r="EV161" s="259" t="str">
        <f t="shared" si="260"/>
        <v>-50,500</v>
      </c>
      <c r="EW161" s="259" t="str">
        <f t="shared" si="260"/>
        <v>-13,600</v>
      </c>
      <c r="EX161" s="259" t="str">
        <f t="shared" si="260"/>
        <v>-1,733,000</v>
      </c>
      <c r="EY161" s="259" t="str">
        <f t="shared" si="260"/>
        <v>-2,023,600</v>
      </c>
      <c r="EZ161" s="259" t="str">
        <f t="shared" si="260"/>
        <v>-$11,700,000</v>
      </c>
      <c r="FA161" s="259" t="str">
        <f t="shared" si="260"/>
        <v>-$7,100,000</v>
      </c>
      <c r="FB161" s="259" t="str">
        <f t="shared" si="260"/>
        <v>-$6,300,000</v>
      </c>
      <c r="FC161" s="259" t="str">
        <f t="shared" si="260"/>
        <v>-$25,000,000</v>
      </c>
      <c r="FD161" s="259" t="str">
        <f t="shared" si="260"/>
        <v>-$7</v>
      </c>
      <c r="FE161" s="269" t="s">
        <v>275</v>
      </c>
    </row>
    <row r="162" spans="1:161"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248" t="s">
        <v>142</v>
      </c>
      <c r="AD162" s="257" t="str">
        <f t="shared" ca="1" si="59"/>
        <v>$83</v>
      </c>
      <c r="AE162" s="259" t="str">
        <f t="shared" ref="AE162" si="261">AE62</f>
        <v>25,000</v>
      </c>
      <c r="AF162" s="259" t="str">
        <f t="shared" ref="AF162:AS162" si="262">AF62</f>
        <v>563</v>
      </c>
      <c r="AG162" s="259" t="str">
        <f t="shared" si="262"/>
        <v>145</v>
      </c>
      <c r="AH162" s="259" t="str">
        <f t="shared" si="262"/>
        <v>570</v>
      </c>
      <c r="AI162" s="259" t="str">
        <f t="shared" si="262"/>
        <v>60</v>
      </c>
      <c r="AJ162" s="259" t="str">
        <f t="shared" si="262"/>
        <v>36</v>
      </c>
      <c r="AK162" s="259" t="str">
        <f t="shared" si="262"/>
        <v>12</v>
      </c>
      <c r="AL162" s="259" t="str">
        <f t="shared" si="262"/>
        <v>3,350</v>
      </c>
      <c r="AM162" s="259" t="str">
        <f t="shared" si="262"/>
        <v>175</v>
      </c>
      <c r="AN162" s="259" t="str">
        <f t="shared" si="262"/>
        <v>1,750,000</v>
      </c>
      <c r="AO162" s="259" t="str">
        <f t="shared" si="262"/>
        <v>25,592</v>
      </c>
      <c r="AP162" s="259" t="str">
        <f t="shared" si="262"/>
        <v>25,592</v>
      </c>
      <c r="AQ162" s="259" t="str">
        <f t="shared" si="262"/>
        <v>255,871</v>
      </c>
      <c r="AR162" s="259" t="str">
        <f t="shared" si="262"/>
        <v>737,096</v>
      </c>
      <c r="AS162" s="259" t="str">
        <f t="shared" si="262"/>
        <v>2,787,701</v>
      </c>
      <c r="AT162" s="259" t="str">
        <f t="shared" ref="AT162:AX162" si="263">AT62</f>
        <v>$9,476,524</v>
      </c>
      <c r="AU162" s="259" t="str">
        <f t="shared" si="263"/>
        <v>$6,196,519</v>
      </c>
      <c r="AV162" s="259" t="str">
        <f t="shared" si="263"/>
        <v>$10,130,053</v>
      </c>
      <c r="AW162" s="259" t="str">
        <f t="shared" si="263"/>
        <v>$25,916,548</v>
      </c>
      <c r="AX162" s="259" t="str">
        <f t="shared" si="263"/>
        <v>$83</v>
      </c>
      <c r="AY162" s="269" t="s">
        <v>275</v>
      </c>
      <c r="AZ162" s="269"/>
      <c r="BA162" s="248" t="str">
        <f t="shared" ref="BA162:BT162" si="264">BA62</f>
        <v>25,000</v>
      </c>
      <c r="BB162" s="259" t="str">
        <f t="shared" si="264"/>
        <v>563</v>
      </c>
      <c r="BC162" s="259" t="str">
        <f t="shared" si="264"/>
        <v>145</v>
      </c>
      <c r="BD162" s="259" t="str">
        <f t="shared" si="264"/>
        <v>570</v>
      </c>
      <c r="BE162" s="259" t="str">
        <f t="shared" si="264"/>
        <v>60</v>
      </c>
      <c r="BF162" s="259" t="str">
        <f t="shared" si="264"/>
        <v>36</v>
      </c>
      <c r="BG162" s="259" t="str">
        <f t="shared" si="264"/>
        <v>12</v>
      </c>
      <c r="BH162" s="259" t="str">
        <f t="shared" si="264"/>
        <v>3,350</v>
      </c>
      <c r="BI162" s="259" t="str">
        <f t="shared" si="264"/>
        <v>175</v>
      </c>
      <c r="BJ162" s="259" t="str">
        <f t="shared" si="264"/>
        <v>1,750,000</v>
      </c>
      <c r="BK162" s="259" t="str">
        <f t="shared" si="264"/>
        <v>3,824</v>
      </c>
      <c r="BL162" s="259" t="str">
        <f t="shared" si="264"/>
        <v>3,824</v>
      </c>
      <c r="BM162" s="259" t="str">
        <f t="shared" si="264"/>
        <v>261,878</v>
      </c>
      <c r="BN162" s="259" t="str">
        <f t="shared" si="264"/>
        <v>6,638,314</v>
      </c>
      <c r="BO162" s="259" t="str">
        <f t="shared" si="264"/>
        <v>9,238,314</v>
      </c>
      <c r="BP162" s="259" t="str">
        <f t="shared" si="264"/>
        <v>$6,785,325</v>
      </c>
      <c r="BQ162" s="259" t="str">
        <f t="shared" si="264"/>
        <v>$4,456,872</v>
      </c>
      <c r="BR162" s="259" t="str">
        <f t="shared" si="264"/>
        <v>$8,976,913</v>
      </c>
      <c r="BS162" s="259" t="str">
        <f t="shared" si="264"/>
        <v>$20,763,256</v>
      </c>
      <c r="BT162" s="259" t="str">
        <f t="shared" si="264"/>
        <v>$81</v>
      </c>
      <c r="BU162" s="269" t="s">
        <v>275</v>
      </c>
      <c r="BV162" s="269" t="s">
        <v>275</v>
      </c>
      <c r="BW162" s="248" t="str">
        <f t="shared" ref="BW162:CP162" si="265">BW62</f>
        <v>25,000</v>
      </c>
      <c r="BX162" s="259" t="str">
        <f t="shared" si="265"/>
        <v>562</v>
      </c>
      <c r="BY162" s="259" t="str">
        <f t="shared" si="265"/>
        <v>175</v>
      </c>
      <c r="BZ162" s="259" t="str">
        <f t="shared" si="265"/>
        <v>565</v>
      </c>
      <c r="CA162" s="259" t="str">
        <f t="shared" si="265"/>
        <v>68</v>
      </c>
      <c r="CB162" s="259" t="str">
        <f t="shared" si="265"/>
        <v>37</v>
      </c>
      <c r="CC162" s="259" t="str">
        <f t="shared" si="265"/>
        <v>12</v>
      </c>
      <c r="CD162" s="259" t="str">
        <f t="shared" si="265"/>
        <v>3,350</v>
      </c>
      <c r="CE162" s="259" t="str">
        <f t="shared" si="265"/>
        <v>175</v>
      </c>
      <c r="CF162" s="259" t="str">
        <f t="shared" si="265"/>
        <v>1,750,000</v>
      </c>
      <c r="CG162" s="259" t="str">
        <f t="shared" si="265"/>
        <v>3,216</v>
      </c>
      <c r="CH162" s="259" t="str">
        <f t="shared" si="265"/>
        <v>3,216</v>
      </c>
      <c r="CI162" s="259" t="str">
        <f t="shared" si="265"/>
        <v>214,443</v>
      </c>
      <c r="CJ162" s="259" t="str">
        <f t="shared" si="265"/>
        <v>5,333,929</v>
      </c>
      <c r="CK162" s="259" t="str">
        <f t="shared" si="265"/>
        <v>7,511,217</v>
      </c>
      <c r="CL162" s="259" t="str">
        <f t="shared" si="265"/>
        <v>$6,675,388</v>
      </c>
      <c r="CM162" s="259" t="str">
        <f t="shared" si="265"/>
        <v>$4,318,351</v>
      </c>
      <c r="CN162" s="259" t="str">
        <f t="shared" si="265"/>
        <v>$8,759,423</v>
      </c>
      <c r="CO162" s="259" t="str">
        <f t="shared" si="265"/>
        <v>$19,853,164</v>
      </c>
      <c r="CP162" s="259" t="str">
        <f t="shared" si="265"/>
        <v>$83</v>
      </c>
      <c r="CQ162" s="269" t="s">
        <v>275</v>
      </c>
      <c r="CR162" s="269" t="s">
        <v>275</v>
      </c>
      <c r="CS162" s="248" t="str">
        <f t="shared" ref="CS162:DL162" si="266">CS62</f>
        <v>25,000</v>
      </c>
      <c r="CT162" s="259" t="str">
        <f t="shared" si="266"/>
        <v>563</v>
      </c>
      <c r="CU162" s="259" t="str">
        <f t="shared" si="266"/>
        <v>155</v>
      </c>
      <c r="CV162" s="259" t="str">
        <f t="shared" si="266"/>
        <v>568</v>
      </c>
      <c r="CW162" s="259" t="str">
        <f t="shared" si="266"/>
        <v>63</v>
      </c>
      <c r="CX162" s="259" t="str">
        <f t="shared" si="266"/>
        <v>36</v>
      </c>
      <c r="CY162" s="259" t="str">
        <f t="shared" si="266"/>
        <v>12</v>
      </c>
      <c r="CZ162" s="259" t="str">
        <f t="shared" si="266"/>
        <v>3,350</v>
      </c>
      <c r="DA162" s="259" t="str">
        <f t="shared" si="266"/>
        <v>175</v>
      </c>
      <c r="DB162" s="259" t="str">
        <f t="shared" si="266"/>
        <v>1,750,000</v>
      </c>
      <c r="DC162" s="259" t="str">
        <f t="shared" si="266"/>
        <v>10,877</v>
      </c>
      <c r="DD162" s="259" t="str">
        <f t="shared" si="266"/>
        <v>10,877</v>
      </c>
      <c r="DE162" s="259" t="str">
        <f t="shared" si="266"/>
        <v>244,064</v>
      </c>
      <c r="DF162" s="259" t="str">
        <f t="shared" si="266"/>
        <v>4,236,446</v>
      </c>
      <c r="DG162" s="259" t="str">
        <f t="shared" si="266"/>
        <v>6,512,411</v>
      </c>
      <c r="DH162" s="259" t="str">
        <f t="shared" si="266"/>
        <v>$7,645,746</v>
      </c>
      <c r="DI162" s="259" t="str">
        <f t="shared" si="266"/>
        <v>$4,990,581</v>
      </c>
      <c r="DJ162" s="259" t="str">
        <f t="shared" si="266"/>
        <v>$9,288,796</v>
      </c>
      <c r="DK162" s="259" t="str">
        <f t="shared" si="266"/>
        <v>$22,177,656</v>
      </c>
      <c r="DL162" s="259" t="str">
        <f t="shared" si="266"/>
        <v>$82</v>
      </c>
      <c r="DM162" s="269" t="s">
        <v>275</v>
      </c>
      <c r="DN162" s="269" t="s">
        <v>275</v>
      </c>
      <c r="DO162" s="248" t="str">
        <f t="shared" ref="DO162:EH162" si="267">DO62</f>
        <v>0</v>
      </c>
      <c r="DP162" s="259" t="str">
        <f t="shared" si="267"/>
        <v>0</v>
      </c>
      <c r="DQ162" s="259" t="str">
        <f t="shared" si="267"/>
        <v>0</v>
      </c>
      <c r="DR162" s="259" t="str">
        <f t="shared" si="267"/>
        <v>0</v>
      </c>
      <c r="DS162" s="259" t="str">
        <f t="shared" si="267"/>
        <v>0</v>
      </c>
      <c r="DT162" s="259" t="str">
        <f t="shared" si="267"/>
        <v>0</v>
      </c>
      <c r="DU162" s="259" t="str">
        <f t="shared" si="267"/>
        <v>0</v>
      </c>
      <c r="DV162" s="259" t="str">
        <f t="shared" si="267"/>
        <v>0</v>
      </c>
      <c r="DW162" s="259" t="str">
        <f t="shared" si="267"/>
        <v>0</v>
      </c>
      <c r="DX162" s="259" t="str">
        <f t="shared" si="267"/>
        <v>0</v>
      </c>
      <c r="DY162" s="259" t="str">
        <f t="shared" si="267"/>
        <v>21,768</v>
      </c>
      <c r="DZ162" s="259" t="str">
        <f t="shared" si="267"/>
        <v>21,768</v>
      </c>
      <c r="EA162" s="259" t="str">
        <f t="shared" si="267"/>
        <v>-6,007</v>
      </c>
      <c r="EB162" s="259" t="str">
        <f t="shared" si="267"/>
        <v>-5,901,218</v>
      </c>
      <c r="EC162" s="259" t="str">
        <f t="shared" si="267"/>
        <v>-6,450,613</v>
      </c>
      <c r="ED162" s="259" t="str">
        <f t="shared" si="267"/>
        <v>$2,691,199</v>
      </c>
      <c r="EE162" s="259" t="str">
        <f t="shared" si="267"/>
        <v>$1,739,647</v>
      </c>
      <c r="EF162" s="259" t="str">
        <f t="shared" si="267"/>
        <v>$1,153,140</v>
      </c>
      <c r="EG162" s="259" t="str">
        <f t="shared" si="267"/>
        <v>$5,153,292</v>
      </c>
      <c r="EH162" s="259" t="str">
        <f t="shared" si="267"/>
        <v>$2</v>
      </c>
      <c r="EI162" s="269" t="s">
        <v>275</v>
      </c>
      <c r="EJ162" s="269" t="s">
        <v>275</v>
      </c>
      <c r="EK162" s="248" t="str">
        <f t="shared" ref="EK162:FD162" si="268">EK62</f>
        <v>0</v>
      </c>
      <c r="EL162" s="259" t="str">
        <f t="shared" si="268"/>
        <v>1</v>
      </c>
      <c r="EM162" s="259" t="str">
        <f t="shared" si="268"/>
        <v>-30</v>
      </c>
      <c r="EN162" s="259" t="str">
        <f t="shared" si="268"/>
        <v>5</v>
      </c>
      <c r="EO162" s="259" t="str">
        <f t="shared" si="268"/>
        <v>-8</v>
      </c>
      <c r="EP162" s="259" t="str">
        <f t="shared" si="268"/>
        <v>-1</v>
      </c>
      <c r="EQ162" s="259" t="str">
        <f t="shared" si="268"/>
        <v>0</v>
      </c>
      <c r="ER162" s="259" t="str">
        <f t="shared" si="268"/>
        <v>0</v>
      </c>
      <c r="ES162" s="259" t="str">
        <f t="shared" si="268"/>
        <v>0</v>
      </c>
      <c r="ET162" s="259" t="str">
        <f t="shared" si="268"/>
        <v>0</v>
      </c>
      <c r="EU162" s="259" t="str">
        <f t="shared" si="268"/>
        <v>608</v>
      </c>
      <c r="EV162" s="259" t="str">
        <f t="shared" si="268"/>
        <v>608</v>
      </c>
      <c r="EW162" s="259" t="str">
        <f t="shared" si="268"/>
        <v>47,435</v>
      </c>
      <c r="EX162" s="259" t="str">
        <f t="shared" si="268"/>
        <v>1,304,385</v>
      </c>
      <c r="EY162" s="259" t="str">
        <f t="shared" si="268"/>
        <v>1,727,097</v>
      </c>
      <c r="EZ162" s="259" t="str">
        <f t="shared" si="268"/>
        <v>$109,937</v>
      </c>
      <c r="FA162" s="259" t="str">
        <f t="shared" si="268"/>
        <v>$138,521</v>
      </c>
      <c r="FB162" s="259" t="str">
        <f t="shared" si="268"/>
        <v>$217,490</v>
      </c>
      <c r="FC162" s="259" t="str">
        <f t="shared" si="268"/>
        <v>$910,092</v>
      </c>
      <c r="FD162" s="259" t="str">
        <f t="shared" si="268"/>
        <v>-$2</v>
      </c>
      <c r="FE162" s="269" t="s">
        <v>275</v>
      </c>
    </row>
    <row r="163" spans="1:161"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248" t="s">
        <v>64</v>
      </c>
      <c r="AD163" s="257" t="str">
        <f t="shared" ca="1" si="59"/>
        <v>$55</v>
      </c>
      <c r="AE163" s="259" t="str">
        <f t="shared" ref="AE163" si="269">AE63</f>
        <v>23,168</v>
      </c>
      <c r="AF163" s="259" t="str">
        <f t="shared" ref="AF163:AS163" si="270">AF63</f>
        <v>998</v>
      </c>
      <c r="AG163" s="259" t="str">
        <f t="shared" si="270"/>
        <v>0</v>
      </c>
      <c r="AH163" s="259" t="str">
        <f t="shared" si="270"/>
        <v>610</v>
      </c>
      <c r="AI163" s="259" t="str">
        <f t="shared" si="270"/>
        <v>130</v>
      </c>
      <c r="AJ163" s="259" t="str">
        <f t="shared" si="270"/>
        <v>25</v>
      </c>
      <c r="AK163" s="259" t="str">
        <f t="shared" si="270"/>
        <v>125</v>
      </c>
      <c r="AL163" s="259" t="str">
        <f t="shared" si="270"/>
        <v>175,325</v>
      </c>
      <c r="AM163" s="259" t="str">
        <f t="shared" si="270"/>
        <v>97</v>
      </c>
      <c r="AN163" s="259" t="str">
        <f t="shared" si="270"/>
        <v>7,330,000</v>
      </c>
      <c r="AO163" s="259" t="str">
        <f t="shared" si="270"/>
        <v>-</v>
      </c>
      <c r="AP163" s="259" t="str">
        <f t="shared" si="270"/>
        <v>-</v>
      </c>
      <c r="AQ163" s="259" t="str">
        <f t="shared" si="270"/>
        <v>-</v>
      </c>
      <c r="AR163" s="259">
        <f t="shared" si="270"/>
        <v>0</v>
      </c>
      <c r="AS163" s="259" t="str">
        <f t="shared" si="270"/>
        <v>0</v>
      </c>
      <c r="AT163" s="259" t="str">
        <f t="shared" ref="AT163:AX163" si="271">AT63</f>
        <v>$3,036,677</v>
      </c>
      <c r="AU163" s="259" t="str">
        <f t="shared" si="271"/>
        <v>$6,707,167</v>
      </c>
      <c r="AV163" s="259" t="str">
        <f t="shared" si="271"/>
        <v>$11,977,138</v>
      </c>
      <c r="AW163" s="259" t="str">
        <f t="shared" si="271"/>
        <v>$21,720,982</v>
      </c>
      <c r="AX163" s="259" t="str">
        <f t="shared" si="271"/>
        <v>$55</v>
      </c>
      <c r="AY163" s="269" t="s">
        <v>275</v>
      </c>
      <c r="AZ163" s="269"/>
      <c r="BA163" s="248" t="str">
        <f t="shared" ref="BA163:BT163" si="272">BA63</f>
        <v>23,168</v>
      </c>
      <c r="BB163" s="259" t="str">
        <f t="shared" si="272"/>
        <v>878</v>
      </c>
      <c r="BC163" s="259" t="str">
        <f t="shared" si="272"/>
        <v>-</v>
      </c>
      <c r="BD163" s="259" t="str">
        <f t="shared" si="272"/>
        <v>707</v>
      </c>
      <c r="BE163" s="259" t="str">
        <f t="shared" si="272"/>
        <v>133</v>
      </c>
      <c r="BF163" s="259" t="str">
        <f t="shared" si="272"/>
        <v>26</v>
      </c>
      <c r="BG163" s="259" t="str">
        <f t="shared" si="272"/>
        <v>128</v>
      </c>
      <c r="BH163" s="259" t="str">
        <f t="shared" si="272"/>
        <v>170,000</v>
      </c>
      <c r="BI163" s="259" t="str">
        <f t="shared" si="272"/>
        <v>138</v>
      </c>
      <c r="BJ163" s="259" t="str">
        <f t="shared" si="272"/>
        <v>6,650,000</v>
      </c>
      <c r="BK163" s="259" t="str">
        <f t="shared" si="272"/>
        <v>-</v>
      </c>
      <c r="BL163" s="259" t="str">
        <f t="shared" si="272"/>
        <v>-</v>
      </c>
      <c r="BM163" s="259" t="str">
        <f t="shared" si="272"/>
        <v>-</v>
      </c>
      <c r="BN163" s="259" t="str">
        <f t="shared" si="272"/>
        <v>-</v>
      </c>
      <c r="BO163" s="259" t="str">
        <f t="shared" si="272"/>
        <v>-</v>
      </c>
      <c r="BP163" s="259" t="str">
        <f t="shared" si="272"/>
        <v>$4,556,686</v>
      </c>
      <c r="BQ163" s="259" t="str">
        <f t="shared" si="272"/>
        <v>$10,495,981</v>
      </c>
      <c r="BR163" s="259" t="str">
        <f t="shared" si="272"/>
        <v>$4,769,149</v>
      </c>
      <c r="BS163" s="259" t="str">
        <f t="shared" si="272"/>
        <v>$31,727,369</v>
      </c>
      <c r="BT163" s="259" t="str">
        <f t="shared" si="272"/>
        <v>$61</v>
      </c>
      <c r="BU163" s="269" t="s">
        <v>275</v>
      </c>
      <c r="BV163" s="269" t="s">
        <v>275</v>
      </c>
      <c r="BW163" s="248" t="str">
        <f t="shared" ref="BW163:CP163" si="273">BW63</f>
        <v>24,000</v>
      </c>
      <c r="BX163" s="259" t="str">
        <f t="shared" si="273"/>
        <v>839</v>
      </c>
      <c r="BY163" s="259">
        <f t="shared" si="273"/>
        <v>0</v>
      </c>
      <c r="BZ163" s="259" t="str">
        <f t="shared" si="273"/>
        <v>698</v>
      </c>
      <c r="CA163" s="259" t="str">
        <f t="shared" si="273"/>
        <v>135</v>
      </c>
      <c r="CB163" s="259" t="str">
        <f t="shared" si="273"/>
        <v>26</v>
      </c>
      <c r="CC163" s="259" t="str">
        <f t="shared" si="273"/>
        <v>131</v>
      </c>
      <c r="CD163" s="259" t="str">
        <f t="shared" si="273"/>
        <v>162,000</v>
      </c>
      <c r="CE163" s="259" t="str">
        <f t="shared" si="273"/>
        <v>130</v>
      </c>
      <c r="CF163" s="259" t="str">
        <f t="shared" si="273"/>
        <v>6,650,000</v>
      </c>
      <c r="CG163" s="259" t="str">
        <f t="shared" si="273"/>
        <v>111,000</v>
      </c>
      <c r="CH163" s="259" t="str">
        <f t="shared" si="273"/>
        <v>120,022</v>
      </c>
      <c r="CI163" s="259" t="str">
        <f t="shared" si="273"/>
        <v>45,000</v>
      </c>
      <c r="CJ163" s="259">
        <f t="shared" si="273"/>
        <v>0</v>
      </c>
      <c r="CK163" s="259" t="str">
        <f t="shared" si="273"/>
        <v>2,397,000</v>
      </c>
      <c r="CL163" s="259" t="str">
        <f t="shared" si="273"/>
        <v>$3,400,000</v>
      </c>
      <c r="CM163" s="259" t="str">
        <f t="shared" si="273"/>
        <v>$7,900,000</v>
      </c>
      <c r="CN163" s="259" t="str">
        <f t="shared" si="273"/>
        <v>$11,000,000</v>
      </c>
      <c r="CO163" s="259" t="str">
        <f t="shared" si="273"/>
        <v>$22,300,000</v>
      </c>
      <c r="CP163" s="259" t="str">
        <f t="shared" si="273"/>
        <v>$52</v>
      </c>
      <c r="CQ163" s="269" t="s">
        <v>275</v>
      </c>
      <c r="CR163" s="269" t="s">
        <v>275</v>
      </c>
      <c r="CS163" s="248" t="str">
        <f t="shared" ref="CS163:DL163" si="274">CS63</f>
        <v>23,445</v>
      </c>
      <c r="CT163" s="259" t="str">
        <f t="shared" si="274"/>
        <v>905</v>
      </c>
      <c r="CU163" s="259" t="str">
        <f t="shared" si="274"/>
        <v>0</v>
      </c>
      <c r="CV163" s="259" t="str">
        <f t="shared" si="274"/>
        <v>672</v>
      </c>
      <c r="CW163" s="259" t="str">
        <f t="shared" si="274"/>
        <v>133</v>
      </c>
      <c r="CX163" s="259" t="str">
        <f t="shared" si="274"/>
        <v>26</v>
      </c>
      <c r="CY163" s="259" t="str">
        <f t="shared" si="274"/>
        <v>128</v>
      </c>
      <c r="CZ163" s="259" t="str">
        <f t="shared" si="274"/>
        <v>169,108</v>
      </c>
      <c r="DA163" s="259" t="str">
        <f t="shared" si="274"/>
        <v>122</v>
      </c>
      <c r="DB163" s="259" t="str">
        <f t="shared" si="274"/>
        <v>6,876,667</v>
      </c>
      <c r="DC163" s="259" t="str">
        <f t="shared" si="274"/>
        <v>-</v>
      </c>
      <c r="DD163" s="259" t="str">
        <f t="shared" si="274"/>
        <v>120,022</v>
      </c>
      <c r="DE163" s="259" t="str">
        <f t="shared" si="274"/>
        <v>-</v>
      </c>
      <c r="DF163" s="259" t="str">
        <f t="shared" si="274"/>
        <v>0</v>
      </c>
      <c r="DG163" s="259" t="str">
        <f t="shared" si="274"/>
        <v>-</v>
      </c>
      <c r="DH163" s="259" t="str">
        <f t="shared" si="274"/>
        <v>$3,664,454</v>
      </c>
      <c r="DI163" s="259" t="str">
        <f t="shared" si="274"/>
        <v>$8,367,716</v>
      </c>
      <c r="DJ163" s="259" t="str">
        <f t="shared" si="274"/>
        <v>$9,248,762</v>
      </c>
      <c r="DK163" s="259" t="str">
        <f t="shared" si="274"/>
        <v>$25,249,450</v>
      </c>
      <c r="DL163" s="259" t="str">
        <f t="shared" si="274"/>
        <v>$56</v>
      </c>
      <c r="DM163" s="269" t="s">
        <v>275</v>
      </c>
      <c r="DN163" s="269" t="s">
        <v>275</v>
      </c>
      <c r="DO163" s="248" t="str">
        <f t="shared" ref="DO163:EH163" si="275">DO63</f>
        <v>0</v>
      </c>
      <c r="DP163" s="259" t="str">
        <f t="shared" si="275"/>
        <v>120</v>
      </c>
      <c r="DQ163" s="259" t="str">
        <f t="shared" si="275"/>
        <v>-</v>
      </c>
      <c r="DR163" s="259" t="str">
        <f t="shared" si="275"/>
        <v>-97</v>
      </c>
      <c r="DS163" s="259" t="str">
        <f t="shared" si="275"/>
        <v>-3</v>
      </c>
      <c r="DT163" s="259" t="str">
        <f t="shared" si="275"/>
        <v>-1</v>
      </c>
      <c r="DU163" s="259" t="str">
        <f t="shared" si="275"/>
        <v>-3</v>
      </c>
      <c r="DV163" s="259" t="str">
        <f t="shared" si="275"/>
        <v>5,325</v>
      </c>
      <c r="DW163" s="259" t="str">
        <f t="shared" si="275"/>
        <v>-41</v>
      </c>
      <c r="DX163" s="259" t="str">
        <f t="shared" si="275"/>
        <v>680,000</v>
      </c>
      <c r="DY163" s="259" t="str">
        <f t="shared" si="275"/>
        <v>-</v>
      </c>
      <c r="DZ163" s="259" t="str">
        <f t="shared" si="275"/>
        <v>-</v>
      </c>
      <c r="EA163" s="259" t="str">
        <f t="shared" si="275"/>
        <v>-</v>
      </c>
      <c r="EB163" s="259" t="str">
        <f t="shared" si="275"/>
        <v>-</v>
      </c>
      <c r="EC163" s="259" t="str">
        <f t="shared" si="275"/>
        <v>-</v>
      </c>
      <c r="ED163" s="259" t="str">
        <f t="shared" si="275"/>
        <v>-$1,520,009</v>
      </c>
      <c r="EE163" s="259" t="str">
        <f t="shared" si="275"/>
        <v>-$3,788,814</v>
      </c>
      <c r="EF163" s="259" t="str">
        <f t="shared" si="275"/>
        <v>$7,207,989</v>
      </c>
      <c r="EG163" s="259" t="str">
        <f t="shared" si="275"/>
        <v>-$10,006,387</v>
      </c>
      <c r="EH163" s="259" t="str">
        <f t="shared" si="275"/>
        <v>-$6</v>
      </c>
      <c r="EI163" s="269" t="s">
        <v>275</v>
      </c>
      <c r="EJ163" s="269" t="s">
        <v>275</v>
      </c>
      <c r="EK163" s="248" t="str">
        <f t="shared" ref="EK163:FD163" si="276">EK63</f>
        <v>-832</v>
      </c>
      <c r="EL163" s="259" t="str">
        <f t="shared" si="276"/>
        <v>39</v>
      </c>
      <c r="EM163" s="259" t="str">
        <f t="shared" si="276"/>
        <v>-</v>
      </c>
      <c r="EN163" s="259" t="str">
        <f t="shared" si="276"/>
        <v>9</v>
      </c>
      <c r="EO163" s="259" t="str">
        <f t="shared" si="276"/>
        <v>-2</v>
      </c>
      <c r="EP163" s="259" t="str">
        <f t="shared" si="276"/>
        <v>0</v>
      </c>
      <c r="EQ163" s="259" t="str">
        <f t="shared" si="276"/>
        <v>-3</v>
      </c>
      <c r="ER163" s="259" t="str">
        <f t="shared" si="276"/>
        <v>8,000</v>
      </c>
      <c r="ES163" s="259" t="str">
        <f t="shared" si="276"/>
        <v>8</v>
      </c>
      <c r="ET163" s="259" t="str">
        <f t="shared" si="276"/>
        <v>0</v>
      </c>
      <c r="EU163" s="259" t="str">
        <f t="shared" si="276"/>
        <v>-</v>
      </c>
      <c r="EV163" s="259" t="str">
        <f t="shared" si="276"/>
        <v>-</v>
      </c>
      <c r="EW163" s="259" t="str">
        <f t="shared" si="276"/>
        <v>-</v>
      </c>
      <c r="EX163" s="259" t="str">
        <f t="shared" si="276"/>
        <v>-</v>
      </c>
      <c r="EY163" s="259" t="str">
        <f t="shared" si="276"/>
        <v>-</v>
      </c>
      <c r="EZ163" s="259" t="str">
        <f t="shared" si="276"/>
        <v>$1,156,686</v>
      </c>
      <c r="FA163" s="259" t="str">
        <f t="shared" si="276"/>
        <v>$2,595,981</v>
      </c>
      <c r="FB163" s="259" t="str">
        <f t="shared" si="276"/>
        <v>-$6,230,851</v>
      </c>
      <c r="FC163" s="259" t="str">
        <f t="shared" si="276"/>
        <v>$9,427,369</v>
      </c>
      <c r="FD163" s="259" t="str">
        <f t="shared" si="276"/>
        <v>$9</v>
      </c>
      <c r="FE163" s="269" t="s">
        <v>275</v>
      </c>
    </row>
    <row r="164" spans="1:161"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248" t="s">
        <v>156</v>
      </c>
      <c r="AD164" s="257" t="str">
        <f t="shared" ca="1" si="59"/>
        <v>-</v>
      </c>
      <c r="AE164" s="259" t="str">
        <f t="shared" ref="AE164" si="277">AE64</f>
        <v>-</v>
      </c>
      <c r="AF164" s="259" t="str">
        <f t="shared" ref="AF164:AS164" si="278">AF64</f>
        <v>-</v>
      </c>
      <c r="AG164" s="259" t="str">
        <f t="shared" si="278"/>
        <v>-</v>
      </c>
      <c r="AH164" s="259" t="str">
        <f t="shared" si="278"/>
        <v>-</v>
      </c>
      <c r="AI164" s="259" t="str">
        <f t="shared" si="278"/>
        <v>-</v>
      </c>
      <c r="AJ164" s="259" t="str">
        <f t="shared" si="278"/>
        <v>-</v>
      </c>
      <c r="AK164" s="259" t="str">
        <f t="shared" si="278"/>
        <v>-</v>
      </c>
      <c r="AL164" s="259" t="str">
        <f t="shared" si="278"/>
        <v>-</v>
      </c>
      <c r="AM164" s="259" t="str">
        <f t="shared" si="278"/>
        <v>-</v>
      </c>
      <c r="AN164" s="259" t="str">
        <f t="shared" si="278"/>
        <v>-</v>
      </c>
      <c r="AO164" s="259" t="str">
        <f t="shared" si="278"/>
        <v>-</v>
      </c>
      <c r="AP164" s="259" t="str">
        <f t="shared" si="278"/>
        <v>-</v>
      </c>
      <c r="AQ164" s="259" t="str">
        <f t="shared" si="278"/>
        <v>-</v>
      </c>
      <c r="AR164" s="259" t="str">
        <f t="shared" si="278"/>
        <v>-</v>
      </c>
      <c r="AS164" s="259" t="str">
        <f t="shared" si="278"/>
        <v>-</v>
      </c>
      <c r="AT164" s="259" t="str">
        <f t="shared" ref="AT164:AX164" si="279">AT64</f>
        <v>-</v>
      </c>
      <c r="AU164" s="259" t="str">
        <f t="shared" si="279"/>
        <v>-</v>
      </c>
      <c r="AV164" s="259" t="str">
        <f t="shared" si="279"/>
        <v>-</v>
      </c>
      <c r="AW164" s="259" t="str">
        <f t="shared" si="279"/>
        <v>-</v>
      </c>
      <c r="AX164" s="259" t="str">
        <f t="shared" si="279"/>
        <v>-</v>
      </c>
      <c r="AY164" s="269" t="s">
        <v>275</v>
      </c>
      <c r="AZ164" s="269"/>
      <c r="BA164" s="248" t="str">
        <f t="shared" ref="BA164:BT164" si="280">BA64</f>
        <v>-</v>
      </c>
      <c r="BB164" s="259" t="str">
        <f t="shared" si="280"/>
        <v>-</v>
      </c>
      <c r="BC164" s="259" t="str">
        <f t="shared" si="280"/>
        <v>-</v>
      </c>
      <c r="BD164" s="259" t="str">
        <f t="shared" si="280"/>
        <v>-</v>
      </c>
      <c r="BE164" s="259" t="str">
        <f t="shared" si="280"/>
        <v>-</v>
      </c>
      <c r="BF164" s="259" t="str">
        <f t="shared" si="280"/>
        <v>-</v>
      </c>
      <c r="BG164" s="259" t="str">
        <f t="shared" si="280"/>
        <v>-</v>
      </c>
      <c r="BH164" s="259" t="str">
        <f t="shared" si="280"/>
        <v>-</v>
      </c>
      <c r="BI164" s="259" t="str">
        <f t="shared" si="280"/>
        <v>-</v>
      </c>
      <c r="BJ164" s="259" t="str">
        <f t="shared" si="280"/>
        <v>-</v>
      </c>
      <c r="BK164" s="259" t="str">
        <f t="shared" si="280"/>
        <v>-</v>
      </c>
      <c r="BL164" s="259" t="str">
        <f t="shared" si="280"/>
        <v>-</v>
      </c>
      <c r="BM164" s="259" t="str">
        <f t="shared" si="280"/>
        <v>-</v>
      </c>
      <c r="BN164" s="259" t="str">
        <f t="shared" si="280"/>
        <v>-</v>
      </c>
      <c r="BO164" s="259" t="str">
        <f t="shared" si="280"/>
        <v>-</v>
      </c>
      <c r="BP164" s="259" t="str">
        <f t="shared" si="280"/>
        <v>-</v>
      </c>
      <c r="BQ164" s="259" t="str">
        <f t="shared" si="280"/>
        <v>-</v>
      </c>
      <c r="BR164" s="259" t="str">
        <f t="shared" si="280"/>
        <v>-</v>
      </c>
      <c r="BS164" s="259" t="str">
        <f t="shared" si="280"/>
        <v>-</v>
      </c>
      <c r="BT164" s="259" t="str">
        <f t="shared" si="280"/>
        <v>-</v>
      </c>
      <c r="BU164" s="269" t="s">
        <v>275</v>
      </c>
      <c r="BV164" s="269" t="s">
        <v>275</v>
      </c>
      <c r="BW164" s="248" t="str">
        <f t="shared" ref="BW164:CP164" si="281">BW64</f>
        <v>13,706</v>
      </c>
      <c r="BX164" s="259" t="str">
        <f t="shared" si="281"/>
        <v>429</v>
      </c>
      <c r="BY164" s="259" t="str">
        <f t="shared" si="281"/>
        <v>37</v>
      </c>
      <c r="BZ164" s="259" t="str">
        <f t="shared" si="281"/>
        <v>319</v>
      </c>
      <c r="CA164" s="259" t="str">
        <f t="shared" si="281"/>
        <v>50</v>
      </c>
      <c r="CB164" s="259" t="str">
        <f t="shared" si="281"/>
        <v>13</v>
      </c>
      <c r="CC164" s="259" t="str">
        <f t="shared" si="281"/>
        <v>8</v>
      </c>
      <c r="CD164" s="259" t="str">
        <f t="shared" si="281"/>
        <v>3,000</v>
      </c>
      <c r="CE164" s="259" t="str">
        <f t="shared" si="281"/>
        <v>15</v>
      </c>
      <c r="CF164" s="259" t="str">
        <f t="shared" si="281"/>
        <v>568,000</v>
      </c>
      <c r="CG164" s="259" t="str">
        <f t="shared" si="281"/>
        <v>859</v>
      </c>
      <c r="CH164" s="259" t="str">
        <f t="shared" si="281"/>
        <v>859</v>
      </c>
      <c r="CI164" s="259" t="str">
        <f t="shared" si="281"/>
        <v>59,111</v>
      </c>
      <c r="CJ164" s="259" t="str">
        <f t="shared" si="281"/>
        <v>263,246</v>
      </c>
      <c r="CK164" s="259" t="str">
        <f t="shared" si="281"/>
        <v>290,563</v>
      </c>
      <c r="CL164" s="259" t="str">
        <f t="shared" si="281"/>
        <v>$913,484</v>
      </c>
      <c r="CM164" s="259" t="str">
        <f t="shared" si="281"/>
        <v>$2,351,597</v>
      </c>
      <c r="CN164" s="259" t="str">
        <f t="shared" si="281"/>
        <v>$1,809,527</v>
      </c>
      <c r="CO164" s="259" t="str">
        <f t="shared" si="281"/>
        <v>$5,074,608</v>
      </c>
      <c r="CP164" s="259" t="str">
        <f t="shared" si="281"/>
        <v>$51</v>
      </c>
      <c r="CQ164" s="269" t="s">
        <v>275</v>
      </c>
      <c r="CR164" s="269" t="s">
        <v>275</v>
      </c>
      <c r="CS164" s="248" t="str">
        <f t="shared" ref="CS164:DL164" si="282">CS64</f>
        <v>-</v>
      </c>
      <c r="CT164" s="259" t="str">
        <f t="shared" si="282"/>
        <v>-</v>
      </c>
      <c r="CU164" s="259" t="str">
        <f t="shared" si="282"/>
        <v>-</v>
      </c>
      <c r="CV164" s="259" t="str">
        <f t="shared" si="282"/>
        <v>-</v>
      </c>
      <c r="CW164" s="259" t="str">
        <f t="shared" si="282"/>
        <v>-</v>
      </c>
      <c r="CX164" s="259" t="str">
        <f t="shared" si="282"/>
        <v>-</v>
      </c>
      <c r="CY164" s="259" t="str">
        <f t="shared" si="282"/>
        <v>-</v>
      </c>
      <c r="CZ164" s="259" t="str">
        <f t="shared" si="282"/>
        <v>-</v>
      </c>
      <c r="DA164" s="259" t="str">
        <f t="shared" si="282"/>
        <v>-</v>
      </c>
      <c r="DB164" s="259" t="str">
        <f t="shared" si="282"/>
        <v>-</v>
      </c>
      <c r="DC164" s="259" t="str">
        <f t="shared" si="282"/>
        <v>-</v>
      </c>
      <c r="DD164" s="259" t="str">
        <f t="shared" si="282"/>
        <v>-</v>
      </c>
      <c r="DE164" s="259" t="str">
        <f t="shared" si="282"/>
        <v>-</v>
      </c>
      <c r="DF164" s="259" t="str">
        <f t="shared" si="282"/>
        <v>-</v>
      </c>
      <c r="DG164" s="259" t="str">
        <f t="shared" si="282"/>
        <v>-</v>
      </c>
      <c r="DH164" s="259" t="str">
        <f t="shared" si="282"/>
        <v>-</v>
      </c>
      <c r="DI164" s="259" t="str">
        <f t="shared" si="282"/>
        <v>-</v>
      </c>
      <c r="DJ164" s="259" t="str">
        <f t="shared" si="282"/>
        <v>-</v>
      </c>
      <c r="DK164" s="259" t="str">
        <f t="shared" si="282"/>
        <v>-</v>
      </c>
      <c r="DL164" s="259" t="str">
        <f t="shared" si="282"/>
        <v>-</v>
      </c>
      <c r="DM164" s="269" t="s">
        <v>275</v>
      </c>
      <c r="DN164" s="269" t="s">
        <v>275</v>
      </c>
      <c r="DO164" s="248" t="str">
        <f t="shared" ref="DO164:EH164" si="283">DO64</f>
        <v>-</v>
      </c>
      <c r="DP164" s="259" t="str">
        <f t="shared" si="283"/>
        <v>-</v>
      </c>
      <c r="DQ164" s="259" t="str">
        <f t="shared" si="283"/>
        <v>-</v>
      </c>
      <c r="DR164" s="259" t="str">
        <f t="shared" si="283"/>
        <v>-</v>
      </c>
      <c r="DS164" s="259" t="str">
        <f t="shared" si="283"/>
        <v>-</v>
      </c>
      <c r="DT164" s="259" t="str">
        <f t="shared" si="283"/>
        <v>-</v>
      </c>
      <c r="DU164" s="259" t="str">
        <f t="shared" si="283"/>
        <v>-</v>
      </c>
      <c r="DV164" s="259" t="str">
        <f t="shared" si="283"/>
        <v>-</v>
      </c>
      <c r="DW164" s="259" t="str">
        <f t="shared" si="283"/>
        <v>-</v>
      </c>
      <c r="DX164" s="259" t="str">
        <f t="shared" si="283"/>
        <v>-</v>
      </c>
      <c r="DY164" s="259" t="str">
        <f t="shared" si="283"/>
        <v>-</v>
      </c>
      <c r="DZ164" s="259" t="str">
        <f t="shared" si="283"/>
        <v>-</v>
      </c>
      <c r="EA164" s="259" t="str">
        <f t="shared" si="283"/>
        <v>-</v>
      </c>
      <c r="EB164" s="259" t="str">
        <f t="shared" si="283"/>
        <v>-</v>
      </c>
      <c r="EC164" s="259" t="str">
        <f t="shared" si="283"/>
        <v>-</v>
      </c>
      <c r="ED164" s="259" t="str">
        <f t="shared" si="283"/>
        <v>-</v>
      </c>
      <c r="EE164" s="259" t="str">
        <f t="shared" si="283"/>
        <v>-</v>
      </c>
      <c r="EF164" s="259" t="str">
        <f t="shared" si="283"/>
        <v>-</v>
      </c>
      <c r="EG164" s="259" t="str">
        <f t="shared" si="283"/>
        <v>-</v>
      </c>
      <c r="EH164" s="259" t="str">
        <f t="shared" si="283"/>
        <v>-</v>
      </c>
      <c r="EI164" s="269" t="s">
        <v>275</v>
      </c>
      <c r="EJ164" s="269" t="s">
        <v>275</v>
      </c>
      <c r="EK164" s="248" t="str">
        <f t="shared" ref="EK164:FD164" si="284">EK64</f>
        <v>-</v>
      </c>
      <c r="EL164" s="259" t="str">
        <f t="shared" si="284"/>
        <v>-</v>
      </c>
      <c r="EM164" s="259" t="str">
        <f t="shared" si="284"/>
        <v>-</v>
      </c>
      <c r="EN164" s="259" t="str">
        <f t="shared" si="284"/>
        <v>-</v>
      </c>
      <c r="EO164" s="259" t="str">
        <f t="shared" si="284"/>
        <v>-</v>
      </c>
      <c r="EP164" s="259" t="str">
        <f t="shared" si="284"/>
        <v>-</v>
      </c>
      <c r="EQ164" s="259" t="str">
        <f t="shared" si="284"/>
        <v>-</v>
      </c>
      <c r="ER164" s="259" t="str">
        <f t="shared" si="284"/>
        <v>-</v>
      </c>
      <c r="ES164" s="259" t="str">
        <f t="shared" si="284"/>
        <v>-</v>
      </c>
      <c r="ET164" s="259" t="str">
        <f t="shared" si="284"/>
        <v>-</v>
      </c>
      <c r="EU164" s="259" t="str">
        <f t="shared" si="284"/>
        <v>-</v>
      </c>
      <c r="EV164" s="259" t="str">
        <f t="shared" si="284"/>
        <v>-</v>
      </c>
      <c r="EW164" s="259" t="str">
        <f t="shared" si="284"/>
        <v>-</v>
      </c>
      <c r="EX164" s="259" t="str">
        <f t="shared" si="284"/>
        <v>-</v>
      </c>
      <c r="EY164" s="259" t="str">
        <f t="shared" si="284"/>
        <v>-</v>
      </c>
      <c r="EZ164" s="259" t="str">
        <f t="shared" si="284"/>
        <v>-</v>
      </c>
      <c r="FA164" s="259" t="str">
        <f t="shared" si="284"/>
        <v>-</v>
      </c>
      <c r="FB164" s="259" t="str">
        <f t="shared" si="284"/>
        <v>-</v>
      </c>
      <c r="FC164" s="259" t="str">
        <f t="shared" si="284"/>
        <v>-</v>
      </c>
      <c r="FD164" s="259" t="str">
        <f t="shared" si="284"/>
        <v>-</v>
      </c>
      <c r="FE164" s="269" t="s">
        <v>275</v>
      </c>
    </row>
    <row r="165" spans="1:161"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248" t="s">
        <v>334</v>
      </c>
      <c r="AD165" s="257" t="str">
        <f t="shared" ca="1" si="59"/>
        <v>$61</v>
      </c>
      <c r="AE165" s="259" t="str">
        <f t="shared" ref="AE165" si="285">AE65</f>
        <v>9,366</v>
      </c>
      <c r="AF165" s="259" t="str">
        <f t="shared" ref="AF165:AS165" si="286">AF65</f>
        <v>664</v>
      </c>
      <c r="AG165" s="259" t="str">
        <f t="shared" si="286"/>
        <v>0</v>
      </c>
      <c r="AH165" s="259" t="str">
        <f t="shared" si="286"/>
        <v>335</v>
      </c>
      <c r="AI165" s="259" t="str">
        <f t="shared" si="286"/>
        <v>22</v>
      </c>
      <c r="AJ165" s="259" t="str">
        <f t="shared" si="286"/>
        <v>2</v>
      </c>
      <c r="AK165" s="259" t="str">
        <f t="shared" si="286"/>
        <v>107</v>
      </c>
      <c r="AL165" s="259" t="str">
        <f t="shared" si="286"/>
        <v>209,630</v>
      </c>
      <c r="AM165" s="259" t="str">
        <f t="shared" si="286"/>
        <v>44</v>
      </c>
      <c r="AN165" s="259" t="str">
        <f t="shared" si="286"/>
        <v>232,000</v>
      </c>
      <c r="AO165" s="259" t="str">
        <f t="shared" si="286"/>
        <v>226,280</v>
      </c>
      <c r="AP165" s="259" t="str">
        <f t="shared" si="286"/>
        <v>226,280</v>
      </c>
      <c r="AQ165" s="259" t="str">
        <f t="shared" si="286"/>
        <v>19,667</v>
      </c>
      <c r="AR165" s="259" t="str">
        <f t="shared" si="286"/>
        <v>11,081</v>
      </c>
      <c r="AS165" s="259" t="str">
        <f t="shared" si="286"/>
        <v>87,030</v>
      </c>
      <c r="AT165" s="259" t="str">
        <f t="shared" ref="AT165:AX165" si="287">AT65</f>
        <v>$21,290,073</v>
      </c>
      <c r="AU165" s="259" t="str">
        <f t="shared" si="287"/>
        <v>$17,729,685</v>
      </c>
      <c r="AV165" s="259" t="str">
        <f t="shared" si="287"/>
        <v>$17,279,889</v>
      </c>
      <c r="AW165" s="259" t="str">
        <f t="shared" si="287"/>
        <v>$57,237,630</v>
      </c>
      <c r="AX165" s="259" t="str">
        <f t="shared" si="287"/>
        <v>$61</v>
      </c>
      <c r="AY165" s="269" t="s">
        <v>275</v>
      </c>
      <c r="AZ165" s="269"/>
      <c r="BA165" s="248" t="str">
        <f t="shared" ref="BA165:BT165" si="288">BA65</f>
        <v>9,336</v>
      </c>
      <c r="BB165" s="259" t="str">
        <f t="shared" si="288"/>
        <v>664</v>
      </c>
      <c r="BC165" s="259">
        <f t="shared" si="288"/>
        <v>0</v>
      </c>
      <c r="BD165" s="259" t="str">
        <f t="shared" si="288"/>
        <v>736</v>
      </c>
      <c r="BE165" s="259" t="str">
        <f t="shared" si="288"/>
        <v>23</v>
      </c>
      <c r="BF165" s="259" t="str">
        <f t="shared" si="288"/>
        <v>2</v>
      </c>
      <c r="BG165" s="259" t="str">
        <f t="shared" si="288"/>
        <v>107</v>
      </c>
      <c r="BH165" s="259" t="str">
        <f t="shared" si="288"/>
        <v>209,630</v>
      </c>
      <c r="BI165" s="259" t="str">
        <f t="shared" si="288"/>
        <v>44</v>
      </c>
      <c r="BJ165" s="259" t="str">
        <f t="shared" si="288"/>
        <v>232,000</v>
      </c>
      <c r="BK165" s="259" t="str">
        <f t="shared" si="288"/>
        <v>124,561</v>
      </c>
      <c r="BL165" s="259" t="str">
        <f t="shared" si="288"/>
        <v>124,561</v>
      </c>
      <c r="BM165" s="259" t="str">
        <f t="shared" si="288"/>
        <v>11,926</v>
      </c>
      <c r="BN165" s="259">
        <f t="shared" si="288"/>
        <v>0</v>
      </c>
      <c r="BO165" s="259" t="str">
        <f t="shared" si="288"/>
        <v>209,098</v>
      </c>
      <c r="BP165" s="259" t="str">
        <f t="shared" si="288"/>
        <v>$10,229,575</v>
      </c>
      <c r="BQ165" s="259" t="str">
        <f t="shared" si="288"/>
        <v>$3,758,664</v>
      </c>
      <c r="BR165" s="259" t="str">
        <f t="shared" si="288"/>
        <v>$7,405,220</v>
      </c>
      <c r="BS165" s="259" t="str">
        <f t="shared" si="288"/>
        <v>$36,396,279</v>
      </c>
      <c r="BT165" s="259" t="str">
        <f t="shared" si="288"/>
        <v>$60</v>
      </c>
      <c r="BU165" s="269" t="s">
        <v>275</v>
      </c>
      <c r="BV165" s="269" t="s">
        <v>275</v>
      </c>
      <c r="BW165" s="248" t="str">
        <f t="shared" ref="BW165:CP165" si="289">BW65</f>
        <v>9,366</v>
      </c>
      <c r="BX165" s="259" t="str">
        <f t="shared" si="289"/>
        <v>664</v>
      </c>
      <c r="BY165" s="259" t="str">
        <f t="shared" si="289"/>
        <v>-</v>
      </c>
      <c r="BZ165" s="259" t="str">
        <f t="shared" si="289"/>
        <v>736</v>
      </c>
      <c r="CA165" s="259" t="str">
        <f t="shared" si="289"/>
        <v>23</v>
      </c>
      <c r="CB165" s="259" t="str">
        <f t="shared" si="289"/>
        <v>2</v>
      </c>
      <c r="CC165" s="259" t="str">
        <f t="shared" si="289"/>
        <v>107</v>
      </c>
      <c r="CD165" s="259" t="str">
        <f t="shared" si="289"/>
        <v>209,630</v>
      </c>
      <c r="CE165" s="259" t="str">
        <f t="shared" si="289"/>
        <v>44</v>
      </c>
      <c r="CF165" s="259" t="str">
        <f t="shared" si="289"/>
        <v>232,000</v>
      </c>
      <c r="CG165" s="259" t="str">
        <f t="shared" si="289"/>
        <v>-</v>
      </c>
      <c r="CH165" s="259" t="str">
        <f t="shared" si="289"/>
        <v>201,293</v>
      </c>
      <c r="CI165" s="259" t="str">
        <f t="shared" si="289"/>
        <v>75,727</v>
      </c>
      <c r="CJ165" s="259">
        <f t="shared" si="289"/>
        <v>0</v>
      </c>
      <c r="CK165" s="259" t="str">
        <f t="shared" si="289"/>
        <v>292,193</v>
      </c>
      <c r="CL165" s="259" t="str">
        <f t="shared" si="289"/>
        <v>$10,805,041</v>
      </c>
      <c r="CM165" s="259" t="str">
        <f t="shared" si="289"/>
        <v>$5,978,000</v>
      </c>
      <c r="CN165" s="259" t="str">
        <f t="shared" si="289"/>
        <v>$12,123,843</v>
      </c>
      <c r="CO165" s="259" t="str">
        <f t="shared" si="289"/>
        <v>$29,162,864</v>
      </c>
      <c r="CP165" s="259" t="str">
        <f t="shared" si="289"/>
        <v>$57</v>
      </c>
      <c r="CQ165" s="269" t="s">
        <v>275</v>
      </c>
      <c r="CR165" s="269" t="s">
        <v>275</v>
      </c>
      <c r="CS165" s="248" t="str">
        <f t="shared" ref="CS165:DL165" si="290">CS65</f>
        <v>9,356</v>
      </c>
      <c r="CT165" s="259" t="str">
        <f t="shared" si="290"/>
        <v>664</v>
      </c>
      <c r="CU165" s="259" t="str">
        <f t="shared" si="290"/>
        <v>0</v>
      </c>
      <c r="CV165" s="259" t="str">
        <f t="shared" si="290"/>
        <v>335</v>
      </c>
      <c r="CW165" s="259" t="str">
        <f t="shared" si="290"/>
        <v>22</v>
      </c>
      <c r="CX165" s="259" t="str">
        <f t="shared" si="290"/>
        <v>2</v>
      </c>
      <c r="CY165" s="259" t="str">
        <f t="shared" si="290"/>
        <v>107</v>
      </c>
      <c r="CZ165" s="259" t="str">
        <f t="shared" si="290"/>
        <v>209,630</v>
      </c>
      <c r="DA165" s="259" t="str">
        <f t="shared" si="290"/>
        <v>44</v>
      </c>
      <c r="DB165" s="259" t="str">
        <f t="shared" si="290"/>
        <v>232,000</v>
      </c>
      <c r="DC165" s="259" t="str">
        <f t="shared" si="290"/>
        <v>175,421</v>
      </c>
      <c r="DD165" s="259" t="str">
        <f t="shared" si="290"/>
        <v>184,045</v>
      </c>
      <c r="DE165" s="259" t="str">
        <f t="shared" si="290"/>
        <v>35,773</v>
      </c>
      <c r="DF165" s="259" t="str">
        <f t="shared" si="290"/>
        <v>5,541</v>
      </c>
      <c r="DG165" s="259" t="str">
        <f t="shared" si="290"/>
        <v>196,107</v>
      </c>
      <c r="DH165" s="259" t="str">
        <f t="shared" si="290"/>
        <v>$14,108,230</v>
      </c>
      <c r="DI165" s="259" t="str">
        <f t="shared" si="290"/>
        <v>$9,155,450</v>
      </c>
      <c r="DJ165" s="259" t="str">
        <f t="shared" si="290"/>
        <v>$12,269,651</v>
      </c>
      <c r="DK165" s="259" t="str">
        <f t="shared" si="290"/>
        <v>$40,932,258</v>
      </c>
      <c r="DL165" s="259" t="str">
        <f t="shared" si="290"/>
        <v>$59</v>
      </c>
      <c r="DM165" s="269" t="s">
        <v>275</v>
      </c>
      <c r="DN165" s="269" t="s">
        <v>275</v>
      </c>
      <c r="DO165" s="248" t="str">
        <f t="shared" ref="DO165:EH165" si="291">DO65</f>
        <v>30</v>
      </c>
      <c r="DP165" s="259" t="str">
        <f t="shared" si="291"/>
        <v>0</v>
      </c>
      <c r="DQ165" s="259" t="str">
        <f t="shared" si="291"/>
        <v>0</v>
      </c>
      <c r="DR165" s="259" t="str">
        <f t="shared" si="291"/>
        <v>0</v>
      </c>
      <c r="DS165" s="259" t="str">
        <f t="shared" si="291"/>
        <v>0</v>
      </c>
      <c r="DT165" s="259" t="str">
        <f t="shared" si="291"/>
        <v>0</v>
      </c>
      <c r="DU165" s="259" t="str">
        <f t="shared" si="291"/>
        <v>0</v>
      </c>
      <c r="DV165" s="259" t="str">
        <f t="shared" si="291"/>
        <v>0</v>
      </c>
      <c r="DW165" s="259" t="str">
        <f t="shared" si="291"/>
        <v>0</v>
      </c>
      <c r="DX165" s="259" t="str">
        <f t="shared" si="291"/>
        <v>0</v>
      </c>
      <c r="DY165" s="259" t="str">
        <f t="shared" si="291"/>
        <v>101,719</v>
      </c>
      <c r="DZ165" s="259" t="str">
        <f t="shared" si="291"/>
        <v>101,719</v>
      </c>
      <c r="EA165" s="259" t="str">
        <f t="shared" si="291"/>
        <v>7,741</v>
      </c>
      <c r="EB165" s="259" t="str">
        <f t="shared" si="291"/>
        <v>11,081</v>
      </c>
      <c r="EC165" s="259" t="str">
        <f t="shared" si="291"/>
        <v>-122,068</v>
      </c>
      <c r="ED165" s="259" t="str">
        <f t="shared" si="291"/>
        <v>$11,060,498</v>
      </c>
      <c r="EE165" s="259" t="str">
        <f t="shared" si="291"/>
        <v>$13,971,021</v>
      </c>
      <c r="EF165" s="259" t="str">
        <f t="shared" si="291"/>
        <v>$9,874,669</v>
      </c>
      <c r="EG165" s="259" t="str">
        <f t="shared" si="291"/>
        <v>$20,841,351</v>
      </c>
      <c r="EH165" s="259" t="str">
        <f t="shared" si="291"/>
        <v>$1</v>
      </c>
      <c r="EI165" s="269" t="s">
        <v>275</v>
      </c>
      <c r="EJ165" s="269" t="s">
        <v>275</v>
      </c>
      <c r="EK165" s="248" t="str">
        <f t="shared" ref="EK165:FD165" si="292">EK65</f>
        <v>-30</v>
      </c>
      <c r="EL165" s="259" t="str">
        <f t="shared" si="292"/>
        <v>0</v>
      </c>
      <c r="EM165" s="259" t="str">
        <f t="shared" si="292"/>
        <v>-</v>
      </c>
      <c r="EN165" s="259" t="str">
        <f t="shared" si="292"/>
        <v>0</v>
      </c>
      <c r="EO165" s="259" t="str">
        <f t="shared" si="292"/>
        <v>0</v>
      </c>
      <c r="EP165" s="259" t="str">
        <f t="shared" si="292"/>
        <v>0</v>
      </c>
      <c r="EQ165" s="259" t="str">
        <f t="shared" si="292"/>
        <v>0</v>
      </c>
      <c r="ER165" s="259" t="str">
        <f t="shared" si="292"/>
        <v>0</v>
      </c>
      <c r="ES165" s="259" t="str">
        <f t="shared" si="292"/>
        <v>0</v>
      </c>
      <c r="ET165" s="259" t="str">
        <f t="shared" si="292"/>
        <v>0</v>
      </c>
      <c r="EU165" s="259" t="str">
        <f t="shared" si="292"/>
        <v>-</v>
      </c>
      <c r="EV165" s="259" t="str">
        <f t="shared" si="292"/>
        <v>-76,732</v>
      </c>
      <c r="EW165" s="259" t="str">
        <f t="shared" si="292"/>
        <v>-63,801</v>
      </c>
      <c r="EX165" s="259" t="str">
        <f t="shared" si="292"/>
        <v>#VALUE!</v>
      </c>
      <c r="EY165" s="259" t="str">
        <f t="shared" si="292"/>
        <v>-83,095</v>
      </c>
      <c r="EZ165" s="259" t="str">
        <f t="shared" si="292"/>
        <v>-$575,466</v>
      </c>
      <c r="FA165" s="259" t="str">
        <f t="shared" si="292"/>
        <v>-$2,219,336</v>
      </c>
      <c r="FB165" s="259" t="str">
        <f t="shared" si="292"/>
        <v>-$4,718,623</v>
      </c>
      <c r="FC165" s="259" t="str">
        <f t="shared" si="292"/>
        <v>$7,233,415</v>
      </c>
      <c r="FD165" s="259" t="str">
        <f t="shared" si="292"/>
        <v>$3</v>
      </c>
      <c r="FE165" s="269" t="s">
        <v>275</v>
      </c>
    </row>
    <row r="166" spans="1:161"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248" t="s">
        <v>157</v>
      </c>
      <c r="AD166" s="257" t="str">
        <f t="shared" ca="1" si="59"/>
        <v>-</v>
      </c>
      <c r="AE166" s="259" t="str">
        <f t="shared" ref="AE166" si="293">AE66</f>
        <v>-</v>
      </c>
      <c r="AF166" s="259" t="str">
        <f t="shared" ref="AF166:AS166" si="294">AF66</f>
        <v>-</v>
      </c>
      <c r="AG166" s="259" t="str">
        <f t="shared" si="294"/>
        <v>-</v>
      </c>
      <c r="AH166" s="259" t="str">
        <f t="shared" si="294"/>
        <v>-</v>
      </c>
      <c r="AI166" s="259" t="str">
        <f t="shared" si="294"/>
        <v>-</v>
      </c>
      <c r="AJ166" s="259" t="str">
        <f t="shared" si="294"/>
        <v>-</v>
      </c>
      <c r="AK166" s="259" t="str">
        <f t="shared" si="294"/>
        <v>-</v>
      </c>
      <c r="AL166" s="259" t="str">
        <f t="shared" si="294"/>
        <v>-</v>
      </c>
      <c r="AM166" s="259" t="str">
        <f t="shared" si="294"/>
        <v>-</v>
      </c>
      <c r="AN166" s="259" t="str">
        <f t="shared" si="294"/>
        <v>-</v>
      </c>
      <c r="AO166" s="259" t="str">
        <f t="shared" si="294"/>
        <v>-</v>
      </c>
      <c r="AP166" s="259" t="str">
        <f t="shared" si="294"/>
        <v>-</v>
      </c>
      <c r="AQ166" s="259" t="str">
        <f t="shared" si="294"/>
        <v>-</v>
      </c>
      <c r="AR166" s="259" t="str">
        <f t="shared" si="294"/>
        <v>-</v>
      </c>
      <c r="AS166" s="259" t="str">
        <f t="shared" si="294"/>
        <v>-</v>
      </c>
      <c r="AT166" s="259" t="str">
        <f t="shared" ref="AT166:AX166" si="295">AT66</f>
        <v>-</v>
      </c>
      <c r="AU166" s="259" t="str">
        <f t="shared" si="295"/>
        <v>-</v>
      </c>
      <c r="AV166" s="259" t="str">
        <f t="shared" si="295"/>
        <v>-</v>
      </c>
      <c r="AW166" s="259" t="str">
        <f t="shared" si="295"/>
        <v>-</v>
      </c>
      <c r="AX166" s="259" t="str">
        <f t="shared" si="295"/>
        <v>-</v>
      </c>
      <c r="AY166" s="269" t="s">
        <v>275</v>
      </c>
      <c r="AZ166" s="269"/>
      <c r="BA166" s="248" t="str">
        <f t="shared" ref="BA166:BT166" si="296">BA66</f>
        <v>-</v>
      </c>
      <c r="BB166" s="259" t="str">
        <f t="shared" si="296"/>
        <v>-</v>
      </c>
      <c r="BC166" s="259" t="str">
        <f t="shared" si="296"/>
        <v>-</v>
      </c>
      <c r="BD166" s="259" t="str">
        <f t="shared" si="296"/>
        <v>-</v>
      </c>
      <c r="BE166" s="259" t="str">
        <f t="shared" si="296"/>
        <v>-</v>
      </c>
      <c r="BF166" s="259" t="str">
        <f t="shared" si="296"/>
        <v>-</v>
      </c>
      <c r="BG166" s="259" t="str">
        <f t="shared" si="296"/>
        <v>-</v>
      </c>
      <c r="BH166" s="259" t="str">
        <f t="shared" si="296"/>
        <v>-</v>
      </c>
      <c r="BI166" s="259" t="str">
        <f t="shared" si="296"/>
        <v>-</v>
      </c>
      <c r="BJ166" s="259" t="str">
        <f t="shared" si="296"/>
        <v>-</v>
      </c>
      <c r="BK166" s="259" t="str">
        <f t="shared" si="296"/>
        <v>-</v>
      </c>
      <c r="BL166" s="259" t="str">
        <f t="shared" si="296"/>
        <v>-</v>
      </c>
      <c r="BM166" s="259" t="str">
        <f t="shared" si="296"/>
        <v>-</v>
      </c>
      <c r="BN166" s="259" t="str">
        <f t="shared" si="296"/>
        <v>-</v>
      </c>
      <c r="BO166" s="259" t="str">
        <f t="shared" si="296"/>
        <v>-</v>
      </c>
      <c r="BP166" s="259" t="str">
        <f t="shared" si="296"/>
        <v>-</v>
      </c>
      <c r="BQ166" s="259" t="str">
        <f t="shared" si="296"/>
        <v>-</v>
      </c>
      <c r="BR166" s="259" t="str">
        <f t="shared" si="296"/>
        <v>-</v>
      </c>
      <c r="BS166" s="259" t="str">
        <f t="shared" si="296"/>
        <v>-</v>
      </c>
      <c r="BT166" s="259" t="str">
        <f t="shared" si="296"/>
        <v>-</v>
      </c>
      <c r="BU166" s="269" t="s">
        <v>275</v>
      </c>
      <c r="BV166" s="269" t="s">
        <v>275</v>
      </c>
      <c r="BW166" s="248" t="str">
        <f t="shared" ref="BW166:CP166" si="297">BW66</f>
        <v>13,295</v>
      </c>
      <c r="BX166" s="259" t="str">
        <f t="shared" si="297"/>
        <v>700</v>
      </c>
      <c r="BY166" s="259" t="str">
        <f t="shared" si="297"/>
        <v>150</v>
      </c>
      <c r="BZ166" s="259" t="str">
        <f t="shared" si="297"/>
        <v>2,342</v>
      </c>
      <c r="CA166" s="259" t="str">
        <f t="shared" si="297"/>
        <v>5</v>
      </c>
      <c r="CB166" s="259" t="str">
        <f t="shared" si="297"/>
        <v>3</v>
      </c>
      <c r="CC166" s="259" t="str">
        <f t="shared" si="297"/>
        <v>66</v>
      </c>
      <c r="CD166" s="259" t="str">
        <f t="shared" si="297"/>
        <v>228,585</v>
      </c>
      <c r="CE166" s="259" t="str">
        <f t="shared" si="297"/>
        <v>66</v>
      </c>
      <c r="CF166" s="259" t="str">
        <f t="shared" si="297"/>
        <v>858,810</v>
      </c>
      <c r="CG166" s="259" t="str">
        <f t="shared" si="297"/>
        <v>470,973</v>
      </c>
      <c r="CH166" s="259" t="str">
        <f t="shared" si="297"/>
        <v>470,973</v>
      </c>
      <c r="CI166" s="259" t="str">
        <f t="shared" si="297"/>
        <v>2,514</v>
      </c>
      <c r="CJ166" s="259" t="str">
        <f t="shared" si="297"/>
        <v>938,953</v>
      </c>
      <c r="CK166" s="259" t="str">
        <f t="shared" si="297"/>
        <v>2,105,971</v>
      </c>
      <c r="CL166" s="259" t="str">
        <f t="shared" si="297"/>
        <v>-</v>
      </c>
      <c r="CM166" s="259" t="str">
        <f t="shared" si="297"/>
        <v>-</v>
      </c>
      <c r="CN166" s="259" t="str">
        <f t="shared" si="297"/>
        <v>$26,023,573</v>
      </c>
      <c r="CO166" s="259" t="str">
        <f t="shared" si="297"/>
        <v>$127,928,431</v>
      </c>
      <c r="CP166" s="259" t="str">
        <f t="shared" si="297"/>
        <v>$62</v>
      </c>
      <c r="CQ166" s="269" t="s">
        <v>275</v>
      </c>
      <c r="CR166" s="269" t="s">
        <v>275</v>
      </c>
      <c r="CS166" s="248" t="str">
        <f t="shared" ref="CS166:DL166" si="298">CS66</f>
        <v>-</v>
      </c>
      <c r="CT166" s="259" t="str">
        <f t="shared" si="298"/>
        <v>-</v>
      </c>
      <c r="CU166" s="259" t="str">
        <f t="shared" si="298"/>
        <v>-</v>
      </c>
      <c r="CV166" s="259" t="str">
        <f t="shared" si="298"/>
        <v>-</v>
      </c>
      <c r="CW166" s="259" t="str">
        <f t="shared" si="298"/>
        <v>-</v>
      </c>
      <c r="CX166" s="259" t="str">
        <f t="shared" si="298"/>
        <v>-</v>
      </c>
      <c r="CY166" s="259" t="str">
        <f t="shared" si="298"/>
        <v>-</v>
      </c>
      <c r="CZ166" s="259" t="str">
        <f t="shared" si="298"/>
        <v>-</v>
      </c>
      <c r="DA166" s="259" t="str">
        <f t="shared" si="298"/>
        <v>-</v>
      </c>
      <c r="DB166" s="259" t="str">
        <f t="shared" si="298"/>
        <v>-</v>
      </c>
      <c r="DC166" s="259" t="str">
        <f t="shared" si="298"/>
        <v>-</v>
      </c>
      <c r="DD166" s="259" t="str">
        <f t="shared" si="298"/>
        <v>-</v>
      </c>
      <c r="DE166" s="259" t="str">
        <f t="shared" si="298"/>
        <v>-</v>
      </c>
      <c r="DF166" s="259" t="str">
        <f t="shared" si="298"/>
        <v>-</v>
      </c>
      <c r="DG166" s="259" t="str">
        <f t="shared" si="298"/>
        <v>2,105,971</v>
      </c>
      <c r="DH166" s="259" t="str">
        <f t="shared" si="298"/>
        <v>-</v>
      </c>
      <c r="DI166" s="259" t="str">
        <f t="shared" si="298"/>
        <v>-</v>
      </c>
      <c r="DJ166" s="259" t="str">
        <f t="shared" si="298"/>
        <v>-</v>
      </c>
      <c r="DK166" s="259" t="str">
        <f t="shared" si="298"/>
        <v>-</v>
      </c>
      <c r="DL166" s="259" t="str">
        <f t="shared" si="298"/>
        <v>-</v>
      </c>
      <c r="DM166" s="269" t="s">
        <v>275</v>
      </c>
      <c r="DN166" s="269" t="s">
        <v>275</v>
      </c>
      <c r="DO166" s="248" t="str">
        <f t="shared" ref="DO166:EH166" si="299">DO66</f>
        <v>-</v>
      </c>
      <c r="DP166" s="259" t="str">
        <f t="shared" si="299"/>
        <v>-</v>
      </c>
      <c r="DQ166" s="259" t="str">
        <f t="shared" si="299"/>
        <v>-</v>
      </c>
      <c r="DR166" s="259" t="str">
        <f t="shared" si="299"/>
        <v>-</v>
      </c>
      <c r="DS166" s="259" t="str">
        <f t="shared" si="299"/>
        <v>-</v>
      </c>
      <c r="DT166" s="259" t="str">
        <f t="shared" si="299"/>
        <v>-</v>
      </c>
      <c r="DU166" s="259" t="str">
        <f t="shared" si="299"/>
        <v>-</v>
      </c>
      <c r="DV166" s="259" t="str">
        <f t="shared" si="299"/>
        <v>-</v>
      </c>
      <c r="DW166" s="259" t="str">
        <f t="shared" si="299"/>
        <v>-</v>
      </c>
      <c r="DX166" s="259" t="str">
        <f t="shared" si="299"/>
        <v>-</v>
      </c>
      <c r="DY166" s="259" t="str">
        <f t="shared" si="299"/>
        <v>-</v>
      </c>
      <c r="DZ166" s="259" t="str">
        <f t="shared" si="299"/>
        <v>-</v>
      </c>
      <c r="EA166" s="259" t="str">
        <f t="shared" si="299"/>
        <v>-</v>
      </c>
      <c r="EB166" s="259" t="str">
        <f t="shared" si="299"/>
        <v>-</v>
      </c>
      <c r="EC166" s="259" t="str">
        <f t="shared" si="299"/>
        <v>-</v>
      </c>
      <c r="ED166" s="259" t="str">
        <f t="shared" si="299"/>
        <v>-</v>
      </c>
      <c r="EE166" s="259" t="str">
        <f t="shared" si="299"/>
        <v>-</v>
      </c>
      <c r="EF166" s="259" t="str">
        <f t="shared" si="299"/>
        <v>-</v>
      </c>
      <c r="EG166" s="259" t="str">
        <f t="shared" si="299"/>
        <v>-</v>
      </c>
      <c r="EH166" s="259" t="str">
        <f t="shared" si="299"/>
        <v>-</v>
      </c>
      <c r="EI166" s="269" t="s">
        <v>275</v>
      </c>
      <c r="EJ166" s="269" t="s">
        <v>275</v>
      </c>
      <c r="EK166" s="248" t="str">
        <f t="shared" ref="EK166:FD166" si="300">EK66</f>
        <v>-</v>
      </c>
      <c r="EL166" s="259" t="str">
        <f t="shared" si="300"/>
        <v>-</v>
      </c>
      <c r="EM166" s="259" t="str">
        <f t="shared" si="300"/>
        <v>-</v>
      </c>
      <c r="EN166" s="259" t="str">
        <f t="shared" si="300"/>
        <v>-</v>
      </c>
      <c r="EO166" s="259" t="str">
        <f t="shared" si="300"/>
        <v>-</v>
      </c>
      <c r="EP166" s="259" t="str">
        <f t="shared" si="300"/>
        <v>-</v>
      </c>
      <c r="EQ166" s="259" t="str">
        <f t="shared" si="300"/>
        <v>-</v>
      </c>
      <c r="ER166" s="259" t="str">
        <f t="shared" si="300"/>
        <v>-</v>
      </c>
      <c r="ES166" s="259" t="str">
        <f t="shared" si="300"/>
        <v>-</v>
      </c>
      <c r="ET166" s="259" t="str">
        <f t="shared" si="300"/>
        <v>-</v>
      </c>
      <c r="EU166" s="259" t="str">
        <f t="shared" si="300"/>
        <v>-</v>
      </c>
      <c r="EV166" s="259" t="str">
        <f t="shared" si="300"/>
        <v>-</v>
      </c>
      <c r="EW166" s="259" t="str">
        <f t="shared" si="300"/>
        <v>-</v>
      </c>
      <c r="EX166" s="259" t="str">
        <f t="shared" si="300"/>
        <v>-</v>
      </c>
      <c r="EY166" s="259" t="str">
        <f t="shared" si="300"/>
        <v>-</v>
      </c>
      <c r="EZ166" s="259" t="str">
        <f t="shared" si="300"/>
        <v>-</v>
      </c>
      <c r="FA166" s="259" t="str">
        <f t="shared" si="300"/>
        <v>-</v>
      </c>
      <c r="FB166" s="259" t="str">
        <f t="shared" si="300"/>
        <v>-</v>
      </c>
      <c r="FC166" s="259" t="str">
        <f t="shared" si="300"/>
        <v>-</v>
      </c>
      <c r="FD166" s="259" t="str">
        <f t="shared" si="300"/>
        <v>-</v>
      </c>
      <c r="FE166" s="269" t="s">
        <v>275</v>
      </c>
    </row>
    <row r="167" spans="1:161"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248" t="s">
        <v>355</v>
      </c>
      <c r="AD167" s="257" t="str">
        <f t="shared" ca="1" si="59"/>
        <v>-</v>
      </c>
      <c r="AE167" s="259" t="str">
        <f t="shared" ref="AE167" si="301">AE67</f>
        <v>-</v>
      </c>
      <c r="AF167" s="259" t="str">
        <f t="shared" ref="AF167:AS167" si="302">AF67</f>
        <v>-</v>
      </c>
      <c r="AG167" s="259" t="str">
        <f t="shared" si="302"/>
        <v>-</v>
      </c>
      <c r="AH167" s="259" t="str">
        <f t="shared" si="302"/>
        <v>-</v>
      </c>
      <c r="AI167" s="259" t="str">
        <f t="shared" si="302"/>
        <v>-</v>
      </c>
      <c r="AJ167" s="259" t="str">
        <f t="shared" si="302"/>
        <v>-</v>
      </c>
      <c r="AK167" s="259" t="str">
        <f t="shared" si="302"/>
        <v>-</v>
      </c>
      <c r="AL167" s="259" t="str">
        <f t="shared" si="302"/>
        <v>-</v>
      </c>
      <c r="AM167" s="259" t="str">
        <f t="shared" si="302"/>
        <v>-</v>
      </c>
      <c r="AN167" s="259" t="str">
        <f t="shared" si="302"/>
        <v>-</v>
      </c>
      <c r="AO167" s="259" t="str">
        <f t="shared" si="302"/>
        <v>-</v>
      </c>
      <c r="AP167" s="259" t="str">
        <f t="shared" si="302"/>
        <v>-</v>
      </c>
      <c r="AQ167" s="259" t="str">
        <f t="shared" si="302"/>
        <v>-</v>
      </c>
      <c r="AR167" s="259" t="str">
        <f t="shared" si="302"/>
        <v>-</v>
      </c>
      <c r="AS167" s="259" t="str">
        <f t="shared" si="302"/>
        <v>-</v>
      </c>
      <c r="AT167" s="259" t="str">
        <f t="shared" ref="AT167:AX167" si="303">AT67</f>
        <v>-</v>
      </c>
      <c r="AU167" s="259" t="str">
        <f t="shared" si="303"/>
        <v>-</v>
      </c>
      <c r="AV167" s="259" t="str">
        <f t="shared" si="303"/>
        <v>-</v>
      </c>
      <c r="AW167" s="259" t="str">
        <f t="shared" si="303"/>
        <v>-</v>
      </c>
      <c r="AX167" s="259" t="str">
        <f t="shared" si="303"/>
        <v>-</v>
      </c>
      <c r="AY167" s="269" t="s">
        <v>275</v>
      </c>
      <c r="AZ167" s="269"/>
      <c r="BA167" s="248" t="str">
        <f t="shared" ref="BA167:BT167" si="304">BA67</f>
        <v>-</v>
      </c>
      <c r="BB167" s="259" t="str">
        <f t="shared" si="304"/>
        <v>-</v>
      </c>
      <c r="BC167" s="259" t="str">
        <f t="shared" si="304"/>
        <v>-</v>
      </c>
      <c r="BD167" s="259" t="str">
        <f t="shared" si="304"/>
        <v>-</v>
      </c>
      <c r="BE167" s="259" t="str">
        <f t="shared" si="304"/>
        <v>-</v>
      </c>
      <c r="BF167" s="259" t="str">
        <f t="shared" si="304"/>
        <v>-</v>
      </c>
      <c r="BG167" s="259" t="str">
        <f t="shared" si="304"/>
        <v>-</v>
      </c>
      <c r="BH167" s="259" t="str">
        <f t="shared" si="304"/>
        <v>-</v>
      </c>
      <c r="BI167" s="259" t="str">
        <f t="shared" si="304"/>
        <v>-</v>
      </c>
      <c r="BJ167" s="259" t="str">
        <f t="shared" si="304"/>
        <v>-</v>
      </c>
      <c r="BK167" s="259" t="str">
        <f t="shared" si="304"/>
        <v>-</v>
      </c>
      <c r="BL167" s="259" t="str">
        <f t="shared" si="304"/>
        <v>-</v>
      </c>
      <c r="BM167" s="259" t="str">
        <f t="shared" si="304"/>
        <v>-</v>
      </c>
      <c r="BN167" s="259" t="str">
        <f t="shared" si="304"/>
        <v>-</v>
      </c>
      <c r="BO167" s="259" t="str">
        <f t="shared" si="304"/>
        <v>-</v>
      </c>
      <c r="BP167" s="259" t="str">
        <f t="shared" si="304"/>
        <v>-</v>
      </c>
      <c r="BQ167" s="259" t="str">
        <f t="shared" si="304"/>
        <v>-</v>
      </c>
      <c r="BR167" s="259" t="str">
        <f t="shared" si="304"/>
        <v>-</v>
      </c>
      <c r="BS167" s="259" t="str">
        <f t="shared" si="304"/>
        <v>-</v>
      </c>
      <c r="BT167" s="259" t="str">
        <f t="shared" si="304"/>
        <v>-</v>
      </c>
      <c r="BU167" s="269" t="s">
        <v>275</v>
      </c>
      <c r="BV167" s="269" t="s">
        <v>275</v>
      </c>
      <c r="BW167" s="248" t="str">
        <f t="shared" ref="BW167:CP167" si="305">BW67</f>
        <v>-</v>
      </c>
      <c r="BX167" s="259" t="str">
        <f t="shared" si="305"/>
        <v>-</v>
      </c>
      <c r="BY167" s="259" t="str">
        <f t="shared" si="305"/>
        <v>-</v>
      </c>
      <c r="BZ167" s="259" t="str">
        <f t="shared" si="305"/>
        <v>-</v>
      </c>
      <c r="CA167" s="259" t="str">
        <f t="shared" si="305"/>
        <v>-</v>
      </c>
      <c r="CB167" s="259" t="str">
        <f t="shared" si="305"/>
        <v>-</v>
      </c>
      <c r="CC167" s="259" t="str">
        <f t="shared" si="305"/>
        <v>-</v>
      </c>
      <c r="CD167" s="259" t="str">
        <f t="shared" si="305"/>
        <v>-</v>
      </c>
      <c r="CE167" s="259" t="str">
        <f t="shared" si="305"/>
        <v>-</v>
      </c>
      <c r="CF167" s="259" t="str">
        <f t="shared" si="305"/>
        <v>-</v>
      </c>
      <c r="CG167" s="259" t="str">
        <f t="shared" si="305"/>
        <v>-</v>
      </c>
      <c r="CH167" s="259" t="str">
        <f t="shared" si="305"/>
        <v>-</v>
      </c>
      <c r="CI167" s="259" t="str">
        <f t="shared" si="305"/>
        <v>-</v>
      </c>
      <c r="CJ167" s="259" t="str">
        <f t="shared" si="305"/>
        <v>-</v>
      </c>
      <c r="CK167" s="259" t="str">
        <f t="shared" si="305"/>
        <v>-</v>
      </c>
      <c r="CL167" s="259" t="str">
        <f t="shared" si="305"/>
        <v>-</v>
      </c>
      <c r="CM167" s="259" t="str">
        <f t="shared" si="305"/>
        <v>-</v>
      </c>
      <c r="CN167" s="259" t="str">
        <f t="shared" si="305"/>
        <v>-</v>
      </c>
      <c r="CO167" s="259" t="str">
        <f t="shared" si="305"/>
        <v>-</v>
      </c>
      <c r="CP167" s="259" t="str">
        <f t="shared" si="305"/>
        <v>-</v>
      </c>
      <c r="CQ167" s="269" t="s">
        <v>275</v>
      </c>
      <c r="CR167" s="269" t="s">
        <v>275</v>
      </c>
      <c r="CS167" s="248" t="str">
        <f t="shared" ref="CS167:DL167" si="306">CS67</f>
        <v>-</v>
      </c>
      <c r="CT167" s="259" t="str">
        <f t="shared" si="306"/>
        <v>-</v>
      </c>
      <c r="CU167" s="259" t="str">
        <f t="shared" si="306"/>
        <v>-</v>
      </c>
      <c r="CV167" s="259" t="str">
        <f t="shared" si="306"/>
        <v>-</v>
      </c>
      <c r="CW167" s="259" t="str">
        <f t="shared" si="306"/>
        <v>-</v>
      </c>
      <c r="CX167" s="259" t="str">
        <f t="shared" si="306"/>
        <v>-</v>
      </c>
      <c r="CY167" s="259" t="str">
        <f t="shared" si="306"/>
        <v>-</v>
      </c>
      <c r="CZ167" s="259" t="str">
        <f t="shared" si="306"/>
        <v>-</v>
      </c>
      <c r="DA167" s="259" t="str">
        <f t="shared" si="306"/>
        <v>-</v>
      </c>
      <c r="DB167" s="259" t="str">
        <f t="shared" si="306"/>
        <v>-</v>
      </c>
      <c r="DC167" s="259" t="str">
        <f t="shared" si="306"/>
        <v>-</v>
      </c>
      <c r="DD167" s="259" t="str">
        <f t="shared" si="306"/>
        <v>-</v>
      </c>
      <c r="DE167" s="259" t="str">
        <f t="shared" si="306"/>
        <v>-</v>
      </c>
      <c r="DF167" s="259" t="str">
        <f t="shared" si="306"/>
        <v>-</v>
      </c>
      <c r="DG167" s="259" t="str">
        <f t="shared" si="306"/>
        <v>-</v>
      </c>
      <c r="DH167" s="259" t="str">
        <f t="shared" si="306"/>
        <v>-</v>
      </c>
      <c r="DI167" s="259" t="str">
        <f t="shared" si="306"/>
        <v>-</v>
      </c>
      <c r="DJ167" s="259" t="str">
        <f t="shared" si="306"/>
        <v>-</v>
      </c>
      <c r="DK167" s="259" t="str">
        <f t="shared" si="306"/>
        <v>-</v>
      </c>
      <c r="DL167" s="259" t="str">
        <f t="shared" si="306"/>
        <v>-</v>
      </c>
      <c r="DM167" s="269" t="s">
        <v>275</v>
      </c>
      <c r="DN167" s="269" t="s">
        <v>275</v>
      </c>
      <c r="DO167" s="248" t="str">
        <f t="shared" ref="DO167:EH167" si="307">DO67</f>
        <v>-</v>
      </c>
      <c r="DP167" s="259" t="str">
        <f t="shared" si="307"/>
        <v>-</v>
      </c>
      <c r="DQ167" s="259" t="str">
        <f t="shared" si="307"/>
        <v>-</v>
      </c>
      <c r="DR167" s="259" t="str">
        <f t="shared" si="307"/>
        <v>-</v>
      </c>
      <c r="DS167" s="259" t="str">
        <f t="shared" si="307"/>
        <v>-</v>
      </c>
      <c r="DT167" s="259" t="str">
        <f t="shared" si="307"/>
        <v>-</v>
      </c>
      <c r="DU167" s="259" t="str">
        <f t="shared" si="307"/>
        <v>-</v>
      </c>
      <c r="DV167" s="259" t="str">
        <f t="shared" si="307"/>
        <v>-</v>
      </c>
      <c r="DW167" s="259" t="str">
        <f t="shared" si="307"/>
        <v>-</v>
      </c>
      <c r="DX167" s="259" t="str">
        <f t="shared" si="307"/>
        <v>-</v>
      </c>
      <c r="DY167" s="259" t="str">
        <f t="shared" si="307"/>
        <v>-</v>
      </c>
      <c r="DZ167" s="259" t="str">
        <f t="shared" si="307"/>
        <v>-</v>
      </c>
      <c r="EA167" s="259" t="str">
        <f t="shared" si="307"/>
        <v>-</v>
      </c>
      <c r="EB167" s="259" t="str">
        <f t="shared" si="307"/>
        <v>-</v>
      </c>
      <c r="EC167" s="259" t="str">
        <f t="shared" si="307"/>
        <v>-</v>
      </c>
      <c r="ED167" s="259" t="str">
        <f t="shared" si="307"/>
        <v>-</v>
      </c>
      <c r="EE167" s="259" t="str">
        <f t="shared" si="307"/>
        <v>-</v>
      </c>
      <c r="EF167" s="259" t="str">
        <f t="shared" si="307"/>
        <v>-</v>
      </c>
      <c r="EG167" s="259" t="str">
        <f t="shared" si="307"/>
        <v>-</v>
      </c>
      <c r="EH167" s="259" t="str">
        <f t="shared" si="307"/>
        <v>-</v>
      </c>
      <c r="EI167" s="269" t="s">
        <v>275</v>
      </c>
      <c r="EJ167" s="269" t="s">
        <v>275</v>
      </c>
      <c r="EK167" s="248" t="str">
        <f t="shared" ref="EK167:FD167" si="308">EK67</f>
        <v>-</v>
      </c>
      <c r="EL167" s="259" t="str">
        <f t="shared" si="308"/>
        <v>-</v>
      </c>
      <c r="EM167" s="259" t="str">
        <f t="shared" si="308"/>
        <v>-</v>
      </c>
      <c r="EN167" s="259" t="str">
        <f t="shared" si="308"/>
        <v>-</v>
      </c>
      <c r="EO167" s="259" t="str">
        <f t="shared" si="308"/>
        <v>-</v>
      </c>
      <c r="EP167" s="259" t="str">
        <f t="shared" si="308"/>
        <v>-</v>
      </c>
      <c r="EQ167" s="259" t="str">
        <f t="shared" si="308"/>
        <v>-</v>
      </c>
      <c r="ER167" s="259" t="str">
        <f t="shared" si="308"/>
        <v>-</v>
      </c>
      <c r="ES167" s="259" t="str">
        <f t="shared" si="308"/>
        <v>-</v>
      </c>
      <c r="ET167" s="259" t="str">
        <f t="shared" si="308"/>
        <v>-</v>
      </c>
      <c r="EU167" s="259" t="str">
        <f t="shared" si="308"/>
        <v>-</v>
      </c>
      <c r="EV167" s="259" t="str">
        <f t="shared" si="308"/>
        <v>-</v>
      </c>
      <c r="EW167" s="259" t="str">
        <f t="shared" si="308"/>
        <v>-</v>
      </c>
      <c r="EX167" s="259" t="str">
        <f t="shared" si="308"/>
        <v>-</v>
      </c>
      <c r="EY167" s="259" t="str">
        <f t="shared" si="308"/>
        <v>-</v>
      </c>
      <c r="EZ167" s="259" t="str">
        <f t="shared" si="308"/>
        <v>-</v>
      </c>
      <c r="FA167" s="259" t="str">
        <f t="shared" si="308"/>
        <v>-</v>
      </c>
      <c r="FB167" s="259" t="str">
        <f t="shared" si="308"/>
        <v>-</v>
      </c>
      <c r="FC167" s="259" t="str">
        <f t="shared" si="308"/>
        <v>-</v>
      </c>
      <c r="FD167" s="259" t="str">
        <f t="shared" si="308"/>
        <v>-</v>
      </c>
      <c r="FE167" s="269" t="s">
        <v>275</v>
      </c>
    </row>
    <row r="168" spans="1:161"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248" t="s">
        <v>100</v>
      </c>
      <c r="AD168" s="257" t="str">
        <f t="shared" ref="AD168:AD186" ca="1" si="309">IF(ISBLANK(OFFSET(AC168,0,$AG$106)),"-",OFFSET(AC168,0,$AG$106))</f>
        <v>$56</v>
      </c>
      <c r="AE168" s="259" t="str">
        <f t="shared" ref="AE168" si="310">AE68</f>
        <v>43,716</v>
      </c>
      <c r="AF168" s="259" t="str">
        <f t="shared" ref="AF168:AS168" si="311">AF68</f>
        <v>-</v>
      </c>
      <c r="AG168" s="259" t="str">
        <f t="shared" si="311"/>
        <v>-</v>
      </c>
      <c r="AH168" s="259" t="str">
        <f t="shared" si="311"/>
        <v>1,469</v>
      </c>
      <c r="AI168" s="259" t="str">
        <f t="shared" si="311"/>
        <v>20</v>
      </c>
      <c r="AJ168" s="259" t="str">
        <f t="shared" si="311"/>
        <v>41</v>
      </c>
      <c r="AK168" s="259" t="str">
        <f t="shared" si="311"/>
        <v>256</v>
      </c>
      <c r="AL168" s="259" t="str">
        <f t="shared" si="311"/>
        <v>500,000</v>
      </c>
      <c r="AM168" s="259" t="str">
        <f t="shared" si="311"/>
        <v>256</v>
      </c>
      <c r="AN168" s="259" t="str">
        <f t="shared" si="311"/>
        <v>1,000,000</v>
      </c>
      <c r="AO168" s="259" t="str">
        <f t="shared" si="311"/>
        <v>1,090,000</v>
      </c>
      <c r="AP168" s="259" t="str">
        <f t="shared" si="311"/>
        <v>1,090,000</v>
      </c>
      <c r="AQ168" s="259" t="str">
        <f t="shared" si="311"/>
        <v>4,975</v>
      </c>
      <c r="AR168" s="259" t="str">
        <f t="shared" si="311"/>
        <v>1,406,000</v>
      </c>
      <c r="AS168" s="259" t="str">
        <f t="shared" si="311"/>
        <v>1,537,170</v>
      </c>
      <c r="AT168" s="259" t="str">
        <f t="shared" ref="AT168:AX168" si="312">AT68</f>
        <v>$227,000,000</v>
      </c>
      <c r="AU168" s="259" t="str">
        <f t="shared" si="312"/>
        <v>$47,000,000</v>
      </c>
      <c r="AV168" s="259" t="str">
        <f t="shared" si="312"/>
        <v>$60,000,000</v>
      </c>
      <c r="AW168" s="259" t="str">
        <f t="shared" si="312"/>
        <v>$381,000,000</v>
      </c>
      <c r="AX168" s="259" t="str">
        <f t="shared" si="312"/>
        <v>$56</v>
      </c>
      <c r="AY168" s="269" t="s">
        <v>275</v>
      </c>
      <c r="AZ168" s="269"/>
      <c r="BA168" s="248" t="str">
        <f t="shared" ref="BA168:BT168" si="313">BA68</f>
        <v>43,546</v>
      </c>
      <c r="BB168" s="259" t="str">
        <f t="shared" si="313"/>
        <v>3,500</v>
      </c>
      <c r="BC168" s="259" t="str">
        <f t="shared" si="313"/>
        <v>225</v>
      </c>
      <c r="BD168" s="259" t="str">
        <f t="shared" si="313"/>
        <v>1,466</v>
      </c>
      <c r="BE168" s="259" t="str">
        <f t="shared" si="313"/>
        <v>60</v>
      </c>
      <c r="BF168" s="259" t="str">
        <f t="shared" si="313"/>
        <v>62</v>
      </c>
      <c r="BG168" s="259" t="str">
        <f t="shared" si="313"/>
        <v>256</v>
      </c>
      <c r="BH168" s="259" t="str">
        <f t="shared" si="313"/>
        <v>500,000</v>
      </c>
      <c r="BI168" s="259" t="str">
        <f t="shared" si="313"/>
        <v>256</v>
      </c>
      <c r="BJ168" s="259" t="str">
        <f t="shared" si="313"/>
        <v>1,000,000</v>
      </c>
      <c r="BK168" s="259" t="str">
        <f t="shared" si="313"/>
        <v>566,412</v>
      </c>
      <c r="BL168" s="259" t="str">
        <f t="shared" si="313"/>
        <v>566,412</v>
      </c>
      <c r="BM168" s="259" t="str">
        <f t="shared" si="313"/>
        <v>6,000</v>
      </c>
      <c r="BN168" s="259" t="str">
        <f t="shared" si="313"/>
        <v>500,000</v>
      </c>
      <c r="BO168" s="259" t="str">
        <f t="shared" si="313"/>
        <v>655,000</v>
      </c>
      <c r="BP168" s="259" t="str">
        <f t="shared" si="313"/>
        <v>$227,000,000</v>
      </c>
      <c r="BQ168" s="259" t="str">
        <f t="shared" si="313"/>
        <v>$43,000,000</v>
      </c>
      <c r="BR168" s="259" t="str">
        <f t="shared" si="313"/>
        <v>$72,000,000</v>
      </c>
      <c r="BS168" s="259" t="str">
        <f t="shared" si="313"/>
        <v>$400,000,000</v>
      </c>
      <c r="BT168" s="259" t="str">
        <f t="shared" si="313"/>
        <v>$56</v>
      </c>
      <c r="BU168" s="269" t="s">
        <v>275</v>
      </c>
      <c r="BV168" s="269" t="s">
        <v>275</v>
      </c>
      <c r="BW168" s="248" t="str">
        <f t="shared" ref="BW168:CP168" si="314">BW68</f>
        <v>43,546</v>
      </c>
      <c r="BX168" s="259" t="str">
        <f t="shared" si="314"/>
        <v>3,385</v>
      </c>
      <c r="BY168" s="259" t="str">
        <f t="shared" si="314"/>
        <v>365</v>
      </c>
      <c r="BZ168" s="259" t="str">
        <f t="shared" si="314"/>
        <v>1,462</v>
      </c>
      <c r="CA168" s="259" t="str">
        <f t="shared" si="314"/>
        <v>37</v>
      </c>
      <c r="CB168" s="259" t="str">
        <f t="shared" si="314"/>
        <v>41</v>
      </c>
      <c r="CC168" s="259" t="str">
        <f t="shared" si="314"/>
        <v>257</v>
      </c>
      <c r="CD168" s="259" t="str">
        <f t="shared" si="314"/>
        <v>490,180</v>
      </c>
      <c r="CE168" s="259" t="str">
        <f t="shared" si="314"/>
        <v>60</v>
      </c>
      <c r="CF168" s="259" t="str">
        <f t="shared" si="314"/>
        <v>1,100,000</v>
      </c>
      <c r="CG168" s="259" t="str">
        <f t="shared" si="314"/>
        <v>1,106,185</v>
      </c>
      <c r="CH168" s="259" t="str">
        <f t="shared" si="314"/>
        <v>1,106,185</v>
      </c>
      <c r="CI168" s="259" t="str">
        <f t="shared" si="314"/>
        <v>16,725</v>
      </c>
      <c r="CJ168" s="259" t="str">
        <f t="shared" si="314"/>
        <v>1,156,515</v>
      </c>
      <c r="CK168" s="259" t="str">
        <f t="shared" si="314"/>
        <v>1,427,690</v>
      </c>
      <c r="CL168" s="259" t="str">
        <f t="shared" si="314"/>
        <v>$169,000,000</v>
      </c>
      <c r="CM168" s="259" t="str">
        <f t="shared" si="314"/>
        <v>$42,000,000</v>
      </c>
      <c r="CN168" s="259" t="str">
        <f t="shared" si="314"/>
        <v>$57,000,000</v>
      </c>
      <c r="CO168" s="259" t="str">
        <f t="shared" si="314"/>
        <v>$330,000,000</v>
      </c>
      <c r="CP168" s="259" t="str">
        <f t="shared" si="314"/>
        <v>$58</v>
      </c>
      <c r="CQ168" s="269" t="s">
        <v>275</v>
      </c>
      <c r="CR168" s="269" t="s">
        <v>275</v>
      </c>
      <c r="CS168" s="248" t="str">
        <f t="shared" ref="CS168:DL168" si="315">CS68</f>
        <v>43,603</v>
      </c>
      <c r="CT168" s="259" t="str">
        <f t="shared" si="315"/>
        <v>3,443</v>
      </c>
      <c r="CU168" s="259" t="str">
        <f t="shared" si="315"/>
        <v>295</v>
      </c>
      <c r="CV168" s="259" t="str">
        <f t="shared" si="315"/>
        <v>1,466</v>
      </c>
      <c r="CW168" s="259" t="str">
        <f t="shared" si="315"/>
        <v>39</v>
      </c>
      <c r="CX168" s="259" t="str">
        <f t="shared" si="315"/>
        <v>48</v>
      </c>
      <c r="CY168" s="259" t="str">
        <f t="shared" si="315"/>
        <v>256</v>
      </c>
      <c r="CZ168" s="259" t="str">
        <f t="shared" si="315"/>
        <v>496,727</v>
      </c>
      <c r="DA168" s="259" t="str">
        <f t="shared" si="315"/>
        <v>191</v>
      </c>
      <c r="DB168" s="259" t="str">
        <f t="shared" si="315"/>
        <v>1,033,333</v>
      </c>
      <c r="DC168" s="259" t="str">
        <f t="shared" si="315"/>
        <v>920,866</v>
      </c>
      <c r="DD168" s="259" t="str">
        <f t="shared" si="315"/>
        <v>920,866</v>
      </c>
      <c r="DE168" s="259" t="str">
        <f t="shared" si="315"/>
        <v>9,233</v>
      </c>
      <c r="DF168" s="259" t="str">
        <f t="shared" si="315"/>
        <v>1,020,838</v>
      </c>
      <c r="DG168" s="259" t="str">
        <f t="shared" si="315"/>
        <v>1,206,620</v>
      </c>
      <c r="DH168" s="259" t="str">
        <f t="shared" si="315"/>
        <v>$207,666,667</v>
      </c>
      <c r="DI168" s="259" t="str">
        <f t="shared" si="315"/>
        <v>$44,000,000</v>
      </c>
      <c r="DJ168" s="259" t="str">
        <f t="shared" si="315"/>
        <v>$63,000,000</v>
      </c>
      <c r="DK168" s="259" t="str">
        <f t="shared" si="315"/>
        <v>$370,333,333</v>
      </c>
      <c r="DL168" s="259" t="str">
        <f t="shared" si="315"/>
        <v>$57</v>
      </c>
      <c r="DM168" s="269" t="s">
        <v>275</v>
      </c>
      <c r="DN168" s="269" t="s">
        <v>275</v>
      </c>
      <c r="DO168" s="248" t="str">
        <f t="shared" ref="DO168:EH168" si="316">DO68</f>
        <v>170</v>
      </c>
      <c r="DP168" s="259" t="str">
        <f t="shared" si="316"/>
        <v>-</v>
      </c>
      <c r="DQ168" s="259" t="str">
        <f t="shared" si="316"/>
        <v>-</v>
      </c>
      <c r="DR168" s="259" t="str">
        <f t="shared" si="316"/>
        <v>3</v>
      </c>
      <c r="DS168" s="259" t="str">
        <f t="shared" si="316"/>
        <v>-40</v>
      </c>
      <c r="DT168" s="259" t="str">
        <f t="shared" si="316"/>
        <v>-21</v>
      </c>
      <c r="DU168" s="259" t="str">
        <f t="shared" si="316"/>
        <v>0</v>
      </c>
      <c r="DV168" s="259" t="str">
        <f t="shared" si="316"/>
        <v>0</v>
      </c>
      <c r="DW168" s="259" t="str">
        <f t="shared" si="316"/>
        <v>0</v>
      </c>
      <c r="DX168" s="259" t="str">
        <f t="shared" si="316"/>
        <v>0</v>
      </c>
      <c r="DY168" s="259" t="str">
        <f t="shared" si="316"/>
        <v>523,588</v>
      </c>
      <c r="DZ168" s="259" t="str">
        <f t="shared" si="316"/>
        <v>523,588</v>
      </c>
      <c r="EA168" s="259" t="str">
        <f t="shared" si="316"/>
        <v>-1,025</v>
      </c>
      <c r="EB168" s="259" t="str">
        <f t="shared" si="316"/>
        <v>906,000</v>
      </c>
      <c r="EC168" s="259" t="str">
        <f t="shared" si="316"/>
        <v>882,170</v>
      </c>
      <c r="ED168" s="259" t="str">
        <f t="shared" si="316"/>
        <v>$0</v>
      </c>
      <c r="EE168" s="259" t="str">
        <f t="shared" si="316"/>
        <v>$4,000,000</v>
      </c>
      <c r="EF168" s="259" t="str">
        <f t="shared" si="316"/>
        <v>-$12,000,000</v>
      </c>
      <c r="EG168" s="259" t="str">
        <f t="shared" si="316"/>
        <v>-$19,000,000</v>
      </c>
      <c r="EH168" s="259" t="str">
        <f t="shared" si="316"/>
        <v>$0</v>
      </c>
      <c r="EI168" s="269" t="s">
        <v>275</v>
      </c>
      <c r="EJ168" s="269" t="s">
        <v>275</v>
      </c>
      <c r="EK168" s="248" t="str">
        <f t="shared" ref="EK168:FD168" si="317">EK68</f>
        <v>0</v>
      </c>
      <c r="EL168" s="259" t="str">
        <f t="shared" si="317"/>
        <v>115</v>
      </c>
      <c r="EM168" s="259" t="str">
        <f t="shared" si="317"/>
        <v>-140</v>
      </c>
      <c r="EN168" s="259" t="str">
        <f t="shared" si="317"/>
        <v>4</v>
      </c>
      <c r="EO168" s="259" t="str">
        <f t="shared" si="317"/>
        <v>23</v>
      </c>
      <c r="EP168" s="259" t="str">
        <f t="shared" si="317"/>
        <v>21</v>
      </c>
      <c r="EQ168" s="259" t="str">
        <f t="shared" si="317"/>
        <v>-1</v>
      </c>
      <c r="ER168" s="259" t="str">
        <f t="shared" si="317"/>
        <v>9,820</v>
      </c>
      <c r="ES168" s="259" t="str">
        <f t="shared" si="317"/>
        <v>196</v>
      </c>
      <c r="ET168" s="259" t="str">
        <f t="shared" si="317"/>
        <v>-100,000</v>
      </c>
      <c r="EU168" s="259" t="str">
        <f t="shared" si="317"/>
        <v>-539,773</v>
      </c>
      <c r="EV168" s="259" t="str">
        <f t="shared" si="317"/>
        <v>-539,773</v>
      </c>
      <c r="EW168" s="259" t="str">
        <f t="shared" si="317"/>
        <v>-10,725</v>
      </c>
      <c r="EX168" s="259" t="str">
        <f t="shared" si="317"/>
        <v>-656,515</v>
      </c>
      <c r="EY168" s="259" t="str">
        <f t="shared" si="317"/>
        <v>-772,690</v>
      </c>
      <c r="EZ168" s="259" t="str">
        <f t="shared" si="317"/>
        <v>$58,000,000</v>
      </c>
      <c r="FA168" s="259" t="str">
        <f t="shared" si="317"/>
        <v>$1,000,000</v>
      </c>
      <c r="FB168" s="259" t="str">
        <f t="shared" si="317"/>
        <v>$15,000,000</v>
      </c>
      <c r="FC168" s="259" t="str">
        <f t="shared" si="317"/>
        <v>$70,000,000</v>
      </c>
      <c r="FD168" s="259" t="str">
        <f t="shared" si="317"/>
        <v>-$2</v>
      </c>
      <c r="FE168" s="269" t="s">
        <v>275</v>
      </c>
    </row>
    <row r="169" spans="1:161"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248" t="s">
        <v>356</v>
      </c>
      <c r="AD169" s="257" t="str">
        <f t="shared" ca="1" si="309"/>
        <v>-</v>
      </c>
      <c r="AE169" s="259" t="str">
        <f t="shared" ref="AE169" si="318">AE69</f>
        <v>-</v>
      </c>
      <c r="AF169" s="259" t="str">
        <f t="shared" ref="AF169:AS169" si="319">AF69</f>
        <v>-</v>
      </c>
      <c r="AG169" s="259" t="str">
        <f t="shared" si="319"/>
        <v>-</v>
      </c>
      <c r="AH169" s="259" t="str">
        <f t="shared" si="319"/>
        <v>-</v>
      </c>
      <c r="AI169" s="259" t="str">
        <f t="shared" si="319"/>
        <v>-</v>
      </c>
      <c r="AJ169" s="259" t="str">
        <f t="shared" si="319"/>
        <v>-</v>
      </c>
      <c r="AK169" s="259" t="str">
        <f t="shared" si="319"/>
        <v>-</v>
      </c>
      <c r="AL169" s="259" t="str">
        <f t="shared" si="319"/>
        <v>-</v>
      </c>
      <c r="AM169" s="259" t="str">
        <f t="shared" si="319"/>
        <v>-</v>
      </c>
      <c r="AN169" s="259" t="str">
        <f t="shared" si="319"/>
        <v>-</v>
      </c>
      <c r="AO169" s="259" t="str">
        <f t="shared" si="319"/>
        <v>-</v>
      </c>
      <c r="AP169" s="259" t="str">
        <f t="shared" si="319"/>
        <v>-</v>
      </c>
      <c r="AQ169" s="259" t="str">
        <f t="shared" si="319"/>
        <v>-</v>
      </c>
      <c r="AR169" s="259" t="str">
        <f t="shared" si="319"/>
        <v>-</v>
      </c>
      <c r="AS169" s="259" t="str">
        <f t="shared" si="319"/>
        <v>-</v>
      </c>
      <c r="AT169" s="259" t="str">
        <f t="shared" ref="AT169:AX169" si="320">AT69</f>
        <v>-</v>
      </c>
      <c r="AU169" s="259" t="str">
        <f t="shared" si="320"/>
        <v>-</v>
      </c>
      <c r="AV169" s="259" t="str">
        <f t="shared" si="320"/>
        <v>-</v>
      </c>
      <c r="AW169" s="259" t="str">
        <f t="shared" si="320"/>
        <v>-</v>
      </c>
      <c r="AX169" s="259" t="str">
        <f t="shared" si="320"/>
        <v>-</v>
      </c>
      <c r="AY169" s="269" t="s">
        <v>275</v>
      </c>
      <c r="AZ169" s="269"/>
      <c r="BA169" s="248" t="str">
        <f t="shared" ref="BA169:BT169" si="321">BA69</f>
        <v>-</v>
      </c>
      <c r="BB169" s="259" t="str">
        <f t="shared" si="321"/>
        <v>-</v>
      </c>
      <c r="BC169" s="259" t="str">
        <f t="shared" si="321"/>
        <v>-</v>
      </c>
      <c r="BD169" s="259" t="str">
        <f t="shared" si="321"/>
        <v>-</v>
      </c>
      <c r="BE169" s="259" t="str">
        <f t="shared" si="321"/>
        <v>-</v>
      </c>
      <c r="BF169" s="259" t="str">
        <f t="shared" si="321"/>
        <v>-</v>
      </c>
      <c r="BG169" s="259" t="str">
        <f t="shared" si="321"/>
        <v>-</v>
      </c>
      <c r="BH169" s="259" t="str">
        <f t="shared" si="321"/>
        <v>-</v>
      </c>
      <c r="BI169" s="259" t="str">
        <f t="shared" si="321"/>
        <v>-</v>
      </c>
      <c r="BJ169" s="259" t="str">
        <f t="shared" si="321"/>
        <v>-</v>
      </c>
      <c r="BK169" s="259" t="str">
        <f t="shared" si="321"/>
        <v>-</v>
      </c>
      <c r="BL169" s="259" t="str">
        <f t="shared" si="321"/>
        <v>-</v>
      </c>
      <c r="BM169" s="259" t="str">
        <f t="shared" si="321"/>
        <v>-</v>
      </c>
      <c r="BN169" s="259" t="str">
        <f t="shared" si="321"/>
        <v>-</v>
      </c>
      <c r="BO169" s="259" t="str">
        <f t="shared" si="321"/>
        <v>-</v>
      </c>
      <c r="BP169" s="259" t="str">
        <f t="shared" si="321"/>
        <v>-</v>
      </c>
      <c r="BQ169" s="259" t="str">
        <f t="shared" si="321"/>
        <v>-</v>
      </c>
      <c r="BR169" s="259" t="str">
        <f t="shared" si="321"/>
        <v>-</v>
      </c>
      <c r="BS169" s="259" t="str">
        <f t="shared" si="321"/>
        <v>-</v>
      </c>
      <c r="BT169" s="259" t="str">
        <f t="shared" si="321"/>
        <v>-</v>
      </c>
      <c r="BU169" s="269" t="s">
        <v>275</v>
      </c>
      <c r="BV169" s="269" t="s">
        <v>275</v>
      </c>
      <c r="BW169" s="248" t="str">
        <f t="shared" ref="BW169:CP169" si="322">BW69</f>
        <v>-</v>
      </c>
      <c r="BX169" s="259" t="str">
        <f t="shared" si="322"/>
        <v>-</v>
      </c>
      <c r="BY169" s="259" t="str">
        <f t="shared" si="322"/>
        <v>-</v>
      </c>
      <c r="BZ169" s="259" t="str">
        <f t="shared" si="322"/>
        <v>-</v>
      </c>
      <c r="CA169" s="259" t="str">
        <f t="shared" si="322"/>
        <v>-</v>
      </c>
      <c r="CB169" s="259" t="str">
        <f t="shared" si="322"/>
        <v>-</v>
      </c>
      <c r="CC169" s="259" t="str">
        <f t="shared" si="322"/>
        <v>-</v>
      </c>
      <c r="CD169" s="259" t="str">
        <f t="shared" si="322"/>
        <v>-</v>
      </c>
      <c r="CE169" s="259" t="str">
        <f t="shared" si="322"/>
        <v>-</v>
      </c>
      <c r="CF169" s="259" t="str">
        <f t="shared" si="322"/>
        <v>-</v>
      </c>
      <c r="CG169" s="259" t="str">
        <f t="shared" si="322"/>
        <v>-</v>
      </c>
      <c r="CH169" s="259" t="str">
        <f t="shared" si="322"/>
        <v>-</v>
      </c>
      <c r="CI169" s="259" t="str">
        <f t="shared" si="322"/>
        <v>-</v>
      </c>
      <c r="CJ169" s="259" t="str">
        <f t="shared" si="322"/>
        <v>-</v>
      </c>
      <c r="CK169" s="259" t="str">
        <f t="shared" si="322"/>
        <v>-</v>
      </c>
      <c r="CL169" s="259" t="str">
        <f t="shared" si="322"/>
        <v>-</v>
      </c>
      <c r="CM169" s="259" t="str">
        <f t="shared" si="322"/>
        <v>-</v>
      </c>
      <c r="CN169" s="259" t="str">
        <f t="shared" si="322"/>
        <v>-</v>
      </c>
      <c r="CO169" s="259" t="str">
        <f t="shared" si="322"/>
        <v>-</v>
      </c>
      <c r="CP169" s="259" t="str">
        <f t="shared" si="322"/>
        <v>-</v>
      </c>
      <c r="CQ169" s="269" t="s">
        <v>275</v>
      </c>
      <c r="CR169" s="269" t="s">
        <v>275</v>
      </c>
      <c r="CS169" s="248" t="str">
        <f t="shared" ref="CS169:DL169" si="323">CS69</f>
        <v>-</v>
      </c>
      <c r="CT169" s="259" t="str">
        <f t="shared" si="323"/>
        <v>-</v>
      </c>
      <c r="CU169" s="259" t="str">
        <f t="shared" si="323"/>
        <v>-</v>
      </c>
      <c r="CV169" s="259" t="str">
        <f t="shared" si="323"/>
        <v>-</v>
      </c>
      <c r="CW169" s="259" t="str">
        <f t="shared" si="323"/>
        <v>-</v>
      </c>
      <c r="CX169" s="259" t="str">
        <f t="shared" si="323"/>
        <v>-</v>
      </c>
      <c r="CY169" s="259" t="str">
        <f t="shared" si="323"/>
        <v>-</v>
      </c>
      <c r="CZ169" s="259" t="str">
        <f t="shared" si="323"/>
        <v>-</v>
      </c>
      <c r="DA169" s="259" t="str">
        <f t="shared" si="323"/>
        <v>-</v>
      </c>
      <c r="DB169" s="259" t="str">
        <f t="shared" si="323"/>
        <v>-</v>
      </c>
      <c r="DC169" s="259" t="str">
        <f t="shared" si="323"/>
        <v>-</v>
      </c>
      <c r="DD169" s="259" t="str">
        <f t="shared" si="323"/>
        <v>-</v>
      </c>
      <c r="DE169" s="259" t="str">
        <f t="shared" si="323"/>
        <v>-</v>
      </c>
      <c r="DF169" s="259" t="str">
        <f t="shared" si="323"/>
        <v>-</v>
      </c>
      <c r="DG169" s="259" t="str">
        <f t="shared" si="323"/>
        <v>-</v>
      </c>
      <c r="DH169" s="259" t="str">
        <f t="shared" si="323"/>
        <v>-</v>
      </c>
      <c r="DI169" s="259" t="str">
        <f t="shared" si="323"/>
        <v>-</v>
      </c>
      <c r="DJ169" s="259" t="str">
        <f t="shared" si="323"/>
        <v>-</v>
      </c>
      <c r="DK169" s="259" t="str">
        <f t="shared" si="323"/>
        <v>-</v>
      </c>
      <c r="DL169" s="259" t="str">
        <f t="shared" si="323"/>
        <v>-</v>
      </c>
      <c r="DM169" s="269" t="s">
        <v>275</v>
      </c>
      <c r="DN169" s="269" t="s">
        <v>275</v>
      </c>
      <c r="DO169" s="248" t="str">
        <f t="shared" ref="DO169:EH169" si="324">DO69</f>
        <v>-</v>
      </c>
      <c r="DP169" s="259" t="str">
        <f t="shared" si="324"/>
        <v>-</v>
      </c>
      <c r="DQ169" s="259" t="str">
        <f t="shared" si="324"/>
        <v>-</v>
      </c>
      <c r="DR169" s="259" t="str">
        <f t="shared" si="324"/>
        <v>-</v>
      </c>
      <c r="DS169" s="259" t="str">
        <f t="shared" si="324"/>
        <v>-</v>
      </c>
      <c r="DT169" s="259" t="str">
        <f t="shared" si="324"/>
        <v>-</v>
      </c>
      <c r="DU169" s="259" t="str">
        <f t="shared" si="324"/>
        <v>-</v>
      </c>
      <c r="DV169" s="259" t="str">
        <f t="shared" si="324"/>
        <v>-</v>
      </c>
      <c r="DW169" s="259" t="str">
        <f t="shared" si="324"/>
        <v>-</v>
      </c>
      <c r="DX169" s="259" t="str">
        <f t="shared" si="324"/>
        <v>-</v>
      </c>
      <c r="DY169" s="259" t="str">
        <f t="shared" si="324"/>
        <v>-</v>
      </c>
      <c r="DZ169" s="259" t="str">
        <f t="shared" si="324"/>
        <v>-</v>
      </c>
      <c r="EA169" s="259" t="str">
        <f t="shared" si="324"/>
        <v>-</v>
      </c>
      <c r="EB169" s="259" t="str">
        <f t="shared" si="324"/>
        <v>-</v>
      </c>
      <c r="EC169" s="259" t="str">
        <f t="shared" si="324"/>
        <v>-</v>
      </c>
      <c r="ED169" s="259" t="str">
        <f t="shared" si="324"/>
        <v>-</v>
      </c>
      <c r="EE169" s="259" t="str">
        <f t="shared" si="324"/>
        <v>-</v>
      </c>
      <c r="EF169" s="259" t="str">
        <f t="shared" si="324"/>
        <v>-</v>
      </c>
      <c r="EG169" s="259" t="str">
        <f t="shared" si="324"/>
        <v>-</v>
      </c>
      <c r="EH169" s="259" t="str">
        <f t="shared" si="324"/>
        <v>-</v>
      </c>
      <c r="EI169" s="269" t="s">
        <v>275</v>
      </c>
      <c r="EJ169" s="269" t="s">
        <v>275</v>
      </c>
      <c r="EK169" s="248" t="str">
        <f t="shared" ref="EK169:FD169" si="325">EK69</f>
        <v>-</v>
      </c>
      <c r="EL169" s="259" t="str">
        <f t="shared" si="325"/>
        <v>-</v>
      </c>
      <c r="EM169" s="259" t="str">
        <f t="shared" si="325"/>
        <v>-</v>
      </c>
      <c r="EN169" s="259" t="str">
        <f t="shared" si="325"/>
        <v>-</v>
      </c>
      <c r="EO169" s="259" t="str">
        <f t="shared" si="325"/>
        <v>-</v>
      </c>
      <c r="EP169" s="259" t="str">
        <f t="shared" si="325"/>
        <v>-</v>
      </c>
      <c r="EQ169" s="259" t="str">
        <f t="shared" si="325"/>
        <v>-</v>
      </c>
      <c r="ER169" s="259" t="str">
        <f t="shared" si="325"/>
        <v>-</v>
      </c>
      <c r="ES169" s="259" t="str">
        <f t="shared" si="325"/>
        <v>-</v>
      </c>
      <c r="ET169" s="259" t="str">
        <f t="shared" si="325"/>
        <v>-</v>
      </c>
      <c r="EU169" s="259" t="str">
        <f t="shared" si="325"/>
        <v>-</v>
      </c>
      <c r="EV169" s="259" t="str">
        <f t="shared" si="325"/>
        <v>-</v>
      </c>
      <c r="EW169" s="259" t="str">
        <f t="shared" si="325"/>
        <v>-</v>
      </c>
      <c r="EX169" s="259" t="str">
        <f t="shared" si="325"/>
        <v>-</v>
      </c>
      <c r="EY169" s="259" t="str">
        <f t="shared" si="325"/>
        <v>-</v>
      </c>
      <c r="EZ169" s="259" t="str">
        <f t="shared" si="325"/>
        <v>-</v>
      </c>
      <c r="FA169" s="259" t="str">
        <f t="shared" si="325"/>
        <v>-</v>
      </c>
      <c r="FB169" s="259" t="str">
        <f t="shared" si="325"/>
        <v>-</v>
      </c>
      <c r="FC169" s="259" t="str">
        <f t="shared" si="325"/>
        <v>-</v>
      </c>
      <c r="FD169" s="259" t="str">
        <f t="shared" si="325"/>
        <v>-</v>
      </c>
      <c r="FE169" s="269" t="s">
        <v>275</v>
      </c>
    </row>
    <row r="170" spans="1:161"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248" t="s">
        <v>143</v>
      </c>
      <c r="AD170" s="257" t="str">
        <f t="shared" ca="1" si="309"/>
        <v>$82</v>
      </c>
      <c r="AE170" s="259" t="str">
        <f t="shared" ref="AE170" si="326">AE70</f>
        <v>17,255</v>
      </c>
      <c r="AF170" s="259" t="str">
        <f t="shared" ref="AF170:AS170" si="327">AF70</f>
        <v>353</v>
      </c>
      <c r="AG170" s="259" t="str">
        <f t="shared" si="327"/>
        <v>0</v>
      </c>
      <c r="AH170" s="259" t="str">
        <f t="shared" si="327"/>
        <v>355</v>
      </c>
      <c r="AI170" s="259" t="str">
        <f t="shared" si="327"/>
        <v>20</v>
      </c>
      <c r="AJ170" s="259" t="str">
        <f t="shared" si="327"/>
        <v>15</v>
      </c>
      <c r="AK170" s="259" t="str">
        <f t="shared" si="327"/>
        <v>69</v>
      </c>
      <c r="AL170" s="259" t="str">
        <f t="shared" si="327"/>
        <v>91,400</v>
      </c>
      <c r="AM170" s="259" t="str">
        <f t="shared" si="327"/>
        <v>84</v>
      </c>
      <c r="AN170" s="259" t="str">
        <f t="shared" si="327"/>
        <v>1,840,500</v>
      </c>
      <c r="AO170" s="259" t="str">
        <f t="shared" si="327"/>
        <v>32,022</v>
      </c>
      <c r="AP170" s="259" t="str">
        <f t="shared" si="327"/>
        <v>32,022</v>
      </c>
      <c r="AQ170" s="259" t="str">
        <f t="shared" si="327"/>
        <v>23,944</v>
      </c>
      <c r="AR170" s="259" t="str">
        <f t="shared" si="327"/>
        <v>1,264,680</v>
      </c>
      <c r="AS170" s="259" t="str">
        <f t="shared" si="327"/>
        <v>1,594,036</v>
      </c>
      <c r="AT170" s="259" t="str">
        <f t="shared" ref="AT170:AX170" si="328">AT70</f>
        <v>$10,702,515</v>
      </c>
      <c r="AU170" s="259" t="str">
        <f t="shared" si="328"/>
        <v>$4,482,132</v>
      </c>
      <c r="AV170" s="259" t="str">
        <f t="shared" si="328"/>
        <v>$3,713,167</v>
      </c>
      <c r="AW170" s="259" t="str">
        <f t="shared" si="328"/>
        <v>$24,256,197</v>
      </c>
      <c r="AX170" s="259" t="str">
        <f t="shared" si="328"/>
        <v>$82</v>
      </c>
      <c r="AY170" s="269" t="s">
        <v>275</v>
      </c>
      <c r="AZ170" s="269"/>
      <c r="BA170" s="248" t="str">
        <f t="shared" ref="BA170:BT170" si="329">BA70</f>
        <v>17,062</v>
      </c>
      <c r="BB170" s="259" t="str">
        <f t="shared" si="329"/>
        <v>371</v>
      </c>
      <c r="BC170" s="259">
        <f t="shared" si="329"/>
        <v>0</v>
      </c>
      <c r="BD170" s="259" t="str">
        <f t="shared" si="329"/>
        <v>360</v>
      </c>
      <c r="BE170" s="259" t="str">
        <f t="shared" si="329"/>
        <v>21</v>
      </c>
      <c r="BF170" s="259" t="str">
        <f t="shared" si="329"/>
        <v>15</v>
      </c>
      <c r="BG170" s="259" t="str">
        <f t="shared" si="329"/>
        <v>67</v>
      </c>
      <c r="BH170" s="259" t="str">
        <f t="shared" si="329"/>
        <v>94,150</v>
      </c>
      <c r="BI170" s="259" t="str">
        <f t="shared" si="329"/>
        <v>85</v>
      </c>
      <c r="BJ170" s="259" t="str">
        <f t="shared" si="329"/>
        <v>1,840,500</v>
      </c>
      <c r="BK170" s="259" t="str">
        <f t="shared" si="329"/>
        <v>32,054</v>
      </c>
      <c r="BL170" s="259" t="str">
        <f t="shared" si="329"/>
        <v>32,054</v>
      </c>
      <c r="BM170" s="259" t="str">
        <f t="shared" si="329"/>
        <v>34,082</v>
      </c>
      <c r="BN170" s="259" t="str">
        <f t="shared" si="329"/>
        <v>1,671,361</v>
      </c>
      <c r="BO170" s="259" t="str">
        <f t="shared" si="329"/>
        <v>2,085,093</v>
      </c>
      <c r="BP170" s="259" t="str">
        <f t="shared" si="329"/>
        <v>$7,696,826</v>
      </c>
      <c r="BQ170" s="259" t="str">
        <f t="shared" si="329"/>
        <v>$6,340,808</v>
      </c>
      <c r="BR170" s="259" t="str">
        <f t="shared" si="329"/>
        <v>$3,203,995</v>
      </c>
      <c r="BS170" s="259" t="str">
        <f t="shared" si="329"/>
        <v>$17,508,007</v>
      </c>
      <c r="BT170" s="259" t="str">
        <f t="shared" si="329"/>
        <v>$79</v>
      </c>
      <c r="BU170" s="269" t="s">
        <v>275</v>
      </c>
      <c r="BV170" s="269" t="s">
        <v>275</v>
      </c>
      <c r="BW170" s="248" t="str">
        <f t="shared" ref="BW170:CP170" si="330">BW70</f>
        <v>17,049</v>
      </c>
      <c r="BX170" s="259" t="str">
        <f t="shared" si="330"/>
        <v>371</v>
      </c>
      <c r="BY170" s="259">
        <f t="shared" si="330"/>
        <v>0</v>
      </c>
      <c r="BZ170" s="259" t="str">
        <f t="shared" si="330"/>
        <v>361</v>
      </c>
      <c r="CA170" s="259" t="str">
        <f t="shared" si="330"/>
        <v>25</v>
      </c>
      <c r="CB170" s="259" t="str">
        <f t="shared" si="330"/>
        <v>63</v>
      </c>
      <c r="CC170" s="259" t="str">
        <f t="shared" si="330"/>
        <v>70</v>
      </c>
      <c r="CD170" s="259" t="str">
        <f t="shared" si="330"/>
        <v>91,150</v>
      </c>
      <c r="CE170" s="259" t="str">
        <f t="shared" si="330"/>
        <v>84</v>
      </c>
      <c r="CF170" s="259" t="str">
        <f t="shared" si="330"/>
        <v>1,435,000</v>
      </c>
      <c r="CG170" s="259" t="str">
        <f t="shared" si="330"/>
        <v>42,256</v>
      </c>
      <c r="CH170" s="259" t="str">
        <f t="shared" si="330"/>
        <v>42,256</v>
      </c>
      <c r="CI170" s="259" t="str">
        <f t="shared" si="330"/>
        <v>51,549</v>
      </c>
      <c r="CJ170" s="259" t="str">
        <f t="shared" si="330"/>
        <v>1,818,415</v>
      </c>
      <c r="CK170" s="259" t="str">
        <f t="shared" si="330"/>
        <v>2,293,134</v>
      </c>
      <c r="CL170" s="259" t="str">
        <f t="shared" si="330"/>
        <v>$9,000,932</v>
      </c>
      <c r="CM170" s="259" t="str">
        <f t="shared" si="330"/>
        <v>$7,316,181</v>
      </c>
      <c r="CN170" s="259" t="str">
        <f t="shared" si="330"/>
        <v>$4,195,364</v>
      </c>
      <c r="CO170" s="259" t="str">
        <f t="shared" si="330"/>
        <v>$20,710,725</v>
      </c>
      <c r="CP170" s="259" t="str">
        <f t="shared" si="330"/>
        <v>$82</v>
      </c>
      <c r="CQ170" s="269" t="s">
        <v>275</v>
      </c>
      <c r="CR170" s="269" t="s">
        <v>275</v>
      </c>
      <c r="CS170" s="248" t="str">
        <f t="shared" ref="CS170:DL170" si="331">CS70</f>
        <v>17,122</v>
      </c>
      <c r="CT170" s="259" t="str">
        <f t="shared" si="331"/>
        <v>365</v>
      </c>
      <c r="CU170" s="259" t="str">
        <f t="shared" si="331"/>
        <v>0</v>
      </c>
      <c r="CV170" s="259" t="str">
        <f t="shared" si="331"/>
        <v>359</v>
      </c>
      <c r="CW170" s="259" t="str">
        <f t="shared" si="331"/>
        <v>22</v>
      </c>
      <c r="CX170" s="259" t="str">
        <f t="shared" si="331"/>
        <v>31</v>
      </c>
      <c r="CY170" s="259" t="str">
        <f t="shared" si="331"/>
        <v>69</v>
      </c>
      <c r="CZ170" s="259" t="str">
        <f t="shared" si="331"/>
        <v>92,233</v>
      </c>
      <c r="DA170" s="259" t="str">
        <f t="shared" si="331"/>
        <v>84</v>
      </c>
      <c r="DB170" s="259" t="str">
        <f t="shared" si="331"/>
        <v>1,705,333</v>
      </c>
      <c r="DC170" s="259" t="str">
        <f t="shared" si="331"/>
        <v>35,444</v>
      </c>
      <c r="DD170" s="259" t="str">
        <f t="shared" si="331"/>
        <v>35,444</v>
      </c>
      <c r="DE170" s="259" t="str">
        <f t="shared" si="331"/>
        <v>36,525</v>
      </c>
      <c r="DF170" s="259" t="str">
        <f t="shared" si="331"/>
        <v>1,584,819</v>
      </c>
      <c r="DG170" s="259" t="str">
        <f t="shared" si="331"/>
        <v>1,990,754</v>
      </c>
      <c r="DH170" s="259" t="str">
        <f t="shared" si="331"/>
        <v>$9,133,424</v>
      </c>
      <c r="DI170" s="259" t="str">
        <f t="shared" si="331"/>
        <v>$6,046,374</v>
      </c>
      <c r="DJ170" s="259" t="str">
        <f t="shared" si="331"/>
        <v>$3,704,175</v>
      </c>
      <c r="DK170" s="259" t="str">
        <f t="shared" si="331"/>
        <v>$20,824,976</v>
      </c>
      <c r="DL170" s="259" t="str">
        <f t="shared" si="331"/>
        <v>$81</v>
      </c>
      <c r="DM170" s="269" t="s">
        <v>275</v>
      </c>
      <c r="DN170" s="269" t="s">
        <v>275</v>
      </c>
      <c r="DO170" s="248" t="str">
        <f t="shared" ref="DO170:EH170" si="332">DO70</f>
        <v>193</v>
      </c>
      <c r="DP170" s="259" t="str">
        <f t="shared" si="332"/>
        <v>-18</v>
      </c>
      <c r="DQ170" s="259" t="str">
        <f t="shared" si="332"/>
        <v>0</v>
      </c>
      <c r="DR170" s="259" t="str">
        <f t="shared" si="332"/>
        <v>-5</v>
      </c>
      <c r="DS170" s="259" t="str">
        <f t="shared" si="332"/>
        <v>-1</v>
      </c>
      <c r="DT170" s="259" t="str">
        <f t="shared" si="332"/>
        <v>0</v>
      </c>
      <c r="DU170" s="259" t="str">
        <f t="shared" si="332"/>
        <v>2</v>
      </c>
      <c r="DV170" s="259" t="str">
        <f t="shared" si="332"/>
        <v>-2,750</v>
      </c>
      <c r="DW170" s="259" t="str">
        <f t="shared" si="332"/>
        <v>-1</v>
      </c>
      <c r="DX170" s="259" t="str">
        <f t="shared" si="332"/>
        <v>0</v>
      </c>
      <c r="DY170" s="259" t="str">
        <f t="shared" si="332"/>
        <v>-32</v>
      </c>
      <c r="DZ170" s="259" t="str">
        <f t="shared" si="332"/>
        <v>-32</v>
      </c>
      <c r="EA170" s="259" t="str">
        <f t="shared" si="332"/>
        <v>-10,138</v>
      </c>
      <c r="EB170" s="259" t="str">
        <f t="shared" si="332"/>
        <v>-406,681</v>
      </c>
      <c r="EC170" s="259" t="str">
        <f t="shared" si="332"/>
        <v>-491,057</v>
      </c>
      <c r="ED170" s="259" t="str">
        <f t="shared" si="332"/>
        <v>$3,005,689</v>
      </c>
      <c r="EE170" s="259" t="str">
        <f t="shared" si="332"/>
        <v>-$1,858,676</v>
      </c>
      <c r="EF170" s="259" t="str">
        <f t="shared" si="332"/>
        <v>$509,172</v>
      </c>
      <c r="EG170" s="259" t="str">
        <f t="shared" si="332"/>
        <v>$6,748,190</v>
      </c>
      <c r="EH170" s="259" t="str">
        <f t="shared" si="332"/>
        <v>$3</v>
      </c>
      <c r="EI170" s="269" t="s">
        <v>275</v>
      </c>
      <c r="EJ170" s="269" t="s">
        <v>275</v>
      </c>
      <c r="EK170" s="248" t="str">
        <f t="shared" ref="EK170:FD170" si="333">EK70</f>
        <v>13</v>
      </c>
      <c r="EL170" s="259" t="str">
        <f t="shared" si="333"/>
        <v>0</v>
      </c>
      <c r="EM170" s="259" t="str">
        <f t="shared" si="333"/>
        <v>0</v>
      </c>
      <c r="EN170" s="259" t="str">
        <f t="shared" si="333"/>
        <v>-1</v>
      </c>
      <c r="EO170" s="259" t="str">
        <f t="shared" si="333"/>
        <v>-4</v>
      </c>
      <c r="EP170" s="259" t="str">
        <f t="shared" si="333"/>
        <v>-48</v>
      </c>
      <c r="EQ170" s="259" t="str">
        <f t="shared" si="333"/>
        <v>-3</v>
      </c>
      <c r="ER170" s="259" t="str">
        <f t="shared" si="333"/>
        <v>3,000</v>
      </c>
      <c r="ES170" s="259" t="str">
        <f t="shared" si="333"/>
        <v>1</v>
      </c>
      <c r="ET170" s="259" t="str">
        <f t="shared" si="333"/>
        <v>405,500</v>
      </c>
      <c r="EU170" s="259" t="str">
        <f t="shared" si="333"/>
        <v>-10,202</v>
      </c>
      <c r="EV170" s="259" t="str">
        <f t="shared" si="333"/>
        <v>-10,202</v>
      </c>
      <c r="EW170" s="259" t="str">
        <f t="shared" si="333"/>
        <v>-17,467</v>
      </c>
      <c r="EX170" s="259" t="str">
        <f t="shared" si="333"/>
        <v>-147,054</v>
      </c>
      <c r="EY170" s="259" t="str">
        <f t="shared" si="333"/>
        <v>-208,041</v>
      </c>
      <c r="EZ170" s="259" t="str">
        <f t="shared" si="333"/>
        <v>-$1,304,106</v>
      </c>
      <c r="FA170" s="259" t="str">
        <f t="shared" si="333"/>
        <v>-$975,373</v>
      </c>
      <c r="FB170" s="259" t="str">
        <f t="shared" si="333"/>
        <v>-$991,369</v>
      </c>
      <c r="FC170" s="259" t="str">
        <f t="shared" si="333"/>
        <v>-$3,202,718</v>
      </c>
      <c r="FD170" s="259" t="str">
        <f t="shared" si="333"/>
        <v>-$3</v>
      </c>
      <c r="FE170" s="269" t="s">
        <v>275</v>
      </c>
    </row>
    <row r="171" spans="1:161"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248" t="s">
        <v>116</v>
      </c>
      <c r="AD171" s="257" t="str">
        <f t="shared" ca="1" si="309"/>
        <v>$43</v>
      </c>
      <c r="AE171" s="259" t="str">
        <f t="shared" ref="AE171" si="334">AE71</f>
        <v>43,304</v>
      </c>
      <c r="AF171" s="259" t="str">
        <f t="shared" ref="AF171:AS171" si="335">AF71</f>
        <v>2,665</v>
      </c>
      <c r="AG171" s="259" t="str">
        <f t="shared" si="335"/>
        <v>415</v>
      </c>
      <c r="AH171" s="259" t="str">
        <f t="shared" si="335"/>
        <v>1,698</v>
      </c>
      <c r="AI171" s="259" t="str">
        <f t="shared" si="335"/>
        <v>47</v>
      </c>
      <c r="AJ171" s="259" t="str">
        <f t="shared" si="335"/>
        <v>5</v>
      </c>
      <c r="AK171" s="259" t="str">
        <f t="shared" si="335"/>
        <v>229</v>
      </c>
      <c r="AL171" s="259" t="str">
        <f t="shared" si="335"/>
        <v>752,000</v>
      </c>
      <c r="AM171" s="259" t="str">
        <f t="shared" si="335"/>
        <v>187</v>
      </c>
      <c r="AN171" s="259" t="str">
        <f t="shared" si="335"/>
        <v>3,112,989</v>
      </c>
      <c r="AO171" s="259" t="str">
        <f t="shared" si="335"/>
        <v>595,525</v>
      </c>
      <c r="AP171" s="259" t="str">
        <f t="shared" si="335"/>
        <v>595,525</v>
      </c>
      <c r="AQ171" s="259" t="str">
        <f t="shared" si="335"/>
        <v>1,100</v>
      </c>
      <c r="AR171" s="259" t="str">
        <f t="shared" si="335"/>
        <v>9,643,164</v>
      </c>
      <c r="AS171" s="259" t="str">
        <f t="shared" si="335"/>
        <v>11,054,844</v>
      </c>
      <c r="AT171" s="259" t="str">
        <f t="shared" ref="AT171:AX171" si="336">AT71</f>
        <v>$17,774,000</v>
      </c>
      <c r="AU171" s="259" t="str">
        <f t="shared" si="336"/>
        <v>$20,950,000</v>
      </c>
      <c r="AV171" s="259" t="str">
        <f t="shared" si="336"/>
        <v>$37,626,000</v>
      </c>
      <c r="AW171" s="259" t="str">
        <f t="shared" si="336"/>
        <v>$76,513,000</v>
      </c>
      <c r="AX171" s="259" t="str">
        <f t="shared" si="336"/>
        <v>$43</v>
      </c>
      <c r="AY171" s="269" t="s">
        <v>275</v>
      </c>
      <c r="AZ171" s="269"/>
      <c r="BA171" s="248" t="str">
        <f t="shared" ref="BA171:BT171" si="337">BA71</f>
        <v>43,337</v>
      </c>
      <c r="BB171" s="259" t="str">
        <f t="shared" si="337"/>
        <v>2,066</v>
      </c>
      <c r="BC171" s="259" t="str">
        <f t="shared" si="337"/>
        <v>250</v>
      </c>
      <c r="BD171" s="259" t="str">
        <f t="shared" si="337"/>
        <v>1,638</v>
      </c>
      <c r="BE171" s="259" t="str">
        <f t="shared" si="337"/>
        <v>57</v>
      </c>
      <c r="BF171" s="259" t="str">
        <f t="shared" si="337"/>
        <v>15</v>
      </c>
      <c r="BG171" s="259" t="str">
        <f t="shared" si="337"/>
        <v>239</v>
      </c>
      <c r="BH171" s="259" t="str">
        <f t="shared" si="337"/>
        <v>700,000</v>
      </c>
      <c r="BI171" s="259" t="str">
        <f t="shared" si="337"/>
        <v>206</v>
      </c>
      <c r="BJ171" s="259" t="str">
        <f t="shared" si="337"/>
        <v>2,812,000</v>
      </c>
      <c r="BK171" s="259" t="str">
        <f t="shared" si="337"/>
        <v>577,960</v>
      </c>
      <c r="BL171" s="259" t="str">
        <f t="shared" si="337"/>
        <v>577,960</v>
      </c>
      <c r="BM171" s="259">
        <f t="shared" si="337"/>
        <v>0</v>
      </c>
      <c r="BN171" s="259" t="str">
        <f t="shared" si="337"/>
        <v>7,338,039</v>
      </c>
      <c r="BO171" s="259" t="str">
        <f t="shared" si="337"/>
        <v>9,283,769</v>
      </c>
      <c r="BP171" s="259" t="str">
        <f t="shared" si="337"/>
        <v>$17,274,630</v>
      </c>
      <c r="BQ171" s="259" t="str">
        <f t="shared" si="337"/>
        <v>$2,249,366</v>
      </c>
      <c r="BR171" s="259" t="str">
        <f t="shared" si="337"/>
        <v>$41,005,014</v>
      </c>
      <c r="BS171" s="259" t="str">
        <f t="shared" si="337"/>
        <v>$80,606,491</v>
      </c>
      <c r="BT171" s="259" t="str">
        <f t="shared" si="337"/>
        <v>$62</v>
      </c>
      <c r="BU171" s="269" t="s">
        <v>275</v>
      </c>
      <c r="BV171" s="269" t="s">
        <v>275</v>
      </c>
      <c r="BW171" s="248" t="str">
        <f t="shared" ref="BW171:CP171" si="338">BW71</f>
        <v>43,337</v>
      </c>
      <c r="BX171" s="259" t="str">
        <f t="shared" si="338"/>
        <v>2,668</v>
      </c>
      <c r="BY171" s="259" t="str">
        <f t="shared" si="338"/>
        <v>420</v>
      </c>
      <c r="BZ171" s="259" t="str">
        <f t="shared" si="338"/>
        <v>1,622</v>
      </c>
      <c r="CA171" s="259" t="str">
        <f t="shared" si="338"/>
        <v>57</v>
      </c>
      <c r="CB171" s="259" t="str">
        <f t="shared" si="338"/>
        <v>9</v>
      </c>
      <c r="CC171" s="259" t="str">
        <f t="shared" si="338"/>
        <v>233</v>
      </c>
      <c r="CD171" s="259" t="str">
        <f t="shared" si="338"/>
        <v>738,098</v>
      </c>
      <c r="CE171" s="259" t="str">
        <f t="shared" si="338"/>
        <v>206</v>
      </c>
      <c r="CF171" s="259" t="str">
        <f t="shared" si="338"/>
        <v>2,812,000</v>
      </c>
      <c r="CG171" s="259" t="str">
        <f t="shared" si="338"/>
        <v>949,313</v>
      </c>
      <c r="CH171" s="259" t="str">
        <f t="shared" si="338"/>
        <v>949,313</v>
      </c>
      <c r="CI171" s="259" t="str">
        <f t="shared" si="338"/>
        <v>16,754</v>
      </c>
      <c r="CJ171" s="259" t="str">
        <f t="shared" si="338"/>
        <v>8,394,084</v>
      </c>
      <c r="CK171" s="259" t="str">
        <f t="shared" si="338"/>
        <v>11,005,628</v>
      </c>
      <c r="CL171" s="259" t="str">
        <f t="shared" si="338"/>
        <v>$21,412,761</v>
      </c>
      <c r="CM171" s="259" t="str">
        <f t="shared" si="338"/>
        <v>$36,161,515</v>
      </c>
      <c r="CN171" s="259" t="str">
        <f t="shared" si="338"/>
        <v>$63,272,939</v>
      </c>
      <c r="CO171" s="259" t="str">
        <f t="shared" si="338"/>
        <v>$120,847,215</v>
      </c>
      <c r="CP171" s="259" t="str">
        <f t="shared" si="338"/>
        <v>$76</v>
      </c>
      <c r="CQ171" s="269" t="s">
        <v>275</v>
      </c>
      <c r="CR171" s="269" t="s">
        <v>275</v>
      </c>
      <c r="CS171" s="248" t="str">
        <f t="shared" ref="CS171:DL171" si="339">CS71</f>
        <v>43,326</v>
      </c>
      <c r="CT171" s="259" t="str">
        <f t="shared" si="339"/>
        <v>2,466</v>
      </c>
      <c r="CU171" s="259" t="str">
        <f t="shared" si="339"/>
        <v>362</v>
      </c>
      <c r="CV171" s="259" t="str">
        <f t="shared" si="339"/>
        <v>1,645</v>
      </c>
      <c r="CW171" s="259" t="str">
        <f t="shared" si="339"/>
        <v>54</v>
      </c>
      <c r="CX171" s="259" t="str">
        <f t="shared" si="339"/>
        <v>10</v>
      </c>
      <c r="CY171" s="259" t="str">
        <f t="shared" si="339"/>
        <v>234</v>
      </c>
      <c r="CZ171" s="259" t="str">
        <f t="shared" si="339"/>
        <v>730,033</v>
      </c>
      <c r="DA171" s="259" t="str">
        <f t="shared" si="339"/>
        <v>200</v>
      </c>
      <c r="DB171" s="259" t="str">
        <f t="shared" si="339"/>
        <v>2,912,330</v>
      </c>
      <c r="DC171" s="259" t="str">
        <f t="shared" si="339"/>
        <v>707,599</v>
      </c>
      <c r="DD171" s="259" t="str">
        <f t="shared" si="339"/>
        <v>707,599</v>
      </c>
      <c r="DE171" s="259" t="str">
        <f t="shared" si="339"/>
        <v>5,951</v>
      </c>
      <c r="DF171" s="259" t="str">
        <f t="shared" si="339"/>
        <v>8,458,429</v>
      </c>
      <c r="DG171" s="259" t="str">
        <f t="shared" si="339"/>
        <v>10,448,080</v>
      </c>
      <c r="DH171" s="259" t="str">
        <f t="shared" si="339"/>
        <v>$18,820,464</v>
      </c>
      <c r="DI171" s="259" t="str">
        <f t="shared" si="339"/>
        <v>$19,786,960</v>
      </c>
      <c r="DJ171" s="259" t="str">
        <f t="shared" si="339"/>
        <v>$47,301,318</v>
      </c>
      <c r="DK171" s="259" t="str">
        <f t="shared" si="339"/>
        <v>$92,655,569</v>
      </c>
      <c r="DL171" s="259" t="str">
        <f t="shared" si="339"/>
        <v>$60</v>
      </c>
      <c r="DM171" s="269" t="s">
        <v>275</v>
      </c>
      <c r="DN171" s="269" t="s">
        <v>275</v>
      </c>
      <c r="DO171" s="248" t="str">
        <f t="shared" ref="DO171:EH171" si="340">DO71</f>
        <v>-33</v>
      </c>
      <c r="DP171" s="259" t="str">
        <f t="shared" si="340"/>
        <v>599</v>
      </c>
      <c r="DQ171" s="259" t="str">
        <f t="shared" si="340"/>
        <v>165</v>
      </c>
      <c r="DR171" s="259" t="str">
        <f t="shared" si="340"/>
        <v>72</v>
      </c>
      <c r="DS171" s="259" t="str">
        <f t="shared" si="340"/>
        <v>-10</v>
      </c>
      <c r="DT171" s="259" t="str">
        <f t="shared" si="340"/>
        <v>-10</v>
      </c>
      <c r="DU171" s="259" t="str">
        <f t="shared" si="340"/>
        <v>-10</v>
      </c>
      <c r="DV171" s="259" t="str">
        <f t="shared" si="340"/>
        <v>52,000</v>
      </c>
      <c r="DW171" s="259" t="str">
        <f t="shared" si="340"/>
        <v>-19</v>
      </c>
      <c r="DX171" s="259" t="str">
        <f t="shared" si="340"/>
        <v>300,989</v>
      </c>
      <c r="DY171" s="259" t="str">
        <f t="shared" si="340"/>
        <v>17,565</v>
      </c>
      <c r="DZ171" s="259" t="str">
        <f t="shared" si="340"/>
        <v>17,565</v>
      </c>
      <c r="EA171" s="259" t="str">
        <f t="shared" si="340"/>
        <v>1,100</v>
      </c>
      <c r="EB171" s="259" t="str">
        <f t="shared" si="340"/>
        <v>2,305,125</v>
      </c>
      <c r="EC171" s="259" t="str">
        <f t="shared" si="340"/>
        <v>1,771,075</v>
      </c>
      <c r="ED171" s="259" t="str">
        <f t="shared" si="340"/>
        <v>$499,370</v>
      </c>
      <c r="EE171" s="259" t="str">
        <f t="shared" si="340"/>
        <v>$18,700,634</v>
      </c>
      <c r="EF171" s="259" t="str">
        <f t="shared" si="340"/>
        <v>-$3,379,014</v>
      </c>
      <c r="EG171" s="259" t="str">
        <f t="shared" si="340"/>
        <v>-$4,093,491</v>
      </c>
      <c r="EH171" s="259" t="str">
        <f t="shared" si="340"/>
        <v>-$19</v>
      </c>
      <c r="EI171" s="269" t="s">
        <v>275</v>
      </c>
      <c r="EJ171" s="269" t="s">
        <v>275</v>
      </c>
      <c r="EK171" s="248" t="str">
        <f t="shared" ref="EK171:FD171" si="341">EK71</f>
        <v>0</v>
      </c>
      <c r="EL171" s="259" t="str">
        <f t="shared" si="341"/>
        <v>-602</v>
      </c>
      <c r="EM171" s="259" t="str">
        <f t="shared" si="341"/>
        <v>-170</v>
      </c>
      <c r="EN171" s="259" t="str">
        <f t="shared" si="341"/>
        <v>16</v>
      </c>
      <c r="EO171" s="259" t="str">
        <f t="shared" si="341"/>
        <v>0</v>
      </c>
      <c r="EP171" s="259" t="str">
        <f t="shared" si="341"/>
        <v>6</v>
      </c>
      <c r="EQ171" s="259" t="str">
        <f t="shared" si="341"/>
        <v>6</v>
      </c>
      <c r="ER171" s="259" t="str">
        <f t="shared" si="341"/>
        <v>-38,098</v>
      </c>
      <c r="ES171" s="259" t="str">
        <f t="shared" si="341"/>
        <v>0</v>
      </c>
      <c r="ET171" s="259" t="str">
        <f t="shared" si="341"/>
        <v>0</v>
      </c>
      <c r="EU171" s="259" t="str">
        <f t="shared" si="341"/>
        <v>-371,353</v>
      </c>
      <c r="EV171" s="259" t="str">
        <f t="shared" si="341"/>
        <v>-371,353</v>
      </c>
      <c r="EW171" s="259" t="str">
        <f t="shared" si="341"/>
        <v>-16,754</v>
      </c>
      <c r="EX171" s="259" t="str">
        <f t="shared" si="341"/>
        <v>-1,056,045</v>
      </c>
      <c r="EY171" s="259" t="str">
        <f t="shared" si="341"/>
        <v>-1,721,859</v>
      </c>
      <c r="EZ171" s="259" t="str">
        <f t="shared" si="341"/>
        <v>-$4,138,131</v>
      </c>
      <c r="FA171" s="259" t="str">
        <f t="shared" si="341"/>
        <v>-$33,912,149</v>
      </c>
      <c r="FB171" s="259" t="str">
        <f t="shared" si="341"/>
        <v>-$22,267,925</v>
      </c>
      <c r="FC171" s="259" t="str">
        <f t="shared" si="341"/>
        <v>-$40,240,724</v>
      </c>
      <c r="FD171" s="259" t="str">
        <f t="shared" si="341"/>
        <v>-$14</v>
      </c>
      <c r="FE171" s="269" t="s">
        <v>275</v>
      </c>
    </row>
    <row r="172" spans="1:161"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248" t="s">
        <v>357</v>
      </c>
      <c r="AD172" s="257" t="str">
        <f t="shared" ca="1" si="309"/>
        <v>-</v>
      </c>
      <c r="AE172" s="259" t="str">
        <f t="shared" ref="AE172" si="342">AE72</f>
        <v>-</v>
      </c>
      <c r="AF172" s="259" t="str">
        <f t="shared" ref="AF172:AS172" si="343">AF72</f>
        <v>-</v>
      </c>
      <c r="AG172" s="259" t="str">
        <f t="shared" si="343"/>
        <v>-</v>
      </c>
      <c r="AH172" s="259" t="str">
        <f t="shared" si="343"/>
        <v>-</v>
      </c>
      <c r="AI172" s="259" t="str">
        <f t="shared" si="343"/>
        <v>-</v>
      </c>
      <c r="AJ172" s="259" t="str">
        <f t="shared" si="343"/>
        <v>-</v>
      </c>
      <c r="AK172" s="259" t="str">
        <f t="shared" si="343"/>
        <v>-</v>
      </c>
      <c r="AL172" s="259" t="str">
        <f t="shared" si="343"/>
        <v>-</v>
      </c>
      <c r="AM172" s="259" t="str">
        <f t="shared" si="343"/>
        <v>-</v>
      </c>
      <c r="AN172" s="259" t="str">
        <f t="shared" si="343"/>
        <v>-</v>
      </c>
      <c r="AO172" s="259" t="str">
        <f t="shared" si="343"/>
        <v>-</v>
      </c>
      <c r="AP172" s="259" t="str">
        <f t="shared" si="343"/>
        <v>-</v>
      </c>
      <c r="AQ172" s="259" t="str">
        <f t="shared" si="343"/>
        <v>-</v>
      </c>
      <c r="AR172" s="259" t="str">
        <f t="shared" si="343"/>
        <v>-</v>
      </c>
      <c r="AS172" s="259" t="str">
        <f t="shared" si="343"/>
        <v>-</v>
      </c>
      <c r="AT172" s="259" t="str">
        <f t="shared" ref="AT172:AX172" si="344">AT72</f>
        <v>-</v>
      </c>
      <c r="AU172" s="259" t="str">
        <f t="shared" si="344"/>
        <v>-</v>
      </c>
      <c r="AV172" s="259" t="str">
        <f t="shared" si="344"/>
        <v>-</v>
      </c>
      <c r="AW172" s="259" t="str">
        <f t="shared" si="344"/>
        <v>-</v>
      </c>
      <c r="AX172" s="259" t="str">
        <f t="shared" si="344"/>
        <v>-</v>
      </c>
      <c r="AY172" s="269" t="s">
        <v>275</v>
      </c>
      <c r="AZ172" s="269"/>
      <c r="BA172" s="248" t="str">
        <f t="shared" ref="BA172:BT172" si="345">BA72</f>
        <v>-</v>
      </c>
      <c r="BB172" s="259" t="str">
        <f t="shared" si="345"/>
        <v>-</v>
      </c>
      <c r="BC172" s="259" t="str">
        <f t="shared" si="345"/>
        <v>-</v>
      </c>
      <c r="BD172" s="259" t="str">
        <f t="shared" si="345"/>
        <v>-</v>
      </c>
      <c r="BE172" s="259" t="str">
        <f t="shared" si="345"/>
        <v>-</v>
      </c>
      <c r="BF172" s="259" t="str">
        <f t="shared" si="345"/>
        <v>-</v>
      </c>
      <c r="BG172" s="259" t="str">
        <f t="shared" si="345"/>
        <v>-</v>
      </c>
      <c r="BH172" s="259" t="str">
        <f t="shared" si="345"/>
        <v>-</v>
      </c>
      <c r="BI172" s="259" t="str">
        <f t="shared" si="345"/>
        <v>-</v>
      </c>
      <c r="BJ172" s="259" t="str">
        <f t="shared" si="345"/>
        <v>-</v>
      </c>
      <c r="BK172" s="259" t="str">
        <f t="shared" si="345"/>
        <v>-</v>
      </c>
      <c r="BL172" s="259" t="str">
        <f t="shared" si="345"/>
        <v>-</v>
      </c>
      <c r="BM172" s="259" t="str">
        <f t="shared" si="345"/>
        <v>-</v>
      </c>
      <c r="BN172" s="259" t="str">
        <f t="shared" si="345"/>
        <v>-</v>
      </c>
      <c r="BO172" s="259" t="str">
        <f t="shared" si="345"/>
        <v>-</v>
      </c>
      <c r="BP172" s="259" t="str">
        <f t="shared" si="345"/>
        <v>-</v>
      </c>
      <c r="BQ172" s="259" t="str">
        <f t="shared" si="345"/>
        <v>-</v>
      </c>
      <c r="BR172" s="259" t="str">
        <f t="shared" si="345"/>
        <v>-</v>
      </c>
      <c r="BS172" s="259" t="str">
        <f t="shared" si="345"/>
        <v>-</v>
      </c>
      <c r="BT172" s="259" t="str">
        <f t="shared" si="345"/>
        <v>-</v>
      </c>
      <c r="BU172" s="269" t="s">
        <v>275</v>
      </c>
      <c r="BV172" s="269" t="s">
        <v>275</v>
      </c>
      <c r="BW172" s="248" t="str">
        <f t="shared" ref="BW172:CP172" si="346">BW72</f>
        <v>-</v>
      </c>
      <c r="BX172" s="259" t="str">
        <f t="shared" si="346"/>
        <v>-</v>
      </c>
      <c r="BY172" s="259" t="str">
        <f t="shared" si="346"/>
        <v>-</v>
      </c>
      <c r="BZ172" s="259" t="str">
        <f t="shared" si="346"/>
        <v>-</v>
      </c>
      <c r="CA172" s="259" t="str">
        <f t="shared" si="346"/>
        <v>-</v>
      </c>
      <c r="CB172" s="259" t="str">
        <f t="shared" si="346"/>
        <v>-</v>
      </c>
      <c r="CC172" s="259" t="str">
        <f t="shared" si="346"/>
        <v>-</v>
      </c>
      <c r="CD172" s="259" t="str">
        <f t="shared" si="346"/>
        <v>-</v>
      </c>
      <c r="CE172" s="259" t="str">
        <f t="shared" si="346"/>
        <v>-</v>
      </c>
      <c r="CF172" s="259" t="str">
        <f t="shared" si="346"/>
        <v>-</v>
      </c>
      <c r="CG172" s="259" t="str">
        <f t="shared" si="346"/>
        <v>-</v>
      </c>
      <c r="CH172" s="259" t="str">
        <f t="shared" si="346"/>
        <v>-</v>
      </c>
      <c r="CI172" s="259" t="str">
        <f t="shared" si="346"/>
        <v>-</v>
      </c>
      <c r="CJ172" s="259" t="str">
        <f t="shared" si="346"/>
        <v>-</v>
      </c>
      <c r="CK172" s="259" t="str">
        <f t="shared" si="346"/>
        <v>-</v>
      </c>
      <c r="CL172" s="259" t="str">
        <f t="shared" si="346"/>
        <v>-</v>
      </c>
      <c r="CM172" s="259" t="str">
        <f t="shared" si="346"/>
        <v>-</v>
      </c>
      <c r="CN172" s="259" t="str">
        <f t="shared" si="346"/>
        <v>-</v>
      </c>
      <c r="CO172" s="259" t="str">
        <f t="shared" si="346"/>
        <v>-</v>
      </c>
      <c r="CP172" s="259" t="str">
        <f t="shared" si="346"/>
        <v>-</v>
      </c>
      <c r="CQ172" s="269" t="s">
        <v>275</v>
      </c>
      <c r="CR172" s="269" t="s">
        <v>275</v>
      </c>
      <c r="CS172" s="248" t="str">
        <f t="shared" ref="CS172:DL172" si="347">CS72</f>
        <v>-</v>
      </c>
      <c r="CT172" s="259" t="str">
        <f t="shared" si="347"/>
        <v>-</v>
      </c>
      <c r="CU172" s="259" t="str">
        <f t="shared" si="347"/>
        <v>-</v>
      </c>
      <c r="CV172" s="259" t="str">
        <f t="shared" si="347"/>
        <v>-</v>
      </c>
      <c r="CW172" s="259" t="str">
        <f t="shared" si="347"/>
        <v>-</v>
      </c>
      <c r="CX172" s="259" t="str">
        <f t="shared" si="347"/>
        <v>-</v>
      </c>
      <c r="CY172" s="259" t="str">
        <f t="shared" si="347"/>
        <v>-</v>
      </c>
      <c r="CZ172" s="259" t="str">
        <f t="shared" si="347"/>
        <v>-</v>
      </c>
      <c r="DA172" s="259" t="str">
        <f t="shared" si="347"/>
        <v>-</v>
      </c>
      <c r="DB172" s="259" t="str">
        <f t="shared" si="347"/>
        <v>-</v>
      </c>
      <c r="DC172" s="259" t="str">
        <f t="shared" si="347"/>
        <v>-</v>
      </c>
      <c r="DD172" s="259" t="str">
        <f t="shared" si="347"/>
        <v>-</v>
      </c>
      <c r="DE172" s="259" t="str">
        <f t="shared" si="347"/>
        <v>-</v>
      </c>
      <c r="DF172" s="259" t="str">
        <f t="shared" si="347"/>
        <v>-</v>
      </c>
      <c r="DG172" s="259" t="str">
        <f t="shared" si="347"/>
        <v>-</v>
      </c>
      <c r="DH172" s="259" t="str">
        <f t="shared" si="347"/>
        <v>-</v>
      </c>
      <c r="DI172" s="259" t="str">
        <f t="shared" si="347"/>
        <v>-</v>
      </c>
      <c r="DJ172" s="259" t="str">
        <f t="shared" si="347"/>
        <v>-</v>
      </c>
      <c r="DK172" s="259" t="str">
        <f t="shared" si="347"/>
        <v>-</v>
      </c>
      <c r="DL172" s="259" t="str">
        <f t="shared" si="347"/>
        <v>-</v>
      </c>
      <c r="DM172" s="269" t="s">
        <v>275</v>
      </c>
      <c r="DN172" s="269" t="s">
        <v>275</v>
      </c>
      <c r="DO172" s="248" t="str">
        <f t="shared" ref="DO172:EH172" si="348">DO72</f>
        <v>-</v>
      </c>
      <c r="DP172" s="259" t="str">
        <f t="shared" si="348"/>
        <v>-</v>
      </c>
      <c r="DQ172" s="259" t="str">
        <f t="shared" si="348"/>
        <v>-</v>
      </c>
      <c r="DR172" s="259" t="str">
        <f t="shared" si="348"/>
        <v>-</v>
      </c>
      <c r="DS172" s="259" t="str">
        <f t="shared" si="348"/>
        <v>-</v>
      </c>
      <c r="DT172" s="259" t="str">
        <f t="shared" si="348"/>
        <v>-</v>
      </c>
      <c r="DU172" s="259" t="str">
        <f t="shared" si="348"/>
        <v>-</v>
      </c>
      <c r="DV172" s="259" t="str">
        <f t="shared" si="348"/>
        <v>-</v>
      </c>
      <c r="DW172" s="259" t="str">
        <f t="shared" si="348"/>
        <v>-</v>
      </c>
      <c r="DX172" s="259" t="str">
        <f t="shared" si="348"/>
        <v>-</v>
      </c>
      <c r="DY172" s="259" t="str">
        <f t="shared" si="348"/>
        <v>-</v>
      </c>
      <c r="DZ172" s="259" t="str">
        <f t="shared" si="348"/>
        <v>-</v>
      </c>
      <c r="EA172" s="259" t="str">
        <f t="shared" si="348"/>
        <v>-</v>
      </c>
      <c r="EB172" s="259" t="str">
        <f t="shared" si="348"/>
        <v>-</v>
      </c>
      <c r="EC172" s="259" t="str">
        <f t="shared" si="348"/>
        <v>-</v>
      </c>
      <c r="ED172" s="259" t="str">
        <f t="shared" si="348"/>
        <v>-</v>
      </c>
      <c r="EE172" s="259" t="str">
        <f t="shared" si="348"/>
        <v>-</v>
      </c>
      <c r="EF172" s="259" t="str">
        <f t="shared" si="348"/>
        <v>-</v>
      </c>
      <c r="EG172" s="259" t="str">
        <f t="shared" si="348"/>
        <v>-</v>
      </c>
      <c r="EH172" s="259" t="str">
        <f t="shared" si="348"/>
        <v>-</v>
      </c>
      <c r="EI172" s="269" t="s">
        <v>275</v>
      </c>
      <c r="EJ172" s="269" t="s">
        <v>275</v>
      </c>
      <c r="EK172" s="248" t="str">
        <f t="shared" ref="EK172:FD172" si="349">EK72</f>
        <v>-</v>
      </c>
      <c r="EL172" s="259" t="str">
        <f t="shared" si="349"/>
        <v>-</v>
      </c>
      <c r="EM172" s="259" t="str">
        <f t="shared" si="349"/>
        <v>-</v>
      </c>
      <c r="EN172" s="259" t="str">
        <f t="shared" si="349"/>
        <v>-</v>
      </c>
      <c r="EO172" s="259" t="str">
        <f t="shared" si="349"/>
        <v>-</v>
      </c>
      <c r="EP172" s="259" t="str">
        <f t="shared" si="349"/>
        <v>-</v>
      </c>
      <c r="EQ172" s="259" t="str">
        <f t="shared" si="349"/>
        <v>-</v>
      </c>
      <c r="ER172" s="259" t="str">
        <f t="shared" si="349"/>
        <v>-</v>
      </c>
      <c r="ES172" s="259" t="str">
        <f t="shared" si="349"/>
        <v>-</v>
      </c>
      <c r="ET172" s="259" t="str">
        <f t="shared" si="349"/>
        <v>-</v>
      </c>
      <c r="EU172" s="259" t="str">
        <f t="shared" si="349"/>
        <v>-</v>
      </c>
      <c r="EV172" s="259" t="str">
        <f t="shared" si="349"/>
        <v>-</v>
      </c>
      <c r="EW172" s="259" t="str">
        <f t="shared" si="349"/>
        <v>-</v>
      </c>
      <c r="EX172" s="259" t="str">
        <f t="shared" si="349"/>
        <v>-</v>
      </c>
      <c r="EY172" s="259" t="str">
        <f t="shared" si="349"/>
        <v>-</v>
      </c>
      <c r="EZ172" s="259" t="str">
        <f t="shared" si="349"/>
        <v>-</v>
      </c>
      <c r="FA172" s="259" t="str">
        <f t="shared" si="349"/>
        <v>-</v>
      </c>
      <c r="FB172" s="259" t="str">
        <f t="shared" si="349"/>
        <v>-</v>
      </c>
      <c r="FC172" s="259" t="str">
        <f t="shared" si="349"/>
        <v>-</v>
      </c>
      <c r="FD172" s="259" t="str">
        <f t="shared" si="349"/>
        <v>-</v>
      </c>
      <c r="FE172" s="269" t="s">
        <v>275</v>
      </c>
    </row>
    <row r="173" spans="1:161"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248" t="s">
        <v>144</v>
      </c>
      <c r="AD173" s="257" t="str">
        <f t="shared" ca="1" si="309"/>
        <v>$80</v>
      </c>
      <c r="AE173" s="259" t="str">
        <f t="shared" ref="AE173" si="350">AE73</f>
        <v>19,090</v>
      </c>
      <c r="AF173" s="259" t="str">
        <f t="shared" ref="AF173:AS173" si="351">AF73</f>
        <v>950</v>
      </c>
      <c r="AG173" s="259" t="str">
        <f t="shared" si="351"/>
        <v>85</v>
      </c>
      <c r="AH173" s="259" t="str">
        <f t="shared" si="351"/>
        <v>519</v>
      </c>
      <c r="AI173" s="259" t="str">
        <f t="shared" si="351"/>
        <v>68</v>
      </c>
      <c r="AJ173" s="259" t="str">
        <f t="shared" si="351"/>
        <v>29</v>
      </c>
      <c r="AK173" s="259" t="str">
        <f t="shared" si="351"/>
        <v>3</v>
      </c>
      <c r="AL173" s="259" t="str">
        <f t="shared" si="351"/>
        <v>1,000</v>
      </c>
      <c r="AM173" s="259" t="str">
        <f t="shared" si="351"/>
        <v>105</v>
      </c>
      <c r="AN173" s="259" t="str">
        <f t="shared" si="351"/>
        <v>2,031,900</v>
      </c>
      <c r="AO173" s="259" t="str">
        <f t="shared" si="351"/>
        <v>1,218</v>
      </c>
      <c r="AP173" s="259" t="str">
        <f t="shared" si="351"/>
        <v>1,218</v>
      </c>
      <c r="AQ173" s="259" t="str">
        <f t="shared" si="351"/>
        <v>434,243</v>
      </c>
      <c r="AR173" s="259" t="str">
        <f t="shared" si="351"/>
        <v>0</v>
      </c>
      <c r="AS173" s="259" t="str">
        <f t="shared" si="351"/>
        <v>5,400,000</v>
      </c>
      <c r="AT173" s="259" t="str">
        <f t="shared" ref="AT173:AX173" si="352">AT73</f>
        <v>$19,153,425</v>
      </c>
      <c r="AU173" s="259" t="str">
        <f t="shared" si="352"/>
        <v>$17,680,084</v>
      </c>
      <c r="AV173" s="259" t="str">
        <f t="shared" si="352"/>
        <v>$10,683,195</v>
      </c>
      <c r="AW173" s="259" t="str">
        <f t="shared" si="352"/>
        <v>$47,516,704</v>
      </c>
      <c r="AX173" s="259" t="str">
        <f t="shared" si="352"/>
        <v>$80</v>
      </c>
      <c r="AY173" s="269" t="s">
        <v>275</v>
      </c>
      <c r="AZ173" s="269"/>
      <c r="BA173" s="248" t="str">
        <f t="shared" ref="BA173:BT173" si="353">BA73</f>
        <v>19,090</v>
      </c>
      <c r="BB173" s="259" t="str">
        <f t="shared" si="353"/>
        <v>950</v>
      </c>
      <c r="BC173" s="259" t="str">
        <f t="shared" si="353"/>
        <v>85</v>
      </c>
      <c r="BD173" s="259" t="str">
        <f t="shared" si="353"/>
        <v>491</v>
      </c>
      <c r="BE173" s="259" t="str">
        <f t="shared" si="353"/>
        <v>60</v>
      </c>
      <c r="BF173" s="259" t="str">
        <f t="shared" si="353"/>
        <v>29</v>
      </c>
      <c r="BG173" s="259" t="str">
        <f t="shared" si="353"/>
        <v>3</v>
      </c>
      <c r="BH173" s="259" t="str">
        <f t="shared" si="353"/>
        <v>1,000</v>
      </c>
      <c r="BI173" s="259" t="str">
        <f t="shared" si="353"/>
        <v>101</v>
      </c>
      <c r="BJ173" s="259" t="str">
        <f t="shared" si="353"/>
        <v>2,031,900</v>
      </c>
      <c r="BK173" s="259" t="str">
        <f t="shared" si="353"/>
        <v>785</v>
      </c>
      <c r="BL173" s="259" t="str">
        <f t="shared" si="353"/>
        <v>785</v>
      </c>
      <c r="BM173" s="259" t="str">
        <f t="shared" si="353"/>
        <v>292,565</v>
      </c>
      <c r="BN173" s="259">
        <f t="shared" si="353"/>
        <v>0</v>
      </c>
      <c r="BO173" s="259" t="str">
        <f t="shared" si="353"/>
        <v>4,788,170</v>
      </c>
      <c r="BP173" s="259" t="str">
        <f t="shared" si="353"/>
        <v>$11,904,102</v>
      </c>
      <c r="BQ173" s="259" t="str">
        <f t="shared" si="353"/>
        <v>$8,502,930</v>
      </c>
      <c r="BR173" s="259" t="str">
        <f t="shared" si="353"/>
        <v>$7,652,637</v>
      </c>
      <c r="BS173" s="259" t="str">
        <f t="shared" si="353"/>
        <v>$28,343,100</v>
      </c>
      <c r="BT173" s="259" t="str">
        <f t="shared" si="353"/>
        <v>$80</v>
      </c>
      <c r="BU173" s="269" t="s">
        <v>275</v>
      </c>
      <c r="BV173" s="269" t="s">
        <v>275</v>
      </c>
      <c r="BW173" s="248" t="str">
        <f t="shared" ref="BW173:CP173" si="354">BW73</f>
        <v>19,090</v>
      </c>
      <c r="BX173" s="259" t="str">
        <f t="shared" si="354"/>
        <v>950</v>
      </c>
      <c r="BY173" s="259" t="str">
        <f t="shared" si="354"/>
        <v>46</v>
      </c>
      <c r="BZ173" s="259" t="str">
        <f t="shared" si="354"/>
        <v>437</v>
      </c>
      <c r="CA173" s="259" t="str">
        <f t="shared" si="354"/>
        <v>63</v>
      </c>
      <c r="CB173" s="259" t="str">
        <f t="shared" si="354"/>
        <v>29</v>
      </c>
      <c r="CC173" s="259" t="str">
        <f t="shared" si="354"/>
        <v>3</v>
      </c>
      <c r="CD173" s="259" t="str">
        <f t="shared" si="354"/>
        <v>1,000</v>
      </c>
      <c r="CE173" s="259" t="str">
        <f t="shared" si="354"/>
        <v>101</v>
      </c>
      <c r="CF173" s="259" t="str">
        <f t="shared" si="354"/>
        <v>2,031,900</v>
      </c>
      <c r="CG173" s="259" t="str">
        <f t="shared" si="354"/>
        <v>187</v>
      </c>
      <c r="CH173" s="259" t="str">
        <f t="shared" si="354"/>
        <v>187</v>
      </c>
      <c r="CI173" s="259" t="str">
        <f t="shared" si="354"/>
        <v>136,862</v>
      </c>
      <c r="CJ173" s="259">
        <f t="shared" si="354"/>
        <v>0</v>
      </c>
      <c r="CK173" s="259" t="str">
        <f t="shared" si="354"/>
        <v>2,884,705</v>
      </c>
      <c r="CL173" s="259" t="str">
        <f t="shared" si="354"/>
        <v>$8,224,516</v>
      </c>
      <c r="CM173" s="259" t="str">
        <f t="shared" si="354"/>
        <v>$6,094,848</v>
      </c>
      <c r="CN173" s="259" t="str">
        <f t="shared" si="354"/>
        <v>$4,625,139</v>
      </c>
      <c r="CO173" s="259" t="str">
        <f t="shared" si="354"/>
        <v>$19,326,648</v>
      </c>
      <c r="CP173" s="259" t="str">
        <f t="shared" si="354"/>
        <v>$105</v>
      </c>
      <c r="CQ173" s="269" t="s">
        <v>275</v>
      </c>
      <c r="CR173" s="269" t="s">
        <v>275</v>
      </c>
      <c r="CS173" s="248" t="str">
        <f t="shared" ref="CS173:DL173" si="355">CS73</f>
        <v>19,090</v>
      </c>
      <c r="CT173" s="259" t="str">
        <f t="shared" si="355"/>
        <v>950</v>
      </c>
      <c r="CU173" s="259" t="str">
        <f t="shared" si="355"/>
        <v>72</v>
      </c>
      <c r="CV173" s="259" t="str">
        <f t="shared" si="355"/>
        <v>482</v>
      </c>
      <c r="CW173" s="259" t="str">
        <f t="shared" si="355"/>
        <v>64</v>
      </c>
      <c r="CX173" s="259" t="str">
        <f t="shared" si="355"/>
        <v>29</v>
      </c>
      <c r="CY173" s="259" t="str">
        <f t="shared" si="355"/>
        <v>3</v>
      </c>
      <c r="CZ173" s="259" t="str">
        <f t="shared" si="355"/>
        <v>1,000</v>
      </c>
      <c r="DA173" s="259" t="str">
        <f t="shared" si="355"/>
        <v>102</v>
      </c>
      <c r="DB173" s="259" t="str">
        <f t="shared" si="355"/>
        <v>2,031,900</v>
      </c>
      <c r="DC173" s="259" t="str">
        <f t="shared" si="355"/>
        <v>730</v>
      </c>
      <c r="DD173" s="259" t="str">
        <f t="shared" si="355"/>
        <v>730</v>
      </c>
      <c r="DE173" s="259" t="str">
        <f t="shared" si="355"/>
        <v>287,890</v>
      </c>
      <c r="DF173" s="259" t="str">
        <f t="shared" si="355"/>
        <v>0</v>
      </c>
      <c r="DG173" s="259" t="str">
        <f t="shared" si="355"/>
        <v>4,357,625</v>
      </c>
      <c r="DH173" s="259" t="str">
        <f t="shared" si="355"/>
        <v>$13,094,014</v>
      </c>
      <c r="DI173" s="259" t="str">
        <f t="shared" si="355"/>
        <v>$10,759,287</v>
      </c>
      <c r="DJ173" s="259" t="str">
        <f t="shared" si="355"/>
        <v>$7,653,657</v>
      </c>
      <c r="DK173" s="259" t="str">
        <f t="shared" si="355"/>
        <v>$31,728,817</v>
      </c>
      <c r="DL173" s="259" t="str">
        <f t="shared" si="355"/>
        <v>$88</v>
      </c>
      <c r="DM173" s="269" t="s">
        <v>275</v>
      </c>
      <c r="DN173" s="269" t="s">
        <v>275</v>
      </c>
      <c r="DO173" s="248" t="str">
        <f t="shared" ref="DO173:EH173" si="356">DO73</f>
        <v>0</v>
      </c>
      <c r="DP173" s="259" t="str">
        <f t="shared" si="356"/>
        <v>0</v>
      </c>
      <c r="DQ173" s="259" t="str">
        <f t="shared" si="356"/>
        <v>0</v>
      </c>
      <c r="DR173" s="259" t="str">
        <f t="shared" si="356"/>
        <v>28</v>
      </c>
      <c r="DS173" s="259" t="str">
        <f t="shared" si="356"/>
        <v>8</v>
      </c>
      <c r="DT173" s="259" t="str">
        <f t="shared" si="356"/>
        <v>0</v>
      </c>
      <c r="DU173" s="259" t="str">
        <f t="shared" si="356"/>
        <v>0</v>
      </c>
      <c r="DV173" s="259" t="str">
        <f t="shared" si="356"/>
        <v>0</v>
      </c>
      <c r="DW173" s="259" t="str">
        <f t="shared" si="356"/>
        <v>4</v>
      </c>
      <c r="DX173" s="259" t="str">
        <f t="shared" si="356"/>
        <v>0</v>
      </c>
      <c r="DY173" s="259" t="str">
        <f t="shared" si="356"/>
        <v>433</v>
      </c>
      <c r="DZ173" s="259" t="str">
        <f t="shared" si="356"/>
        <v>433</v>
      </c>
      <c r="EA173" s="259" t="str">
        <f t="shared" si="356"/>
        <v>141,678</v>
      </c>
      <c r="EB173" s="259" t="str">
        <f t="shared" si="356"/>
        <v>0</v>
      </c>
      <c r="EC173" s="259" t="str">
        <f t="shared" si="356"/>
        <v>611,830</v>
      </c>
      <c r="ED173" s="259" t="str">
        <f t="shared" si="356"/>
        <v>$7,249,323</v>
      </c>
      <c r="EE173" s="259" t="str">
        <f t="shared" si="356"/>
        <v>$9,177,154</v>
      </c>
      <c r="EF173" s="259" t="str">
        <f t="shared" si="356"/>
        <v>$3,030,558</v>
      </c>
      <c r="EG173" s="259" t="str">
        <f t="shared" si="356"/>
        <v>$19,173,604</v>
      </c>
      <c r="EH173" s="259" t="str">
        <f t="shared" si="356"/>
        <v>$0</v>
      </c>
      <c r="EI173" s="269" t="s">
        <v>275</v>
      </c>
      <c r="EJ173" s="269" t="s">
        <v>275</v>
      </c>
      <c r="EK173" s="248" t="str">
        <f t="shared" ref="EK173:FD173" si="357">EK73</f>
        <v>0</v>
      </c>
      <c r="EL173" s="259" t="str">
        <f t="shared" si="357"/>
        <v>0</v>
      </c>
      <c r="EM173" s="259" t="str">
        <f t="shared" si="357"/>
        <v>39</v>
      </c>
      <c r="EN173" s="259" t="str">
        <f t="shared" si="357"/>
        <v>54</v>
      </c>
      <c r="EO173" s="259" t="str">
        <f t="shared" si="357"/>
        <v>-3</v>
      </c>
      <c r="EP173" s="259" t="str">
        <f t="shared" si="357"/>
        <v>0</v>
      </c>
      <c r="EQ173" s="259" t="str">
        <f t="shared" si="357"/>
        <v>0</v>
      </c>
      <c r="ER173" s="259" t="str">
        <f t="shared" si="357"/>
        <v>0</v>
      </c>
      <c r="ES173" s="259" t="str">
        <f t="shared" si="357"/>
        <v>0</v>
      </c>
      <c r="ET173" s="259" t="str">
        <f t="shared" si="357"/>
        <v>0</v>
      </c>
      <c r="EU173" s="259" t="str">
        <f t="shared" si="357"/>
        <v>598</v>
      </c>
      <c r="EV173" s="259" t="str">
        <f t="shared" si="357"/>
        <v>598</v>
      </c>
      <c r="EW173" s="259" t="str">
        <f t="shared" si="357"/>
        <v>155,703</v>
      </c>
      <c r="EX173" s="259" t="str">
        <f t="shared" si="357"/>
        <v>0</v>
      </c>
      <c r="EY173" s="259" t="str">
        <f t="shared" si="357"/>
        <v>1,903,465</v>
      </c>
      <c r="EZ173" s="259" t="str">
        <f t="shared" si="357"/>
        <v>$3,679,586</v>
      </c>
      <c r="FA173" s="259" t="str">
        <f t="shared" si="357"/>
        <v>$2,408,082</v>
      </c>
      <c r="FB173" s="259" t="str">
        <f t="shared" si="357"/>
        <v>$3,027,498</v>
      </c>
      <c r="FC173" s="259" t="str">
        <f t="shared" si="357"/>
        <v>$9,016,452</v>
      </c>
      <c r="FD173" s="259" t="str">
        <f t="shared" si="357"/>
        <v>-$25</v>
      </c>
      <c r="FE173" s="269" t="s">
        <v>275</v>
      </c>
    </row>
    <row r="174" spans="1:161"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248" t="s">
        <v>145</v>
      </c>
      <c r="AD174" s="257" t="str">
        <f t="shared" ca="1" si="309"/>
        <v>$60</v>
      </c>
      <c r="AE174" s="259" t="str">
        <f t="shared" ref="AE174" si="358">AE74</f>
        <v>-</v>
      </c>
      <c r="AF174" s="259" t="str">
        <f t="shared" ref="AF174:AS174" si="359">AF74</f>
        <v>4,800</v>
      </c>
      <c r="AG174" s="259" t="str">
        <f t="shared" si="359"/>
        <v>676</v>
      </c>
      <c r="AH174" s="259" t="str">
        <f t="shared" si="359"/>
        <v>2,182</v>
      </c>
      <c r="AI174" s="259" t="str">
        <f t="shared" si="359"/>
        <v>142</v>
      </c>
      <c r="AJ174" s="259" t="str">
        <f t="shared" si="359"/>
        <v>38</v>
      </c>
      <c r="AK174" s="259" t="str">
        <f t="shared" si="359"/>
        <v>457</v>
      </c>
      <c r="AL174" s="259" t="str">
        <f t="shared" si="359"/>
        <v>838,000</v>
      </c>
      <c r="AM174" s="259" t="str">
        <f t="shared" si="359"/>
        <v>62</v>
      </c>
      <c r="AN174" s="259" t="str">
        <f t="shared" si="359"/>
        <v>3,222,000</v>
      </c>
      <c r="AO174" s="259" t="str">
        <f t="shared" si="359"/>
        <v>732,000</v>
      </c>
      <c r="AP174" s="259" t="str">
        <f t="shared" si="359"/>
        <v>732,000</v>
      </c>
      <c r="AQ174" s="259" t="str">
        <f t="shared" si="359"/>
        <v>532,000</v>
      </c>
      <c r="AR174" s="259" t="str">
        <f t="shared" si="359"/>
        <v>17,000,000</v>
      </c>
      <c r="AS174" s="259" t="str">
        <f t="shared" si="359"/>
        <v>17,000,000</v>
      </c>
      <c r="AT174" s="259" t="str">
        <f t="shared" ref="AT174:AX174" si="360">AT74</f>
        <v>$112,000,000</v>
      </c>
      <c r="AU174" s="259" t="str">
        <f t="shared" si="360"/>
        <v>$61,000,000</v>
      </c>
      <c r="AV174" s="259" t="str">
        <f t="shared" si="360"/>
        <v>$12,500,000</v>
      </c>
      <c r="AW174" s="259" t="str">
        <f t="shared" si="360"/>
        <v>$254,000,000</v>
      </c>
      <c r="AX174" s="259" t="str">
        <f t="shared" si="360"/>
        <v>$60</v>
      </c>
      <c r="AY174" s="269" t="s">
        <v>275</v>
      </c>
      <c r="AZ174" s="269"/>
      <c r="BA174" s="248" t="str">
        <f t="shared" ref="BA174:BT174" si="361">BA74</f>
        <v>96,000</v>
      </c>
      <c r="BB174" s="259" t="str">
        <f t="shared" si="361"/>
        <v>3,924</v>
      </c>
      <c r="BC174" s="259" t="str">
        <f t="shared" si="361"/>
        <v>772</v>
      </c>
      <c r="BD174" s="259" t="str">
        <f t="shared" si="361"/>
        <v>2,908</v>
      </c>
      <c r="BE174" s="259" t="str">
        <f t="shared" si="361"/>
        <v>237</v>
      </c>
      <c r="BF174" s="259" t="str">
        <f t="shared" si="361"/>
        <v>98</v>
      </c>
      <c r="BG174" s="259" t="str">
        <f t="shared" si="361"/>
        <v>441</v>
      </c>
      <c r="BH174" s="259" t="str">
        <f t="shared" si="361"/>
        <v>800,000</v>
      </c>
      <c r="BI174" s="259" t="str">
        <f t="shared" si="361"/>
        <v>62</v>
      </c>
      <c r="BJ174" s="259" t="str">
        <f t="shared" si="361"/>
        <v>3,000,000</v>
      </c>
      <c r="BK174" s="259" t="str">
        <f t="shared" si="361"/>
        <v>545,000</v>
      </c>
      <c r="BL174" s="259" t="str">
        <f t="shared" si="361"/>
        <v>545,000</v>
      </c>
      <c r="BM174" s="259" t="str">
        <f t="shared" si="361"/>
        <v>375,000</v>
      </c>
      <c r="BN174" s="259" t="str">
        <f t="shared" si="361"/>
        <v>6,000,000</v>
      </c>
      <c r="BO174" s="259" t="str">
        <f t="shared" si="361"/>
        <v>6,000,000</v>
      </c>
      <c r="BP174" s="259" t="str">
        <f t="shared" si="361"/>
        <v>$95,000,000</v>
      </c>
      <c r="BQ174" s="259" t="str">
        <f t="shared" si="361"/>
        <v>$50,000,000</v>
      </c>
      <c r="BR174" s="259" t="str">
        <f t="shared" si="361"/>
        <v>$48,000,000</v>
      </c>
      <c r="BS174" s="259" t="str">
        <f t="shared" si="361"/>
        <v>$155,000,000</v>
      </c>
      <c r="BT174" s="259" t="str">
        <f t="shared" si="361"/>
        <v>$72</v>
      </c>
      <c r="BU174" s="269" t="s">
        <v>275</v>
      </c>
      <c r="BV174" s="269" t="s">
        <v>275</v>
      </c>
      <c r="BW174" s="248" t="str">
        <f t="shared" ref="BW174:CP174" si="362">BW74</f>
        <v>96,000</v>
      </c>
      <c r="BX174" s="259" t="str">
        <f t="shared" si="362"/>
        <v>4,880</v>
      </c>
      <c r="BY174" s="259" t="str">
        <f t="shared" si="362"/>
        <v>702</v>
      </c>
      <c r="BZ174" s="259" t="str">
        <f t="shared" si="362"/>
        <v>3,113</v>
      </c>
      <c r="CA174" s="259" t="str">
        <f t="shared" si="362"/>
        <v>137</v>
      </c>
      <c r="CB174" s="259" t="str">
        <f t="shared" si="362"/>
        <v>24</v>
      </c>
      <c r="CC174" s="259" t="str">
        <f t="shared" si="362"/>
        <v>449</v>
      </c>
      <c r="CD174" s="259" t="str">
        <f t="shared" si="362"/>
        <v>836,000</v>
      </c>
      <c r="CE174" s="259" t="str">
        <f t="shared" si="362"/>
        <v>62</v>
      </c>
      <c r="CF174" s="259" t="str">
        <f t="shared" si="362"/>
        <v>901,000</v>
      </c>
      <c r="CG174" s="259" t="str">
        <f t="shared" si="362"/>
        <v>1,100,000</v>
      </c>
      <c r="CH174" s="259" t="str">
        <f t="shared" si="362"/>
        <v>1,100,000</v>
      </c>
      <c r="CI174" s="259" t="str">
        <f t="shared" si="362"/>
        <v>858,000</v>
      </c>
      <c r="CJ174" s="259" t="str">
        <f t="shared" si="362"/>
        <v>10,800,000</v>
      </c>
      <c r="CK174" s="259" t="str">
        <f t="shared" si="362"/>
        <v>10,800,000</v>
      </c>
      <c r="CL174" s="259" t="str">
        <f t="shared" si="362"/>
        <v>$118,000,000</v>
      </c>
      <c r="CM174" s="259" t="str">
        <f t="shared" si="362"/>
        <v>$32,900,000</v>
      </c>
      <c r="CN174" s="259" t="str">
        <f t="shared" si="362"/>
        <v>$92,700,000</v>
      </c>
      <c r="CO174" s="259" t="str">
        <f t="shared" si="362"/>
        <v>$275,000,000</v>
      </c>
      <c r="CP174" s="259" t="str">
        <f t="shared" si="362"/>
        <v>$64</v>
      </c>
      <c r="CQ174" s="269" t="s">
        <v>275</v>
      </c>
      <c r="CR174" s="269" t="s">
        <v>275</v>
      </c>
      <c r="CS174" s="248" t="str">
        <f t="shared" ref="CS174:DL174" si="363">CS74</f>
        <v>96,000</v>
      </c>
      <c r="CT174" s="259" t="str">
        <f t="shared" si="363"/>
        <v>4,535</v>
      </c>
      <c r="CU174" s="259" t="str">
        <f t="shared" si="363"/>
        <v>717</v>
      </c>
      <c r="CV174" s="259" t="str">
        <f t="shared" si="363"/>
        <v>2,296</v>
      </c>
      <c r="CW174" s="259" t="str">
        <f t="shared" si="363"/>
        <v>139</v>
      </c>
      <c r="CX174" s="259" t="str">
        <f t="shared" si="363"/>
        <v>37</v>
      </c>
      <c r="CY174" s="259" t="str">
        <f t="shared" si="363"/>
        <v>449</v>
      </c>
      <c r="CZ174" s="259" t="str">
        <f t="shared" si="363"/>
        <v>824,667</v>
      </c>
      <c r="DA174" s="259" t="str">
        <f t="shared" si="363"/>
        <v>62</v>
      </c>
      <c r="DB174" s="259" t="str">
        <f t="shared" si="363"/>
        <v>2,374,333</v>
      </c>
      <c r="DC174" s="259" t="str">
        <f t="shared" si="363"/>
        <v>792,333</v>
      </c>
      <c r="DD174" s="259" t="str">
        <f t="shared" si="363"/>
        <v>792,333</v>
      </c>
      <c r="DE174" s="259" t="str">
        <f t="shared" si="363"/>
        <v>588,333</v>
      </c>
      <c r="DF174" s="259" t="str">
        <f t="shared" si="363"/>
        <v>11,266,667</v>
      </c>
      <c r="DG174" s="259" t="str">
        <f t="shared" si="363"/>
        <v>11,266,667</v>
      </c>
      <c r="DH174" s="259" t="str">
        <f t="shared" si="363"/>
        <v>$108,333,333</v>
      </c>
      <c r="DI174" s="259" t="str">
        <f t="shared" si="363"/>
        <v>$47,966,667</v>
      </c>
      <c r="DJ174" s="259" t="str">
        <f t="shared" si="363"/>
        <v>$51,066,667</v>
      </c>
      <c r="DK174" s="259" t="str">
        <f t="shared" si="363"/>
        <v>$228,000,000</v>
      </c>
      <c r="DL174" s="259" t="str">
        <f t="shared" si="363"/>
        <v>$65</v>
      </c>
      <c r="DM174" s="269" t="s">
        <v>275</v>
      </c>
      <c r="DN174" s="269" t="s">
        <v>275</v>
      </c>
      <c r="DO174" s="248" t="str">
        <f t="shared" ref="DO174:EH174" si="364">DO74</f>
        <v>-</v>
      </c>
      <c r="DP174" s="259" t="str">
        <f t="shared" si="364"/>
        <v>876</v>
      </c>
      <c r="DQ174" s="259" t="str">
        <f t="shared" si="364"/>
        <v>-96</v>
      </c>
      <c r="DR174" s="259" t="str">
        <f t="shared" si="364"/>
        <v>-70</v>
      </c>
      <c r="DS174" s="259" t="str">
        <f t="shared" si="364"/>
        <v>5</v>
      </c>
      <c r="DT174" s="259" t="str">
        <f t="shared" si="364"/>
        <v>-10</v>
      </c>
      <c r="DU174" s="259" t="str">
        <f t="shared" si="364"/>
        <v>16</v>
      </c>
      <c r="DV174" s="259" t="str">
        <f t="shared" si="364"/>
        <v>38,000</v>
      </c>
      <c r="DW174" s="259" t="str">
        <f t="shared" si="364"/>
        <v>0</v>
      </c>
      <c r="DX174" s="259" t="str">
        <f t="shared" si="364"/>
        <v>222,000</v>
      </c>
      <c r="DY174" s="259" t="str">
        <f t="shared" si="364"/>
        <v>187,000</v>
      </c>
      <c r="DZ174" s="259" t="str">
        <f t="shared" si="364"/>
        <v>187,000</v>
      </c>
      <c r="EA174" s="259" t="str">
        <f t="shared" si="364"/>
        <v>157,000</v>
      </c>
      <c r="EB174" s="259" t="str">
        <f t="shared" si="364"/>
        <v>11,000,000</v>
      </c>
      <c r="EC174" s="259" t="str">
        <f t="shared" si="364"/>
        <v>11,000,000</v>
      </c>
      <c r="ED174" s="259" t="str">
        <f t="shared" si="364"/>
        <v>$17,000,000</v>
      </c>
      <c r="EE174" s="259" t="str">
        <f t="shared" si="364"/>
        <v>$11,000,000</v>
      </c>
      <c r="EF174" s="259" t="str">
        <f t="shared" si="364"/>
        <v>-$35,500,000</v>
      </c>
      <c r="EG174" s="259" t="str">
        <f t="shared" si="364"/>
        <v>$99,000,000</v>
      </c>
      <c r="EH174" s="259" t="str">
        <f t="shared" si="364"/>
        <v>-$12</v>
      </c>
      <c r="EI174" s="269" t="s">
        <v>275</v>
      </c>
      <c r="EJ174" s="269" t="s">
        <v>275</v>
      </c>
      <c r="EK174" s="248" t="str">
        <f t="shared" ref="EK174:FD174" si="365">EK74</f>
        <v>0</v>
      </c>
      <c r="EL174" s="259" t="str">
        <f t="shared" si="365"/>
        <v>-956</v>
      </c>
      <c r="EM174" s="259" t="str">
        <f t="shared" si="365"/>
        <v>70</v>
      </c>
      <c r="EN174" s="259" t="str">
        <f t="shared" si="365"/>
        <v>-205</v>
      </c>
      <c r="EO174" s="259" t="str">
        <f t="shared" si="365"/>
        <v>100</v>
      </c>
      <c r="EP174" s="259" t="str">
        <f t="shared" si="365"/>
        <v>74</v>
      </c>
      <c r="EQ174" s="259" t="str">
        <f t="shared" si="365"/>
        <v>-8</v>
      </c>
      <c r="ER174" s="259" t="str">
        <f t="shared" si="365"/>
        <v>-36,000</v>
      </c>
      <c r="ES174" s="259" t="str">
        <f t="shared" si="365"/>
        <v>0</v>
      </c>
      <c r="ET174" s="259" t="str">
        <f t="shared" si="365"/>
        <v>2,099,000</v>
      </c>
      <c r="EU174" s="259" t="str">
        <f t="shared" si="365"/>
        <v>-555,000</v>
      </c>
      <c r="EV174" s="259" t="str">
        <f t="shared" si="365"/>
        <v>-555,000</v>
      </c>
      <c r="EW174" s="259" t="str">
        <f t="shared" si="365"/>
        <v>-483,000</v>
      </c>
      <c r="EX174" s="259" t="str">
        <f t="shared" si="365"/>
        <v>-4,800,000</v>
      </c>
      <c r="EY174" s="259" t="str">
        <f t="shared" si="365"/>
        <v>-4,800,000</v>
      </c>
      <c r="EZ174" s="259" t="str">
        <f t="shared" si="365"/>
        <v>-$23,000,000</v>
      </c>
      <c r="FA174" s="259" t="str">
        <f t="shared" si="365"/>
        <v>$17,100,000</v>
      </c>
      <c r="FB174" s="259" t="str">
        <f t="shared" si="365"/>
        <v>-$44,700,000</v>
      </c>
      <c r="FC174" s="259" t="str">
        <f t="shared" si="365"/>
        <v>-$120,000,000</v>
      </c>
      <c r="FD174" s="259" t="str">
        <f t="shared" si="365"/>
        <v>$8</v>
      </c>
      <c r="FE174" s="269" t="s">
        <v>275</v>
      </c>
    </row>
    <row r="175" spans="1:161"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248" t="s">
        <v>322</v>
      </c>
      <c r="AD175" s="257" t="str">
        <f t="shared" ca="1" si="309"/>
        <v>-</v>
      </c>
      <c r="AE175" s="259" t="str">
        <f t="shared" ref="AE175" si="366">AE75</f>
        <v>-</v>
      </c>
      <c r="AF175" s="259" t="str">
        <f t="shared" ref="AF175:AS175" si="367">AF75</f>
        <v>-</v>
      </c>
      <c r="AG175" s="259" t="str">
        <f t="shared" si="367"/>
        <v>-</v>
      </c>
      <c r="AH175" s="259" t="str">
        <f t="shared" si="367"/>
        <v>-</v>
      </c>
      <c r="AI175" s="259" t="str">
        <f t="shared" si="367"/>
        <v>-</v>
      </c>
      <c r="AJ175" s="259" t="str">
        <f t="shared" si="367"/>
        <v>-</v>
      </c>
      <c r="AK175" s="259" t="str">
        <f t="shared" si="367"/>
        <v>-</v>
      </c>
      <c r="AL175" s="259" t="str">
        <f t="shared" si="367"/>
        <v>-</v>
      </c>
      <c r="AM175" s="259" t="str">
        <f t="shared" si="367"/>
        <v>-</v>
      </c>
      <c r="AN175" s="259" t="str">
        <f t="shared" si="367"/>
        <v>-</v>
      </c>
      <c r="AO175" s="259" t="str">
        <f t="shared" si="367"/>
        <v>-</v>
      </c>
      <c r="AP175" s="259" t="str">
        <f t="shared" si="367"/>
        <v>-</v>
      </c>
      <c r="AQ175" s="259" t="str">
        <f t="shared" si="367"/>
        <v>-</v>
      </c>
      <c r="AR175" s="259" t="str">
        <f t="shared" si="367"/>
        <v>-</v>
      </c>
      <c r="AS175" s="259" t="str">
        <f t="shared" si="367"/>
        <v>-</v>
      </c>
      <c r="AT175" s="259" t="str">
        <f t="shared" ref="AT175:AX175" si="368">AT75</f>
        <v>-</v>
      </c>
      <c r="AU175" s="259" t="str">
        <f t="shared" si="368"/>
        <v>-</v>
      </c>
      <c r="AV175" s="259" t="str">
        <f t="shared" si="368"/>
        <v>-</v>
      </c>
      <c r="AW175" s="259" t="str">
        <f t="shared" si="368"/>
        <v>-</v>
      </c>
      <c r="AX175" s="259" t="str">
        <f t="shared" si="368"/>
        <v>-</v>
      </c>
      <c r="AY175" s="269" t="s">
        <v>275</v>
      </c>
      <c r="AZ175" s="269"/>
      <c r="BA175" s="248" t="str">
        <f t="shared" ref="BA175:BT175" si="369">BA75</f>
        <v>-</v>
      </c>
      <c r="BB175" s="259" t="str">
        <f t="shared" si="369"/>
        <v>-</v>
      </c>
      <c r="BC175" s="259" t="str">
        <f t="shared" si="369"/>
        <v>-</v>
      </c>
      <c r="BD175" s="259" t="str">
        <f t="shared" si="369"/>
        <v>-</v>
      </c>
      <c r="BE175" s="259" t="str">
        <f t="shared" si="369"/>
        <v>-</v>
      </c>
      <c r="BF175" s="259" t="str">
        <f t="shared" si="369"/>
        <v>-</v>
      </c>
      <c r="BG175" s="259" t="str">
        <f t="shared" si="369"/>
        <v>-</v>
      </c>
      <c r="BH175" s="259" t="str">
        <f t="shared" si="369"/>
        <v>-</v>
      </c>
      <c r="BI175" s="259" t="str">
        <f t="shared" si="369"/>
        <v>-</v>
      </c>
      <c r="BJ175" s="259" t="str">
        <f t="shared" si="369"/>
        <v>-</v>
      </c>
      <c r="BK175" s="259" t="str">
        <f t="shared" si="369"/>
        <v>-</v>
      </c>
      <c r="BL175" s="259" t="str">
        <f t="shared" si="369"/>
        <v>-</v>
      </c>
      <c r="BM175" s="259" t="str">
        <f t="shared" si="369"/>
        <v>-</v>
      </c>
      <c r="BN175" s="259" t="str">
        <f t="shared" si="369"/>
        <v>-</v>
      </c>
      <c r="BO175" s="259" t="str">
        <f t="shared" si="369"/>
        <v>-</v>
      </c>
      <c r="BP175" s="259" t="str">
        <f t="shared" si="369"/>
        <v>-</v>
      </c>
      <c r="BQ175" s="259" t="str">
        <f t="shared" si="369"/>
        <v>-</v>
      </c>
      <c r="BR175" s="259" t="str">
        <f t="shared" si="369"/>
        <v>-</v>
      </c>
      <c r="BS175" s="259" t="str">
        <f t="shared" si="369"/>
        <v>-</v>
      </c>
      <c r="BT175" s="259" t="str">
        <f t="shared" si="369"/>
        <v>-</v>
      </c>
      <c r="BU175" s="269" t="s">
        <v>275</v>
      </c>
      <c r="BV175" s="269" t="s">
        <v>275</v>
      </c>
      <c r="BW175" s="248" t="str">
        <f t="shared" ref="BW175:CP175" si="370">BW75</f>
        <v>3,300</v>
      </c>
      <c r="BX175" s="259" t="str">
        <f t="shared" si="370"/>
        <v>150</v>
      </c>
      <c r="BY175" s="259">
        <f t="shared" si="370"/>
        <v>0</v>
      </c>
      <c r="BZ175" s="259" t="str">
        <f t="shared" si="370"/>
        <v>460</v>
      </c>
      <c r="CA175" s="259">
        <f t="shared" si="370"/>
        <v>0</v>
      </c>
      <c r="CB175" s="259" t="str">
        <f t="shared" si="370"/>
        <v>3</v>
      </c>
      <c r="CC175" s="259" t="str">
        <f t="shared" si="370"/>
        <v>14</v>
      </c>
      <c r="CD175" s="259" t="str">
        <f t="shared" si="370"/>
        <v>35,000</v>
      </c>
      <c r="CE175" s="259" t="str">
        <f t="shared" si="370"/>
        <v>28</v>
      </c>
      <c r="CF175" s="259" t="str">
        <f t="shared" si="370"/>
        <v>140,000</v>
      </c>
      <c r="CG175" s="259" t="str">
        <f t="shared" si="370"/>
        <v>82,500</v>
      </c>
      <c r="CH175" s="259" t="str">
        <f t="shared" si="370"/>
        <v>82,500</v>
      </c>
      <c r="CI175" s="259" t="str">
        <f t="shared" si="370"/>
        <v>12,000</v>
      </c>
      <c r="CJ175" s="259" t="str">
        <f t="shared" si="370"/>
        <v>10,000</v>
      </c>
      <c r="CK175" s="259" t="str">
        <f t="shared" si="370"/>
        <v>20,000</v>
      </c>
      <c r="CL175" s="259" t="str">
        <f t="shared" si="370"/>
        <v>$700,000</v>
      </c>
      <c r="CM175" s="259" t="str">
        <f t="shared" si="370"/>
        <v>$3,500,000</v>
      </c>
      <c r="CN175" s="259" t="str">
        <f t="shared" si="370"/>
        <v>$5,300,000</v>
      </c>
      <c r="CO175" s="259" t="str">
        <f t="shared" si="370"/>
        <v>$9,400,000</v>
      </c>
      <c r="CP175" s="259" t="str">
        <f t="shared" si="370"/>
        <v>$62</v>
      </c>
      <c r="CQ175" s="269" t="s">
        <v>275</v>
      </c>
      <c r="CR175" s="269" t="s">
        <v>275</v>
      </c>
      <c r="CS175" s="248" t="str">
        <f t="shared" ref="CS175:DL175" si="371">CS75</f>
        <v>-</v>
      </c>
      <c r="CT175" s="259" t="str">
        <f t="shared" si="371"/>
        <v>-</v>
      </c>
      <c r="CU175" s="259" t="str">
        <f t="shared" si="371"/>
        <v>-</v>
      </c>
      <c r="CV175" s="259" t="str">
        <f t="shared" si="371"/>
        <v>-</v>
      </c>
      <c r="CW175" s="259" t="str">
        <f t="shared" si="371"/>
        <v>-</v>
      </c>
      <c r="CX175" s="259" t="str">
        <f t="shared" si="371"/>
        <v>-</v>
      </c>
      <c r="CY175" s="259" t="str">
        <f t="shared" si="371"/>
        <v>-</v>
      </c>
      <c r="CZ175" s="259" t="str">
        <f t="shared" si="371"/>
        <v>-</v>
      </c>
      <c r="DA175" s="259" t="str">
        <f t="shared" si="371"/>
        <v>-</v>
      </c>
      <c r="DB175" s="259" t="str">
        <f t="shared" si="371"/>
        <v>-</v>
      </c>
      <c r="DC175" s="259" t="str">
        <f t="shared" si="371"/>
        <v>-</v>
      </c>
      <c r="DD175" s="259" t="str">
        <f t="shared" si="371"/>
        <v>-</v>
      </c>
      <c r="DE175" s="259" t="str">
        <f t="shared" si="371"/>
        <v>-</v>
      </c>
      <c r="DF175" s="259" t="str">
        <f t="shared" si="371"/>
        <v>-</v>
      </c>
      <c r="DG175" s="259" t="str">
        <f t="shared" si="371"/>
        <v>-</v>
      </c>
      <c r="DH175" s="259" t="str">
        <f t="shared" si="371"/>
        <v>-</v>
      </c>
      <c r="DI175" s="259" t="str">
        <f t="shared" si="371"/>
        <v>-</v>
      </c>
      <c r="DJ175" s="259" t="str">
        <f t="shared" si="371"/>
        <v>-</v>
      </c>
      <c r="DK175" s="259" t="str">
        <f t="shared" si="371"/>
        <v>-</v>
      </c>
      <c r="DL175" s="259" t="str">
        <f t="shared" si="371"/>
        <v>-</v>
      </c>
      <c r="DM175" s="269" t="s">
        <v>275</v>
      </c>
      <c r="DN175" s="269" t="s">
        <v>275</v>
      </c>
      <c r="DO175" s="248" t="str">
        <f t="shared" ref="DO175:EH175" si="372">DO75</f>
        <v>-</v>
      </c>
      <c r="DP175" s="259" t="str">
        <f t="shared" si="372"/>
        <v>-</v>
      </c>
      <c r="DQ175" s="259" t="str">
        <f t="shared" si="372"/>
        <v>-</v>
      </c>
      <c r="DR175" s="259" t="str">
        <f t="shared" si="372"/>
        <v>-</v>
      </c>
      <c r="DS175" s="259" t="str">
        <f t="shared" si="372"/>
        <v>-</v>
      </c>
      <c r="DT175" s="259" t="str">
        <f t="shared" si="372"/>
        <v>-</v>
      </c>
      <c r="DU175" s="259" t="str">
        <f t="shared" si="372"/>
        <v>-</v>
      </c>
      <c r="DV175" s="259" t="str">
        <f t="shared" si="372"/>
        <v>-</v>
      </c>
      <c r="DW175" s="259" t="str">
        <f t="shared" si="372"/>
        <v>-</v>
      </c>
      <c r="DX175" s="259" t="str">
        <f t="shared" si="372"/>
        <v>-</v>
      </c>
      <c r="DY175" s="259" t="str">
        <f t="shared" si="372"/>
        <v>-</v>
      </c>
      <c r="DZ175" s="259" t="str">
        <f t="shared" si="372"/>
        <v>-</v>
      </c>
      <c r="EA175" s="259" t="str">
        <f t="shared" si="372"/>
        <v>-</v>
      </c>
      <c r="EB175" s="259" t="str">
        <f t="shared" si="372"/>
        <v>-</v>
      </c>
      <c r="EC175" s="259" t="str">
        <f t="shared" si="372"/>
        <v>-</v>
      </c>
      <c r="ED175" s="259" t="str">
        <f t="shared" si="372"/>
        <v>-</v>
      </c>
      <c r="EE175" s="259" t="str">
        <f t="shared" si="372"/>
        <v>-</v>
      </c>
      <c r="EF175" s="259" t="str">
        <f t="shared" si="372"/>
        <v>-</v>
      </c>
      <c r="EG175" s="259" t="str">
        <f t="shared" si="372"/>
        <v>-</v>
      </c>
      <c r="EH175" s="259" t="str">
        <f t="shared" si="372"/>
        <v>-</v>
      </c>
      <c r="EI175" s="269" t="s">
        <v>275</v>
      </c>
      <c r="EJ175" s="269" t="s">
        <v>275</v>
      </c>
      <c r="EK175" s="248" t="str">
        <f t="shared" ref="EK175:FD175" si="373">EK75</f>
        <v>-</v>
      </c>
      <c r="EL175" s="259" t="str">
        <f t="shared" si="373"/>
        <v>-</v>
      </c>
      <c r="EM175" s="259" t="str">
        <f t="shared" si="373"/>
        <v>-</v>
      </c>
      <c r="EN175" s="259" t="str">
        <f t="shared" si="373"/>
        <v>-</v>
      </c>
      <c r="EO175" s="259" t="str">
        <f t="shared" si="373"/>
        <v>-</v>
      </c>
      <c r="EP175" s="259" t="str">
        <f t="shared" si="373"/>
        <v>-</v>
      </c>
      <c r="EQ175" s="259" t="str">
        <f t="shared" si="373"/>
        <v>-</v>
      </c>
      <c r="ER175" s="259" t="str">
        <f t="shared" si="373"/>
        <v>-</v>
      </c>
      <c r="ES175" s="259" t="str">
        <f t="shared" si="373"/>
        <v>-</v>
      </c>
      <c r="ET175" s="259" t="str">
        <f t="shared" si="373"/>
        <v>-</v>
      </c>
      <c r="EU175" s="259" t="str">
        <f t="shared" si="373"/>
        <v>-</v>
      </c>
      <c r="EV175" s="259" t="str">
        <f t="shared" si="373"/>
        <v>-</v>
      </c>
      <c r="EW175" s="259" t="str">
        <f t="shared" si="373"/>
        <v>-</v>
      </c>
      <c r="EX175" s="259" t="str">
        <f t="shared" si="373"/>
        <v>-</v>
      </c>
      <c r="EY175" s="259" t="str">
        <f t="shared" si="373"/>
        <v>-</v>
      </c>
      <c r="EZ175" s="259" t="str">
        <f t="shared" si="373"/>
        <v>-</v>
      </c>
      <c r="FA175" s="259" t="str">
        <f t="shared" si="373"/>
        <v>-</v>
      </c>
      <c r="FB175" s="259" t="str">
        <f t="shared" si="373"/>
        <v>-</v>
      </c>
      <c r="FC175" s="259" t="str">
        <f t="shared" si="373"/>
        <v>-</v>
      </c>
      <c r="FD175" s="259" t="str">
        <f t="shared" si="373"/>
        <v>-</v>
      </c>
      <c r="FE175" s="269" t="s">
        <v>275</v>
      </c>
    </row>
    <row r="176" spans="1:161"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248" t="s">
        <v>70</v>
      </c>
      <c r="AD176" s="257" t="str">
        <f t="shared" ca="1" si="309"/>
        <v>$88</v>
      </c>
      <c r="AE176" s="259" t="str">
        <f t="shared" ref="AE176" si="374">AE76</f>
        <v>90,598</v>
      </c>
      <c r="AF176" s="259" t="str">
        <f t="shared" ref="AF176:AS176" si="375">AF76</f>
        <v>3,200</v>
      </c>
      <c r="AG176" s="259" t="str">
        <f t="shared" si="375"/>
        <v>-</v>
      </c>
      <c r="AH176" s="259" t="str">
        <f t="shared" si="375"/>
        <v>559</v>
      </c>
      <c r="AI176" s="259" t="str">
        <f t="shared" si="375"/>
        <v>112</v>
      </c>
      <c r="AJ176" s="259" t="str">
        <f t="shared" si="375"/>
        <v>-</v>
      </c>
      <c r="AK176" s="259" t="str">
        <f t="shared" si="375"/>
        <v>78</v>
      </c>
      <c r="AL176" s="259" t="str">
        <f t="shared" si="375"/>
        <v>57,000</v>
      </c>
      <c r="AM176" s="259" t="str">
        <f t="shared" si="375"/>
        <v>150</v>
      </c>
      <c r="AN176" s="259" t="str">
        <f t="shared" si="375"/>
        <v>528,000</v>
      </c>
      <c r="AO176" s="259" t="str">
        <f t="shared" si="375"/>
        <v>11,092</v>
      </c>
      <c r="AP176" s="259" t="str">
        <f t="shared" si="375"/>
        <v>11,092</v>
      </c>
      <c r="AQ176" s="259" t="str">
        <f t="shared" si="375"/>
        <v>2,663</v>
      </c>
      <c r="AR176" s="259" t="str">
        <f t="shared" si="375"/>
        <v>1,048,914</v>
      </c>
      <c r="AS176" s="259" t="str">
        <f t="shared" si="375"/>
        <v>1,090,819</v>
      </c>
      <c r="AT176" s="259" t="str">
        <f t="shared" ref="AT176:AX176" si="376">AT76</f>
        <v>$925,827</v>
      </c>
      <c r="AU176" s="259" t="str">
        <f t="shared" si="376"/>
        <v>$376,104</v>
      </c>
      <c r="AV176" s="259" t="str">
        <f t="shared" si="376"/>
        <v>$1,233,642</v>
      </c>
      <c r="AW176" s="259" t="str">
        <f t="shared" si="376"/>
        <v>$2,535,573</v>
      </c>
      <c r="AX176" s="259" t="str">
        <f t="shared" si="376"/>
        <v>$88</v>
      </c>
      <c r="AY176" s="269" t="s">
        <v>275</v>
      </c>
      <c r="AZ176" s="269"/>
      <c r="BA176" s="248" t="str">
        <f t="shared" ref="BA176:BT176" si="377">BA76</f>
        <v>90,598</v>
      </c>
      <c r="BB176" s="259" t="str">
        <f t="shared" si="377"/>
        <v>3,284</v>
      </c>
      <c r="BC176" s="259">
        <f t="shared" si="377"/>
        <v>0</v>
      </c>
      <c r="BD176" s="259" t="str">
        <f t="shared" si="377"/>
        <v>559</v>
      </c>
      <c r="BE176" s="259" t="str">
        <f t="shared" si="377"/>
        <v>150</v>
      </c>
      <c r="BF176" s="259">
        <f t="shared" si="377"/>
        <v>0</v>
      </c>
      <c r="BG176" s="259" t="str">
        <f t="shared" si="377"/>
        <v>78</v>
      </c>
      <c r="BH176" s="259" t="str">
        <f t="shared" si="377"/>
        <v>57,000</v>
      </c>
      <c r="BI176" s="259" t="str">
        <f t="shared" si="377"/>
        <v>150</v>
      </c>
      <c r="BJ176" s="259" t="str">
        <f t="shared" si="377"/>
        <v>528,000</v>
      </c>
      <c r="BK176" s="259" t="str">
        <f t="shared" si="377"/>
        <v>15,680</v>
      </c>
      <c r="BL176" s="259" t="str">
        <f t="shared" si="377"/>
        <v>15,680</v>
      </c>
      <c r="BM176" s="259" t="str">
        <f t="shared" si="377"/>
        <v>6,250</v>
      </c>
      <c r="BN176" s="259" t="str">
        <f t="shared" si="377"/>
        <v>1,453,425</v>
      </c>
      <c r="BO176" s="259" t="str">
        <f t="shared" si="377"/>
        <v>1,515,326</v>
      </c>
      <c r="BP176" s="259" t="str">
        <f t="shared" si="377"/>
        <v>$1,176,501</v>
      </c>
      <c r="BQ176" s="259" t="str">
        <f t="shared" si="377"/>
        <v>$393,926</v>
      </c>
      <c r="BR176" s="259" t="str">
        <f t="shared" si="377"/>
        <v>$1,757,570</v>
      </c>
      <c r="BS176" s="259" t="str">
        <f t="shared" si="377"/>
        <v>$3,332,997</v>
      </c>
      <c r="BT176" s="259" t="str">
        <f t="shared" si="377"/>
        <v>$108</v>
      </c>
      <c r="BU176" s="269" t="s">
        <v>275</v>
      </c>
      <c r="BV176" s="269" t="s">
        <v>275</v>
      </c>
      <c r="BW176" s="248" t="str">
        <f t="shared" ref="BW176:CP176" si="378">BW76</f>
        <v>90,514</v>
      </c>
      <c r="BX176" s="259" t="str">
        <f t="shared" si="378"/>
        <v>3,107</v>
      </c>
      <c r="BY176" s="259">
        <f t="shared" si="378"/>
        <v>0</v>
      </c>
      <c r="BZ176" s="259" t="str">
        <f t="shared" si="378"/>
        <v>593</v>
      </c>
      <c r="CA176" s="259" t="str">
        <f t="shared" si="378"/>
        <v>141</v>
      </c>
      <c r="CB176" s="259">
        <f t="shared" si="378"/>
        <v>0</v>
      </c>
      <c r="CC176" s="259" t="str">
        <f t="shared" si="378"/>
        <v>60</v>
      </c>
      <c r="CD176" s="259" t="str">
        <f t="shared" si="378"/>
        <v>57,000</v>
      </c>
      <c r="CE176" s="259" t="str">
        <f t="shared" si="378"/>
        <v>150</v>
      </c>
      <c r="CF176" s="259" t="str">
        <f t="shared" si="378"/>
        <v>528,000</v>
      </c>
      <c r="CG176" s="259" t="str">
        <f t="shared" si="378"/>
        <v>12,560</v>
      </c>
      <c r="CH176" s="259" t="str">
        <f t="shared" si="378"/>
        <v>12,560</v>
      </c>
      <c r="CI176" s="259" t="str">
        <f t="shared" si="378"/>
        <v>4,000</v>
      </c>
      <c r="CJ176" s="259" t="str">
        <f t="shared" si="378"/>
        <v>1,162,453</v>
      </c>
      <c r="CK176" s="259" t="str">
        <f t="shared" si="378"/>
        <v>1,188,171</v>
      </c>
      <c r="CL176" s="259" t="str">
        <f t="shared" si="378"/>
        <v>$1,272,202</v>
      </c>
      <c r="CM176" s="259" t="str">
        <f t="shared" si="378"/>
        <v>$343,405</v>
      </c>
      <c r="CN176" s="259" t="str">
        <f t="shared" si="378"/>
        <v>$1,356,191</v>
      </c>
      <c r="CO176" s="259" t="str">
        <f t="shared" si="378"/>
        <v>$2,972,438</v>
      </c>
      <c r="CP176" s="259" t="str">
        <f t="shared" si="378"/>
        <v>$104</v>
      </c>
      <c r="CQ176" s="269" t="s">
        <v>275</v>
      </c>
      <c r="CR176" s="269" t="s">
        <v>275</v>
      </c>
      <c r="CS176" s="248" t="str">
        <f t="shared" ref="CS176:DL176" si="379">CS76</f>
        <v>90,570</v>
      </c>
      <c r="CT176" s="259" t="str">
        <f t="shared" si="379"/>
        <v>3,197</v>
      </c>
      <c r="CU176" s="259" t="str">
        <f t="shared" si="379"/>
        <v>0</v>
      </c>
      <c r="CV176" s="259" t="str">
        <f t="shared" si="379"/>
        <v>557</v>
      </c>
      <c r="CW176" s="259" t="str">
        <f t="shared" si="379"/>
        <v>113</v>
      </c>
      <c r="CX176" s="259" t="str">
        <f t="shared" si="379"/>
        <v>0</v>
      </c>
      <c r="CY176" s="259" t="str">
        <f t="shared" si="379"/>
        <v>72</v>
      </c>
      <c r="CZ176" s="259" t="str">
        <f t="shared" si="379"/>
        <v>57,000</v>
      </c>
      <c r="DA176" s="259" t="str">
        <f t="shared" si="379"/>
        <v>150</v>
      </c>
      <c r="DB176" s="259" t="str">
        <f t="shared" si="379"/>
        <v>528,000</v>
      </c>
      <c r="DC176" s="259" t="str">
        <f t="shared" si="379"/>
        <v>13,111</v>
      </c>
      <c r="DD176" s="259" t="str">
        <f t="shared" si="379"/>
        <v>13,111</v>
      </c>
      <c r="DE176" s="259" t="str">
        <f t="shared" si="379"/>
        <v>4,304</v>
      </c>
      <c r="DF176" s="259" t="str">
        <f t="shared" si="379"/>
        <v>1,221,597</v>
      </c>
      <c r="DG176" s="259" t="str">
        <f t="shared" si="379"/>
        <v>1,264,772</v>
      </c>
      <c r="DH176" s="259" t="str">
        <f t="shared" si="379"/>
        <v>$1,124,843</v>
      </c>
      <c r="DI176" s="259" t="str">
        <f t="shared" si="379"/>
        <v>$371,145</v>
      </c>
      <c r="DJ176" s="259" t="str">
        <f t="shared" si="379"/>
        <v>$1,449,134</v>
      </c>
      <c r="DK176" s="259" t="str">
        <f t="shared" si="379"/>
        <v>$2,947,003</v>
      </c>
      <c r="DL176" s="259" t="str">
        <f t="shared" si="379"/>
        <v>$100</v>
      </c>
      <c r="DM176" s="269" t="s">
        <v>275</v>
      </c>
      <c r="DN176" s="269" t="s">
        <v>275</v>
      </c>
      <c r="DO176" s="248" t="str">
        <f t="shared" ref="DO176:EH176" si="380">DO76</f>
        <v>0</v>
      </c>
      <c r="DP176" s="259" t="str">
        <f t="shared" si="380"/>
        <v>-84</v>
      </c>
      <c r="DQ176" s="259" t="str">
        <f t="shared" si="380"/>
        <v>-</v>
      </c>
      <c r="DR176" s="259" t="str">
        <f t="shared" si="380"/>
        <v>0</v>
      </c>
      <c r="DS176" s="259" t="str">
        <f t="shared" si="380"/>
        <v>0</v>
      </c>
      <c r="DT176" s="259" t="str">
        <f t="shared" si="380"/>
        <v>-</v>
      </c>
      <c r="DU176" s="259" t="str">
        <f t="shared" si="380"/>
        <v>0</v>
      </c>
      <c r="DV176" s="259" t="str">
        <f t="shared" si="380"/>
        <v>0</v>
      </c>
      <c r="DW176" s="259" t="str">
        <f t="shared" si="380"/>
        <v>0</v>
      </c>
      <c r="DX176" s="259" t="str">
        <f t="shared" si="380"/>
        <v>0</v>
      </c>
      <c r="DY176" s="259" t="str">
        <f t="shared" si="380"/>
        <v>-4,588</v>
      </c>
      <c r="DZ176" s="259" t="str">
        <f t="shared" si="380"/>
        <v>-4,588</v>
      </c>
      <c r="EA176" s="259" t="str">
        <f t="shared" si="380"/>
        <v>-3,587</v>
      </c>
      <c r="EB176" s="259" t="str">
        <f t="shared" si="380"/>
        <v>-404,511</v>
      </c>
      <c r="EC176" s="259" t="str">
        <f t="shared" si="380"/>
        <v>-424,507</v>
      </c>
      <c r="ED176" s="259" t="str">
        <f t="shared" si="380"/>
        <v>-$250,674</v>
      </c>
      <c r="EE176" s="259" t="str">
        <f t="shared" si="380"/>
        <v>-$17,822</v>
      </c>
      <c r="EF176" s="259" t="str">
        <f t="shared" si="380"/>
        <v>-$523,928</v>
      </c>
      <c r="EG176" s="259" t="str">
        <f t="shared" si="380"/>
        <v>-$797,424</v>
      </c>
      <c r="EH176" s="259" t="str">
        <f t="shared" si="380"/>
        <v>-$20</v>
      </c>
      <c r="EI176" s="269" t="s">
        <v>275</v>
      </c>
      <c r="EJ176" s="269" t="s">
        <v>275</v>
      </c>
      <c r="EK176" s="248" t="str">
        <f t="shared" ref="EK176:FD176" si="381">EK76</f>
        <v>84</v>
      </c>
      <c r="EL176" s="259" t="str">
        <f t="shared" si="381"/>
        <v>177</v>
      </c>
      <c r="EM176" s="259" t="str">
        <f t="shared" si="381"/>
        <v>0</v>
      </c>
      <c r="EN176" s="259" t="str">
        <f t="shared" si="381"/>
        <v>-34</v>
      </c>
      <c r="EO176" s="259" t="str">
        <f t="shared" si="381"/>
        <v>9</v>
      </c>
      <c r="EP176" s="259" t="str">
        <f t="shared" si="381"/>
        <v>0</v>
      </c>
      <c r="EQ176" s="259" t="str">
        <f t="shared" si="381"/>
        <v>18</v>
      </c>
      <c r="ER176" s="259" t="str">
        <f t="shared" si="381"/>
        <v>0</v>
      </c>
      <c r="ES176" s="259" t="str">
        <f t="shared" si="381"/>
        <v>0</v>
      </c>
      <c r="ET176" s="259" t="str">
        <f t="shared" si="381"/>
        <v>0</v>
      </c>
      <c r="EU176" s="259" t="str">
        <f t="shared" si="381"/>
        <v>3,120</v>
      </c>
      <c r="EV176" s="259" t="str">
        <f t="shared" si="381"/>
        <v>3,120</v>
      </c>
      <c r="EW176" s="259" t="str">
        <f t="shared" si="381"/>
        <v>2,250</v>
      </c>
      <c r="EX176" s="259" t="str">
        <f t="shared" si="381"/>
        <v>290,972</v>
      </c>
      <c r="EY176" s="259" t="str">
        <f t="shared" si="381"/>
        <v>327,155</v>
      </c>
      <c r="EZ176" s="259" t="str">
        <f t="shared" si="381"/>
        <v>-$95,701</v>
      </c>
      <c r="FA176" s="259" t="str">
        <f t="shared" si="381"/>
        <v>$50,521</v>
      </c>
      <c r="FB176" s="259" t="str">
        <f t="shared" si="381"/>
        <v>$401,379</v>
      </c>
      <c r="FC176" s="259" t="str">
        <f t="shared" si="381"/>
        <v>$360,559</v>
      </c>
      <c r="FD176" s="259" t="str">
        <f t="shared" si="381"/>
        <v>$4</v>
      </c>
      <c r="FE176" s="269" t="s">
        <v>275</v>
      </c>
    </row>
    <row r="177" spans="1:161"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248" t="s">
        <v>146</v>
      </c>
      <c r="AD177" s="257" t="str">
        <f t="shared" ca="1" si="309"/>
        <v>$69</v>
      </c>
      <c r="AE177" s="259" t="str">
        <f t="shared" ref="AE177" si="382">AE77</f>
        <v>18,278</v>
      </c>
      <c r="AF177" s="259" t="str">
        <f t="shared" ref="AF177:AS177" si="383">AF77</f>
        <v>335</v>
      </c>
      <c r="AG177" s="259" t="str">
        <f t="shared" si="383"/>
        <v>60</v>
      </c>
      <c r="AH177" s="259" t="str">
        <f t="shared" si="383"/>
        <v>452</v>
      </c>
      <c r="AI177" s="259" t="str">
        <f t="shared" si="383"/>
        <v>26</v>
      </c>
      <c r="AJ177" s="259" t="str">
        <f t="shared" si="383"/>
        <v>65</v>
      </c>
      <c r="AK177" s="259" t="str">
        <f t="shared" si="383"/>
        <v>72</v>
      </c>
      <c r="AL177" s="259" t="str">
        <f t="shared" si="383"/>
        <v>93,600</v>
      </c>
      <c r="AM177" s="259" t="str">
        <f t="shared" si="383"/>
        <v>134</v>
      </c>
      <c r="AN177" s="259" t="str">
        <f t="shared" si="383"/>
        <v>927,150</v>
      </c>
      <c r="AO177" s="259" t="str">
        <f t="shared" si="383"/>
        <v>49,439</v>
      </c>
      <c r="AP177" s="259" t="str">
        <f t="shared" si="383"/>
        <v>49,440</v>
      </c>
      <c r="AQ177" s="259" t="str">
        <f t="shared" si="383"/>
        <v>5,944</v>
      </c>
      <c r="AR177" s="259" t="str">
        <f t="shared" si="383"/>
        <v>1,320,883</v>
      </c>
      <c r="AS177" s="259" t="str">
        <f t="shared" si="383"/>
        <v>1,661,046</v>
      </c>
      <c r="AT177" s="259" t="str">
        <f t="shared" ref="AT177:AX177" si="384">AT77</f>
        <v>$2,168,949</v>
      </c>
      <c r="AU177" s="259" t="str">
        <f t="shared" si="384"/>
        <v>$7,341,708</v>
      </c>
      <c r="AV177" s="259" t="str">
        <f t="shared" si="384"/>
        <v>$4,438,773</v>
      </c>
      <c r="AW177" s="259" t="str">
        <f t="shared" si="384"/>
        <v>$19,827,327</v>
      </c>
      <c r="AX177" s="259" t="str">
        <f t="shared" si="384"/>
        <v>$69</v>
      </c>
      <c r="AY177" s="269" t="s">
        <v>275</v>
      </c>
      <c r="AZ177" s="269"/>
      <c r="BA177" s="248" t="str">
        <f t="shared" ref="BA177:BT177" si="385">BA77</f>
        <v>18,278</v>
      </c>
      <c r="BB177" s="259" t="str">
        <f t="shared" si="385"/>
        <v>335</v>
      </c>
      <c r="BC177" s="259" t="str">
        <f t="shared" si="385"/>
        <v>60</v>
      </c>
      <c r="BD177" s="259" t="str">
        <f t="shared" si="385"/>
        <v>509</v>
      </c>
      <c r="BE177" s="259" t="str">
        <f t="shared" si="385"/>
        <v>26</v>
      </c>
      <c r="BF177" s="259" t="str">
        <f t="shared" si="385"/>
        <v>65</v>
      </c>
      <c r="BG177" s="259" t="str">
        <f t="shared" si="385"/>
        <v>72</v>
      </c>
      <c r="BH177" s="259" t="str">
        <f t="shared" si="385"/>
        <v>93,600</v>
      </c>
      <c r="BI177" s="259" t="str">
        <f t="shared" si="385"/>
        <v>134</v>
      </c>
      <c r="BJ177" s="259" t="str">
        <f t="shared" si="385"/>
        <v>927,150</v>
      </c>
      <c r="BK177" s="259" t="str">
        <f t="shared" si="385"/>
        <v>45,742</v>
      </c>
      <c r="BL177" s="259" t="str">
        <f t="shared" si="385"/>
        <v>45,742</v>
      </c>
      <c r="BM177" s="259" t="str">
        <f t="shared" si="385"/>
        <v>1,728</v>
      </c>
      <c r="BN177" s="259" t="str">
        <f t="shared" si="385"/>
        <v>1,113,940</v>
      </c>
      <c r="BO177" s="259" t="str">
        <f t="shared" si="385"/>
        <v>1,420,966</v>
      </c>
      <c r="BP177" s="259" t="str">
        <f t="shared" si="385"/>
        <v>$3,023,579</v>
      </c>
      <c r="BQ177" s="259" t="str">
        <f t="shared" si="385"/>
        <v>$7,341,708</v>
      </c>
      <c r="BR177" s="259" t="str">
        <f t="shared" si="385"/>
        <v>$4,438,773</v>
      </c>
      <c r="BS177" s="259" t="str">
        <f t="shared" si="385"/>
        <v>$15,174,848</v>
      </c>
      <c r="BT177" s="259" t="str">
        <f t="shared" si="385"/>
        <v>$69</v>
      </c>
      <c r="BU177" s="269" t="s">
        <v>275</v>
      </c>
      <c r="BV177" s="269" t="s">
        <v>275</v>
      </c>
      <c r="BW177" s="248" t="str">
        <f t="shared" ref="BW177:CP177" si="386">BW77</f>
        <v>18,612</v>
      </c>
      <c r="BX177" s="259" t="str">
        <f t="shared" si="386"/>
        <v>331</v>
      </c>
      <c r="BY177" s="259" t="str">
        <f t="shared" si="386"/>
        <v>55</v>
      </c>
      <c r="BZ177" s="259" t="str">
        <f t="shared" si="386"/>
        <v>483</v>
      </c>
      <c r="CA177" s="259" t="str">
        <f t="shared" si="386"/>
        <v>25</v>
      </c>
      <c r="CB177" s="259" t="str">
        <f t="shared" si="386"/>
        <v>50</v>
      </c>
      <c r="CC177" s="259" t="str">
        <f t="shared" si="386"/>
        <v>66</v>
      </c>
      <c r="CD177" s="259" t="str">
        <f t="shared" si="386"/>
        <v>90,000</v>
      </c>
      <c r="CE177" s="259" t="str">
        <f t="shared" si="386"/>
        <v>75</v>
      </c>
      <c r="CF177" s="259" t="str">
        <f t="shared" si="386"/>
        <v>550,000</v>
      </c>
      <c r="CG177" s="259" t="str">
        <f t="shared" si="386"/>
        <v>61,177</v>
      </c>
      <c r="CH177" s="259" t="str">
        <f t="shared" si="386"/>
        <v>61,177</v>
      </c>
      <c r="CI177" s="259" t="str">
        <f t="shared" si="386"/>
        <v>23,053</v>
      </c>
      <c r="CJ177" s="259" t="str">
        <f t="shared" si="386"/>
        <v>897,507</v>
      </c>
      <c r="CK177" s="259" t="str">
        <f t="shared" si="386"/>
        <v>1,341,898</v>
      </c>
      <c r="CL177" s="259" t="str">
        <f t="shared" si="386"/>
        <v>$3,023,579</v>
      </c>
      <c r="CM177" s="259" t="str">
        <f t="shared" si="386"/>
        <v>$7,341,708</v>
      </c>
      <c r="CN177" s="259" t="str">
        <f t="shared" si="386"/>
        <v>$4,438,773</v>
      </c>
      <c r="CO177" s="259" t="str">
        <f t="shared" si="386"/>
        <v>$15,174,848</v>
      </c>
      <c r="CP177" s="259" t="str">
        <f t="shared" si="386"/>
        <v>$68</v>
      </c>
      <c r="CQ177" s="269" t="s">
        <v>275</v>
      </c>
      <c r="CR177" s="269" t="s">
        <v>275</v>
      </c>
      <c r="CS177" s="248" t="str">
        <f t="shared" ref="CS177:DL177" si="387">CS77</f>
        <v>18,389</v>
      </c>
      <c r="CT177" s="259" t="str">
        <f t="shared" si="387"/>
        <v>334</v>
      </c>
      <c r="CU177" s="259" t="str">
        <f t="shared" si="387"/>
        <v>58</v>
      </c>
      <c r="CV177" s="259" t="str">
        <f t="shared" si="387"/>
        <v>481</v>
      </c>
      <c r="CW177" s="259" t="str">
        <f t="shared" si="387"/>
        <v>26</v>
      </c>
      <c r="CX177" s="259" t="str">
        <f t="shared" si="387"/>
        <v>60</v>
      </c>
      <c r="CY177" s="259" t="str">
        <f t="shared" si="387"/>
        <v>70</v>
      </c>
      <c r="CZ177" s="259" t="str">
        <f t="shared" si="387"/>
        <v>92,400</v>
      </c>
      <c r="DA177" s="259" t="str">
        <f t="shared" si="387"/>
        <v>114</v>
      </c>
      <c r="DB177" s="259" t="str">
        <f t="shared" si="387"/>
        <v>801,433</v>
      </c>
      <c r="DC177" s="259" t="str">
        <f t="shared" si="387"/>
        <v>52,119</v>
      </c>
      <c r="DD177" s="259" t="str">
        <f t="shared" si="387"/>
        <v>52,120</v>
      </c>
      <c r="DE177" s="259" t="str">
        <f t="shared" si="387"/>
        <v>10,242</v>
      </c>
      <c r="DF177" s="259" t="str">
        <f t="shared" si="387"/>
        <v>1,110,777</v>
      </c>
      <c r="DG177" s="259" t="str">
        <f t="shared" si="387"/>
        <v>1,474,637</v>
      </c>
      <c r="DH177" s="259" t="str">
        <f t="shared" si="387"/>
        <v>$2,738,702</v>
      </c>
      <c r="DI177" s="259" t="str">
        <f t="shared" si="387"/>
        <v>$7,341,708</v>
      </c>
      <c r="DJ177" s="259" t="str">
        <f t="shared" si="387"/>
        <v>$4,438,773</v>
      </c>
      <c r="DK177" s="259" t="str">
        <f t="shared" si="387"/>
        <v>$16,725,674</v>
      </c>
      <c r="DL177" s="259" t="str">
        <f t="shared" si="387"/>
        <v>$69</v>
      </c>
      <c r="DM177" s="269" t="s">
        <v>275</v>
      </c>
      <c r="DN177" s="269" t="s">
        <v>275</v>
      </c>
      <c r="DO177" s="248" t="str">
        <f t="shared" ref="DO177:EH177" si="388">DO77</f>
        <v>0</v>
      </c>
      <c r="DP177" s="259" t="str">
        <f t="shared" si="388"/>
        <v>0</v>
      </c>
      <c r="DQ177" s="259" t="str">
        <f t="shared" si="388"/>
        <v>0</v>
      </c>
      <c r="DR177" s="259" t="str">
        <f t="shared" si="388"/>
        <v>-57</v>
      </c>
      <c r="DS177" s="259" t="str">
        <f t="shared" si="388"/>
        <v>0</v>
      </c>
      <c r="DT177" s="259" t="str">
        <f t="shared" si="388"/>
        <v>0</v>
      </c>
      <c r="DU177" s="259" t="str">
        <f t="shared" si="388"/>
        <v>0</v>
      </c>
      <c r="DV177" s="259" t="str">
        <f t="shared" si="388"/>
        <v>0</v>
      </c>
      <c r="DW177" s="259" t="str">
        <f t="shared" si="388"/>
        <v>0</v>
      </c>
      <c r="DX177" s="259" t="str">
        <f t="shared" si="388"/>
        <v>0</v>
      </c>
      <c r="DY177" s="259" t="str">
        <f t="shared" si="388"/>
        <v>3,697</v>
      </c>
      <c r="DZ177" s="259" t="str">
        <f t="shared" si="388"/>
        <v>3,698</v>
      </c>
      <c r="EA177" s="259" t="str">
        <f t="shared" si="388"/>
        <v>4,216</v>
      </c>
      <c r="EB177" s="259" t="str">
        <f t="shared" si="388"/>
        <v>206,943</v>
      </c>
      <c r="EC177" s="259" t="str">
        <f t="shared" si="388"/>
        <v>240,080</v>
      </c>
      <c r="ED177" s="259" t="str">
        <f t="shared" si="388"/>
        <v>-$854,630</v>
      </c>
      <c r="EE177" s="259" t="str">
        <f t="shared" si="388"/>
        <v>$0</v>
      </c>
      <c r="EF177" s="259" t="str">
        <f t="shared" si="388"/>
        <v>$0</v>
      </c>
      <c r="EG177" s="259" t="str">
        <f t="shared" si="388"/>
        <v>$4,652,479</v>
      </c>
      <c r="EH177" s="259" t="str">
        <f t="shared" si="388"/>
        <v>$0</v>
      </c>
      <c r="EI177" s="269" t="s">
        <v>275</v>
      </c>
      <c r="EJ177" s="269" t="s">
        <v>275</v>
      </c>
      <c r="EK177" s="248" t="str">
        <f t="shared" ref="EK177:FD177" si="389">EK77</f>
        <v>-334</v>
      </c>
      <c r="EL177" s="259" t="str">
        <f t="shared" si="389"/>
        <v>4</v>
      </c>
      <c r="EM177" s="259" t="str">
        <f t="shared" si="389"/>
        <v>5</v>
      </c>
      <c r="EN177" s="259" t="str">
        <f t="shared" si="389"/>
        <v>26</v>
      </c>
      <c r="EO177" s="259" t="str">
        <f t="shared" si="389"/>
        <v>1</v>
      </c>
      <c r="EP177" s="259" t="str">
        <f t="shared" si="389"/>
        <v>15</v>
      </c>
      <c r="EQ177" s="259" t="str">
        <f t="shared" si="389"/>
        <v>6</v>
      </c>
      <c r="ER177" s="259" t="str">
        <f t="shared" si="389"/>
        <v>3,600</v>
      </c>
      <c r="ES177" s="259" t="str">
        <f t="shared" si="389"/>
        <v>59</v>
      </c>
      <c r="ET177" s="259" t="str">
        <f t="shared" si="389"/>
        <v>377,150</v>
      </c>
      <c r="EU177" s="259" t="str">
        <f t="shared" si="389"/>
        <v>-15,435</v>
      </c>
      <c r="EV177" s="259" t="str">
        <f t="shared" si="389"/>
        <v>-15,435</v>
      </c>
      <c r="EW177" s="259" t="str">
        <f t="shared" si="389"/>
        <v>-21,325</v>
      </c>
      <c r="EX177" s="259" t="str">
        <f t="shared" si="389"/>
        <v>216,433</v>
      </c>
      <c r="EY177" s="259" t="str">
        <f t="shared" si="389"/>
        <v>79,068</v>
      </c>
      <c r="EZ177" s="259" t="str">
        <f t="shared" si="389"/>
        <v>$0</v>
      </c>
      <c r="FA177" s="259" t="str">
        <f t="shared" si="389"/>
        <v>$0</v>
      </c>
      <c r="FB177" s="259" t="str">
        <f t="shared" si="389"/>
        <v>$0</v>
      </c>
      <c r="FC177" s="259" t="str">
        <f t="shared" si="389"/>
        <v>$0</v>
      </c>
      <c r="FD177" s="259" t="str">
        <f t="shared" si="389"/>
        <v>$1</v>
      </c>
      <c r="FE177" s="269" t="s">
        <v>275</v>
      </c>
    </row>
    <row r="178" spans="1:161"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248" t="s">
        <v>158</v>
      </c>
      <c r="AD178" s="257" t="str">
        <f t="shared" ca="1" si="309"/>
        <v>-</v>
      </c>
      <c r="AE178" s="259" t="str">
        <f t="shared" ref="AE178" si="390">AE78</f>
        <v>-</v>
      </c>
      <c r="AF178" s="259" t="str">
        <f t="shared" ref="AF178:AS178" si="391">AF78</f>
        <v>-</v>
      </c>
      <c r="AG178" s="259" t="str">
        <f t="shared" si="391"/>
        <v>-</v>
      </c>
      <c r="AH178" s="259" t="str">
        <f t="shared" si="391"/>
        <v>-</v>
      </c>
      <c r="AI178" s="259" t="str">
        <f t="shared" si="391"/>
        <v>-</v>
      </c>
      <c r="AJ178" s="259" t="str">
        <f t="shared" si="391"/>
        <v>-</v>
      </c>
      <c r="AK178" s="259" t="str">
        <f t="shared" si="391"/>
        <v>-</v>
      </c>
      <c r="AL178" s="259" t="str">
        <f t="shared" si="391"/>
        <v>-</v>
      </c>
      <c r="AM178" s="259" t="str">
        <f t="shared" si="391"/>
        <v>-</v>
      </c>
      <c r="AN178" s="259" t="str">
        <f t="shared" si="391"/>
        <v>-</v>
      </c>
      <c r="AO178" s="259" t="str">
        <f t="shared" si="391"/>
        <v>-</v>
      </c>
      <c r="AP178" s="259" t="str">
        <f t="shared" si="391"/>
        <v>-</v>
      </c>
      <c r="AQ178" s="259" t="str">
        <f t="shared" si="391"/>
        <v>-</v>
      </c>
      <c r="AR178" s="259" t="str">
        <f t="shared" si="391"/>
        <v>-</v>
      </c>
      <c r="AS178" s="259" t="str">
        <f t="shared" si="391"/>
        <v>-</v>
      </c>
      <c r="AT178" s="259" t="str">
        <f t="shared" ref="AT178:AX178" si="392">AT78</f>
        <v>-</v>
      </c>
      <c r="AU178" s="259" t="str">
        <f t="shared" si="392"/>
        <v>-</v>
      </c>
      <c r="AV178" s="259" t="str">
        <f t="shared" si="392"/>
        <v>-</v>
      </c>
      <c r="AW178" s="259" t="str">
        <f t="shared" si="392"/>
        <v>-</v>
      </c>
      <c r="AX178" s="259" t="str">
        <f t="shared" si="392"/>
        <v>-</v>
      </c>
      <c r="AY178" s="269" t="s">
        <v>275</v>
      </c>
      <c r="AZ178" s="269"/>
      <c r="BA178" s="248" t="str">
        <f t="shared" ref="BA178:BT178" si="393">BA78</f>
        <v>37,662</v>
      </c>
      <c r="BB178" s="259" t="str">
        <f t="shared" si="393"/>
        <v>1,600</v>
      </c>
      <c r="BC178" s="259">
        <f t="shared" si="393"/>
        <v>0</v>
      </c>
      <c r="BD178" s="259" t="str">
        <f t="shared" si="393"/>
        <v>829</v>
      </c>
      <c r="BE178" s="259" t="str">
        <f t="shared" si="393"/>
        <v>70</v>
      </c>
      <c r="BF178" s="259">
        <f t="shared" si="393"/>
        <v>0</v>
      </c>
      <c r="BG178" s="259" t="str">
        <f t="shared" si="393"/>
        <v>136</v>
      </c>
      <c r="BH178" s="259" t="str">
        <f t="shared" si="393"/>
        <v>252,904</v>
      </c>
      <c r="BI178" s="259" t="str">
        <f t="shared" si="393"/>
        <v>100</v>
      </c>
      <c r="BJ178" s="259" t="str">
        <f t="shared" si="393"/>
        <v>1,712,397</v>
      </c>
      <c r="BK178" s="259" t="str">
        <f t="shared" si="393"/>
        <v>903,486</v>
      </c>
      <c r="BL178" s="259" t="str">
        <f t="shared" si="393"/>
        <v>911,462</v>
      </c>
      <c r="BM178" s="259">
        <f t="shared" si="393"/>
        <v>0</v>
      </c>
      <c r="BN178" s="259" t="str">
        <f t="shared" si="393"/>
        <v>775,950</v>
      </c>
      <c r="BO178" s="259" t="str">
        <f t="shared" si="393"/>
        <v>845,317</v>
      </c>
      <c r="BP178" s="259" t="str">
        <f t="shared" si="393"/>
        <v>$6,216,324</v>
      </c>
      <c r="BQ178" s="259" t="str">
        <f t="shared" si="393"/>
        <v>$2,858,617</v>
      </c>
      <c r="BR178" s="259" t="str">
        <f t="shared" si="393"/>
        <v>$10,273,863</v>
      </c>
      <c r="BS178" s="259" t="str">
        <f t="shared" si="393"/>
        <v>$19,348,804</v>
      </c>
      <c r="BT178" s="259" t="str">
        <f t="shared" si="393"/>
        <v>$76</v>
      </c>
      <c r="BU178" s="269" t="s">
        <v>275</v>
      </c>
      <c r="BV178" s="269" t="s">
        <v>275</v>
      </c>
      <c r="BW178" s="248" t="str">
        <f t="shared" ref="BW178:CP178" si="394">BW78</f>
        <v>37,662</v>
      </c>
      <c r="BX178" s="259" t="str">
        <f t="shared" si="394"/>
        <v>1,600</v>
      </c>
      <c r="BY178" s="259" t="str">
        <f t="shared" si="394"/>
        <v>-</v>
      </c>
      <c r="BZ178" s="259" t="str">
        <f t="shared" si="394"/>
        <v>837</v>
      </c>
      <c r="CA178" s="259" t="str">
        <f t="shared" si="394"/>
        <v>82</v>
      </c>
      <c r="CB178" s="259">
        <f t="shared" si="394"/>
        <v>0</v>
      </c>
      <c r="CC178" s="259" t="str">
        <f t="shared" si="394"/>
        <v>136</v>
      </c>
      <c r="CD178" s="259" t="str">
        <f t="shared" si="394"/>
        <v>252,904</v>
      </c>
      <c r="CE178" s="259" t="str">
        <f t="shared" si="394"/>
        <v>95</v>
      </c>
      <c r="CF178" s="259" t="str">
        <f t="shared" si="394"/>
        <v>1,712,397</v>
      </c>
      <c r="CG178" s="259" t="str">
        <f t="shared" si="394"/>
        <v>160,652</v>
      </c>
      <c r="CH178" s="259" t="str">
        <f t="shared" si="394"/>
        <v>160,652</v>
      </c>
      <c r="CI178" s="259" t="str">
        <f t="shared" si="394"/>
        <v>-</v>
      </c>
      <c r="CJ178" s="259" t="str">
        <f t="shared" si="394"/>
        <v>4,850,346</v>
      </c>
      <c r="CK178" s="259" t="str">
        <f t="shared" si="394"/>
        <v>4,982,861</v>
      </c>
      <c r="CL178" s="259" t="str">
        <f t="shared" si="394"/>
        <v>$7,387,201</v>
      </c>
      <c r="CM178" s="259" t="str">
        <f t="shared" si="394"/>
        <v>$4,518,469</v>
      </c>
      <c r="CN178" s="259" t="str">
        <f t="shared" si="394"/>
        <v>$12,128,030</v>
      </c>
      <c r="CO178" s="259" t="str">
        <f t="shared" si="394"/>
        <v>$24,033,700</v>
      </c>
      <c r="CP178" s="259" t="str">
        <f t="shared" si="394"/>
        <v>$75</v>
      </c>
      <c r="CQ178" s="269" t="s">
        <v>275</v>
      </c>
      <c r="CR178" s="269" t="s">
        <v>275</v>
      </c>
      <c r="CS178" s="248" t="str">
        <f t="shared" ref="CS178:DL178" si="395">CS78</f>
        <v>37,662</v>
      </c>
      <c r="CT178" s="259" t="str">
        <f t="shared" si="395"/>
        <v>1,600</v>
      </c>
      <c r="CU178" s="259" t="str">
        <f t="shared" si="395"/>
        <v>-</v>
      </c>
      <c r="CV178" s="259" t="str">
        <f t="shared" si="395"/>
        <v>813</v>
      </c>
      <c r="CW178" s="259" t="str">
        <f t="shared" si="395"/>
        <v>71</v>
      </c>
      <c r="CX178" s="259" t="str">
        <f t="shared" si="395"/>
        <v>0</v>
      </c>
      <c r="CY178" s="259" t="str">
        <f t="shared" si="395"/>
        <v>136</v>
      </c>
      <c r="CZ178" s="259" t="str">
        <f t="shared" si="395"/>
        <v>252,904</v>
      </c>
      <c r="DA178" s="259" t="str">
        <f t="shared" si="395"/>
        <v>98</v>
      </c>
      <c r="DB178" s="259" t="str">
        <f t="shared" si="395"/>
        <v>1,712,397</v>
      </c>
      <c r="DC178" s="259" t="str">
        <f t="shared" si="395"/>
        <v>532,069</v>
      </c>
      <c r="DD178" s="259" t="str">
        <f t="shared" si="395"/>
        <v>536,057</v>
      </c>
      <c r="DE178" s="259" t="str">
        <f t="shared" si="395"/>
        <v>-</v>
      </c>
      <c r="DF178" s="259" t="str">
        <f t="shared" si="395"/>
        <v>2,813,148</v>
      </c>
      <c r="DG178" s="259" t="str">
        <f t="shared" si="395"/>
        <v>2,914,089</v>
      </c>
      <c r="DH178" s="259" t="str">
        <f t="shared" si="395"/>
        <v>$6,801,763</v>
      </c>
      <c r="DI178" s="259" t="str">
        <f t="shared" si="395"/>
        <v>$3,688,543</v>
      </c>
      <c r="DJ178" s="259" t="str">
        <f t="shared" si="395"/>
        <v>$11,200,947</v>
      </c>
      <c r="DK178" s="259" t="str">
        <f t="shared" si="395"/>
        <v>$21,691,252</v>
      </c>
      <c r="DL178" s="259" t="str">
        <f t="shared" si="395"/>
        <v>$76</v>
      </c>
      <c r="DM178" s="269" t="s">
        <v>275</v>
      </c>
      <c r="DN178" s="269" t="s">
        <v>275</v>
      </c>
      <c r="DO178" s="248" t="str">
        <f t="shared" ref="DO178:EH178" si="396">DO78</f>
        <v>-</v>
      </c>
      <c r="DP178" s="259" t="str">
        <f t="shared" si="396"/>
        <v>-</v>
      </c>
      <c r="DQ178" s="259" t="str">
        <f t="shared" si="396"/>
        <v>-</v>
      </c>
      <c r="DR178" s="259" t="str">
        <f t="shared" si="396"/>
        <v>-</v>
      </c>
      <c r="DS178" s="259" t="str">
        <f t="shared" si="396"/>
        <v>-</v>
      </c>
      <c r="DT178" s="259" t="str">
        <f t="shared" si="396"/>
        <v>-</v>
      </c>
      <c r="DU178" s="259" t="str">
        <f t="shared" si="396"/>
        <v>-</v>
      </c>
      <c r="DV178" s="259" t="str">
        <f t="shared" si="396"/>
        <v>-</v>
      </c>
      <c r="DW178" s="259" t="str">
        <f t="shared" si="396"/>
        <v>-</v>
      </c>
      <c r="DX178" s="259" t="str">
        <f t="shared" si="396"/>
        <v>-</v>
      </c>
      <c r="DY178" s="259" t="str">
        <f t="shared" si="396"/>
        <v>-</v>
      </c>
      <c r="DZ178" s="259" t="str">
        <f t="shared" si="396"/>
        <v>-</v>
      </c>
      <c r="EA178" s="259" t="str">
        <f t="shared" si="396"/>
        <v>-</v>
      </c>
      <c r="EB178" s="259" t="str">
        <f t="shared" si="396"/>
        <v>-</v>
      </c>
      <c r="EC178" s="259" t="str">
        <f t="shared" si="396"/>
        <v>-</v>
      </c>
      <c r="ED178" s="259" t="str">
        <f t="shared" si="396"/>
        <v>-</v>
      </c>
      <c r="EE178" s="259" t="str">
        <f t="shared" si="396"/>
        <v>-</v>
      </c>
      <c r="EF178" s="259" t="str">
        <f t="shared" si="396"/>
        <v>-</v>
      </c>
      <c r="EG178" s="259" t="str">
        <f t="shared" si="396"/>
        <v>-</v>
      </c>
      <c r="EH178" s="259" t="str">
        <f t="shared" si="396"/>
        <v>-</v>
      </c>
      <c r="EI178" s="269" t="s">
        <v>275</v>
      </c>
      <c r="EJ178" s="269" t="s">
        <v>275</v>
      </c>
      <c r="EK178" s="248" t="str">
        <f t="shared" ref="EK178:FD178" si="397">EK78</f>
        <v>0</v>
      </c>
      <c r="EL178" s="259" t="str">
        <f t="shared" si="397"/>
        <v>0</v>
      </c>
      <c r="EM178" s="259" t="str">
        <f t="shared" si="397"/>
        <v>-</v>
      </c>
      <c r="EN178" s="259" t="str">
        <f t="shared" si="397"/>
        <v>-8</v>
      </c>
      <c r="EO178" s="259" t="str">
        <f t="shared" si="397"/>
        <v>-12</v>
      </c>
      <c r="EP178" s="259" t="str">
        <f t="shared" si="397"/>
        <v>0</v>
      </c>
      <c r="EQ178" s="259" t="str">
        <f t="shared" si="397"/>
        <v>0</v>
      </c>
      <c r="ER178" s="259" t="str">
        <f t="shared" si="397"/>
        <v>0</v>
      </c>
      <c r="ES178" s="259" t="str">
        <f t="shared" si="397"/>
        <v>5</v>
      </c>
      <c r="ET178" s="259" t="str">
        <f t="shared" si="397"/>
        <v>0</v>
      </c>
      <c r="EU178" s="259" t="str">
        <f t="shared" si="397"/>
        <v>742,834</v>
      </c>
      <c r="EV178" s="259" t="str">
        <f t="shared" si="397"/>
        <v>750,810</v>
      </c>
      <c r="EW178" s="259" t="str">
        <f t="shared" si="397"/>
        <v>-</v>
      </c>
      <c r="EX178" s="259" t="str">
        <f t="shared" si="397"/>
        <v>-4,074,396</v>
      </c>
      <c r="EY178" s="259" t="str">
        <f t="shared" si="397"/>
        <v>-4,137,544</v>
      </c>
      <c r="EZ178" s="259" t="str">
        <f t="shared" si="397"/>
        <v>-$1,170,877</v>
      </c>
      <c r="FA178" s="259" t="str">
        <f t="shared" si="397"/>
        <v>-$1,659,852</v>
      </c>
      <c r="FB178" s="259" t="str">
        <f t="shared" si="397"/>
        <v>-$1,854,167</v>
      </c>
      <c r="FC178" s="259" t="str">
        <f t="shared" si="397"/>
        <v>-$4,684,896</v>
      </c>
      <c r="FD178" s="259" t="str">
        <f t="shared" si="397"/>
        <v>$1</v>
      </c>
      <c r="FE178" s="269" t="s">
        <v>275</v>
      </c>
    </row>
    <row r="179" spans="1:161"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248" t="s">
        <v>358</v>
      </c>
      <c r="AD179" s="257" t="str">
        <f t="shared" ca="1" si="309"/>
        <v>-</v>
      </c>
      <c r="AE179" s="259" t="str">
        <f t="shared" ref="AE179" si="398">AE79</f>
        <v>-</v>
      </c>
      <c r="AF179" s="259" t="str">
        <f t="shared" ref="AF179:AS179" si="399">AF79</f>
        <v>-</v>
      </c>
      <c r="AG179" s="259" t="str">
        <f t="shared" si="399"/>
        <v>0</v>
      </c>
      <c r="AH179" s="259" t="str">
        <f t="shared" si="399"/>
        <v>628</v>
      </c>
      <c r="AI179" s="259" t="str">
        <f t="shared" si="399"/>
        <v>431</v>
      </c>
      <c r="AJ179" s="259" t="str">
        <f t="shared" si="399"/>
        <v>4</v>
      </c>
      <c r="AK179" s="259" t="str">
        <f t="shared" si="399"/>
        <v>105</v>
      </c>
      <c r="AL179" s="259" t="str">
        <f t="shared" si="399"/>
        <v>-</v>
      </c>
      <c r="AM179" s="259" t="str">
        <f t="shared" si="399"/>
        <v>99</v>
      </c>
      <c r="AN179" s="259" t="str">
        <f t="shared" si="399"/>
        <v>772,000</v>
      </c>
      <c r="AO179" s="259" t="str">
        <f t="shared" si="399"/>
        <v>12,095</v>
      </c>
      <c r="AP179" s="259" t="str">
        <f t="shared" si="399"/>
        <v>12,095</v>
      </c>
      <c r="AQ179" s="259" t="str">
        <f t="shared" si="399"/>
        <v>-</v>
      </c>
      <c r="AR179" s="259" t="str">
        <f t="shared" si="399"/>
        <v>-</v>
      </c>
      <c r="AS179" s="259" t="str">
        <f t="shared" si="399"/>
        <v>-</v>
      </c>
      <c r="AT179" s="259" t="str">
        <f t="shared" ref="AT179:AX179" si="400">AT79</f>
        <v>-</v>
      </c>
      <c r="AU179" s="259" t="str">
        <f t="shared" si="400"/>
        <v>-</v>
      </c>
      <c r="AV179" s="259" t="str">
        <f t="shared" si="400"/>
        <v>-</v>
      </c>
      <c r="AW179" s="259" t="str">
        <f t="shared" si="400"/>
        <v>-</v>
      </c>
      <c r="AX179" s="259" t="str">
        <f t="shared" si="400"/>
        <v>-</v>
      </c>
      <c r="AY179" s="269" t="s">
        <v>275</v>
      </c>
      <c r="AZ179" s="269"/>
      <c r="BA179" s="248" t="str">
        <f t="shared" ref="BA179:BT179" si="401">BA79</f>
        <v>198,000</v>
      </c>
      <c r="BB179" s="259" t="str">
        <f t="shared" si="401"/>
        <v>2,500</v>
      </c>
      <c r="BC179" s="259">
        <f t="shared" si="401"/>
        <v>0</v>
      </c>
      <c r="BD179" s="259" t="str">
        <f t="shared" si="401"/>
        <v>1,839</v>
      </c>
      <c r="BE179" s="259" t="str">
        <f t="shared" si="401"/>
        <v>429</v>
      </c>
      <c r="BF179" s="259" t="str">
        <f t="shared" si="401"/>
        <v>7</v>
      </c>
      <c r="BG179" s="259" t="str">
        <f t="shared" si="401"/>
        <v>50</v>
      </c>
      <c r="BH179" s="259" t="str">
        <f t="shared" si="401"/>
        <v>25,000</v>
      </c>
      <c r="BI179" s="259" t="str">
        <f t="shared" si="401"/>
        <v>400</v>
      </c>
      <c r="BJ179" s="259" t="str">
        <f t="shared" si="401"/>
        <v>2,000,000</v>
      </c>
      <c r="BK179" s="259" t="str">
        <f t="shared" si="401"/>
        <v>9,450</v>
      </c>
      <c r="BL179" s="259" t="str">
        <f t="shared" si="401"/>
        <v>9,619</v>
      </c>
      <c r="BM179" s="259">
        <f t="shared" si="401"/>
        <v>0</v>
      </c>
      <c r="BN179" s="259" t="str">
        <f t="shared" si="401"/>
        <v>6,043,236</v>
      </c>
      <c r="BO179" s="259" t="str">
        <f t="shared" si="401"/>
        <v>6,075,236</v>
      </c>
      <c r="BP179" s="259">
        <f t="shared" si="401"/>
        <v>0</v>
      </c>
      <c r="BQ179" s="259">
        <f t="shared" si="401"/>
        <v>0</v>
      </c>
      <c r="BR179" s="259">
        <f t="shared" si="401"/>
        <v>0</v>
      </c>
      <c r="BS179" s="259" t="str">
        <f t="shared" si="401"/>
        <v>$6,161,628</v>
      </c>
      <c r="BT179" s="259" t="str">
        <f t="shared" si="401"/>
        <v>$93</v>
      </c>
      <c r="BU179" s="269" t="s">
        <v>275</v>
      </c>
      <c r="BV179" s="269" t="s">
        <v>275</v>
      </c>
      <c r="BW179" s="248" t="str">
        <f t="shared" ref="BW179:CP179" si="402">BW79</f>
        <v>-</v>
      </c>
      <c r="BX179" s="259" t="str">
        <f t="shared" si="402"/>
        <v>-</v>
      </c>
      <c r="BY179" s="259" t="str">
        <f t="shared" si="402"/>
        <v>-</v>
      </c>
      <c r="BZ179" s="259" t="str">
        <f t="shared" si="402"/>
        <v>-</v>
      </c>
      <c r="CA179" s="259" t="str">
        <f t="shared" si="402"/>
        <v>-</v>
      </c>
      <c r="CB179" s="259" t="str">
        <f t="shared" si="402"/>
        <v>-</v>
      </c>
      <c r="CC179" s="259" t="str">
        <f t="shared" si="402"/>
        <v>-</v>
      </c>
      <c r="CD179" s="259" t="str">
        <f t="shared" si="402"/>
        <v>-</v>
      </c>
      <c r="CE179" s="259" t="str">
        <f t="shared" si="402"/>
        <v>-</v>
      </c>
      <c r="CF179" s="259" t="str">
        <f t="shared" si="402"/>
        <v>-</v>
      </c>
      <c r="CG179" s="259" t="str">
        <f t="shared" si="402"/>
        <v>-</v>
      </c>
      <c r="CH179" s="259" t="str">
        <f t="shared" si="402"/>
        <v>-</v>
      </c>
      <c r="CI179" s="259" t="str">
        <f t="shared" si="402"/>
        <v>-</v>
      </c>
      <c r="CJ179" s="259" t="str">
        <f t="shared" si="402"/>
        <v>-</v>
      </c>
      <c r="CK179" s="259" t="str">
        <f t="shared" si="402"/>
        <v>-</v>
      </c>
      <c r="CL179" s="259" t="str">
        <f t="shared" si="402"/>
        <v>-</v>
      </c>
      <c r="CM179" s="259" t="str">
        <f t="shared" si="402"/>
        <v>-</v>
      </c>
      <c r="CN179" s="259" t="str">
        <f t="shared" si="402"/>
        <v>-</v>
      </c>
      <c r="CO179" s="259" t="str">
        <f t="shared" si="402"/>
        <v>-</v>
      </c>
      <c r="CP179" s="259" t="str">
        <f t="shared" si="402"/>
        <v>-</v>
      </c>
      <c r="CQ179" s="269" t="s">
        <v>275</v>
      </c>
      <c r="CR179" s="269" t="s">
        <v>275</v>
      </c>
      <c r="CS179" s="248" t="str">
        <f t="shared" ref="CS179:DL179" si="403">CS79</f>
        <v>-</v>
      </c>
      <c r="CT179" s="259" t="str">
        <f t="shared" si="403"/>
        <v>-</v>
      </c>
      <c r="CU179" s="259" t="str">
        <f t="shared" si="403"/>
        <v>0</v>
      </c>
      <c r="CV179" s="259" t="str">
        <f t="shared" si="403"/>
        <v>1,234</v>
      </c>
      <c r="CW179" s="259" t="str">
        <f t="shared" si="403"/>
        <v>430</v>
      </c>
      <c r="CX179" s="259" t="str">
        <f t="shared" si="403"/>
        <v>6</v>
      </c>
      <c r="CY179" s="259" t="str">
        <f t="shared" si="403"/>
        <v>78</v>
      </c>
      <c r="CZ179" s="259" t="str">
        <f t="shared" si="403"/>
        <v>-</v>
      </c>
      <c r="DA179" s="259" t="str">
        <f t="shared" si="403"/>
        <v>250</v>
      </c>
      <c r="DB179" s="259" t="str">
        <f t="shared" si="403"/>
        <v>1,386,000</v>
      </c>
      <c r="DC179" s="259" t="str">
        <f t="shared" si="403"/>
        <v>10,773</v>
      </c>
      <c r="DD179" s="259" t="str">
        <f t="shared" si="403"/>
        <v>10,857</v>
      </c>
      <c r="DE179" s="259" t="str">
        <f t="shared" si="403"/>
        <v>-</v>
      </c>
      <c r="DF179" s="259" t="str">
        <f t="shared" si="403"/>
        <v>-</v>
      </c>
      <c r="DG179" s="259" t="str">
        <f t="shared" si="403"/>
        <v>6,075,236</v>
      </c>
      <c r="DH179" s="259" t="str">
        <f t="shared" si="403"/>
        <v>-</v>
      </c>
      <c r="DI179" s="259" t="str">
        <f t="shared" si="403"/>
        <v>-</v>
      </c>
      <c r="DJ179" s="259" t="str">
        <f t="shared" si="403"/>
        <v>-</v>
      </c>
      <c r="DK179" s="259" t="str">
        <f t="shared" si="403"/>
        <v>-</v>
      </c>
      <c r="DL179" s="259" t="str">
        <f t="shared" si="403"/>
        <v>-</v>
      </c>
      <c r="DM179" s="269" t="s">
        <v>275</v>
      </c>
      <c r="DN179" s="269" t="s">
        <v>275</v>
      </c>
      <c r="DO179" s="248" t="str">
        <f t="shared" ref="DO179:EH179" si="404">DO79</f>
        <v>-</v>
      </c>
      <c r="DP179" s="259" t="str">
        <f t="shared" si="404"/>
        <v>-</v>
      </c>
      <c r="DQ179" s="259" t="str">
        <f t="shared" si="404"/>
        <v>0</v>
      </c>
      <c r="DR179" s="259" t="str">
        <f t="shared" si="404"/>
        <v>-1,211</v>
      </c>
      <c r="DS179" s="259" t="str">
        <f t="shared" si="404"/>
        <v>2</v>
      </c>
      <c r="DT179" s="259" t="str">
        <f t="shared" si="404"/>
        <v>-3</v>
      </c>
      <c r="DU179" s="259" t="str">
        <f t="shared" si="404"/>
        <v>55</v>
      </c>
      <c r="DV179" s="259" t="str">
        <f t="shared" si="404"/>
        <v>-</v>
      </c>
      <c r="DW179" s="259" t="str">
        <f t="shared" si="404"/>
        <v>-301</v>
      </c>
      <c r="DX179" s="259" t="str">
        <f t="shared" si="404"/>
        <v>-1,228,000</v>
      </c>
      <c r="DY179" s="259" t="str">
        <f t="shared" si="404"/>
        <v>2,645</v>
      </c>
      <c r="DZ179" s="259" t="str">
        <f t="shared" si="404"/>
        <v>2,476</v>
      </c>
      <c r="EA179" s="259" t="str">
        <f t="shared" si="404"/>
        <v>-</v>
      </c>
      <c r="EB179" s="259" t="str">
        <f t="shared" si="404"/>
        <v>-</v>
      </c>
      <c r="EC179" s="259" t="str">
        <f t="shared" si="404"/>
        <v>-</v>
      </c>
      <c r="ED179" s="259" t="str">
        <f t="shared" si="404"/>
        <v>-</v>
      </c>
      <c r="EE179" s="259" t="str">
        <f t="shared" si="404"/>
        <v>-</v>
      </c>
      <c r="EF179" s="259" t="str">
        <f t="shared" si="404"/>
        <v>-</v>
      </c>
      <c r="EG179" s="259" t="str">
        <f t="shared" si="404"/>
        <v>-</v>
      </c>
      <c r="EH179" s="259" t="str">
        <f t="shared" si="404"/>
        <v>-</v>
      </c>
      <c r="EI179" s="269" t="s">
        <v>275</v>
      </c>
      <c r="EJ179" s="269" t="s">
        <v>275</v>
      </c>
      <c r="EK179" s="248" t="str">
        <f t="shared" ref="EK179:FD179" si="405">EK79</f>
        <v>-</v>
      </c>
      <c r="EL179" s="259" t="str">
        <f t="shared" si="405"/>
        <v>-</v>
      </c>
      <c r="EM179" s="259" t="str">
        <f t="shared" si="405"/>
        <v>-</v>
      </c>
      <c r="EN179" s="259" t="str">
        <f t="shared" si="405"/>
        <v>-</v>
      </c>
      <c r="EO179" s="259" t="str">
        <f t="shared" si="405"/>
        <v>-</v>
      </c>
      <c r="EP179" s="259" t="str">
        <f t="shared" si="405"/>
        <v>-</v>
      </c>
      <c r="EQ179" s="259" t="str">
        <f t="shared" si="405"/>
        <v>-</v>
      </c>
      <c r="ER179" s="259" t="str">
        <f t="shared" si="405"/>
        <v>-</v>
      </c>
      <c r="ES179" s="259" t="str">
        <f t="shared" si="405"/>
        <v>-</v>
      </c>
      <c r="ET179" s="259" t="str">
        <f t="shared" si="405"/>
        <v>-</v>
      </c>
      <c r="EU179" s="259" t="str">
        <f t="shared" si="405"/>
        <v>-</v>
      </c>
      <c r="EV179" s="259" t="str">
        <f t="shared" si="405"/>
        <v>-</v>
      </c>
      <c r="EW179" s="259" t="str">
        <f t="shared" si="405"/>
        <v>-</v>
      </c>
      <c r="EX179" s="259" t="str">
        <f t="shared" si="405"/>
        <v>-</v>
      </c>
      <c r="EY179" s="259" t="str">
        <f t="shared" si="405"/>
        <v>-</v>
      </c>
      <c r="EZ179" s="259" t="str">
        <f t="shared" si="405"/>
        <v>-</v>
      </c>
      <c r="FA179" s="259" t="str">
        <f t="shared" si="405"/>
        <v>-</v>
      </c>
      <c r="FB179" s="259" t="str">
        <f t="shared" si="405"/>
        <v>-</v>
      </c>
      <c r="FC179" s="259" t="str">
        <f t="shared" si="405"/>
        <v>-</v>
      </c>
      <c r="FD179" s="259" t="str">
        <f t="shared" si="405"/>
        <v>-</v>
      </c>
      <c r="FE179" s="269" t="s">
        <v>275</v>
      </c>
    </row>
    <row r="180" spans="1:161"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248" t="s">
        <v>359</v>
      </c>
      <c r="AD180" s="257" t="str">
        <f t="shared" ca="1" si="309"/>
        <v>$34</v>
      </c>
      <c r="AE180" s="259" t="str">
        <f t="shared" ref="AE180" si="406">AE80</f>
        <v>16,000</v>
      </c>
      <c r="AF180" s="259" t="str">
        <f t="shared" ref="AF180:AS180" si="407">AF80</f>
        <v>641</v>
      </c>
      <c r="AG180" s="259" t="str">
        <f t="shared" si="407"/>
        <v>80</v>
      </c>
      <c r="AH180" s="259" t="str">
        <f t="shared" si="407"/>
        <v>505</v>
      </c>
      <c r="AI180" s="259" t="str">
        <f t="shared" si="407"/>
        <v>51</v>
      </c>
      <c r="AJ180" s="259" t="str">
        <f t="shared" si="407"/>
        <v>18</v>
      </c>
      <c r="AK180" s="259" t="str">
        <f t="shared" si="407"/>
        <v>128</v>
      </c>
      <c r="AL180" s="259" t="str">
        <f t="shared" si="407"/>
        <v>216,000</v>
      </c>
      <c r="AM180" s="259" t="str">
        <f t="shared" si="407"/>
        <v>88</v>
      </c>
      <c r="AN180" s="259" t="str">
        <f t="shared" si="407"/>
        <v>1,320,000</v>
      </c>
      <c r="AO180" s="259" t="str">
        <f t="shared" si="407"/>
        <v>281,291</v>
      </c>
      <c r="AP180" s="259" t="str">
        <f t="shared" si="407"/>
        <v>281,291</v>
      </c>
      <c r="AQ180" s="259" t="str">
        <f t="shared" si="407"/>
        <v>28,654</v>
      </c>
      <c r="AR180" s="259" t="str">
        <f t="shared" si="407"/>
        <v>0</v>
      </c>
      <c r="AS180" s="259" t="str">
        <f t="shared" si="407"/>
        <v>281,204</v>
      </c>
      <c r="AT180" s="259" t="str">
        <f t="shared" ref="AT180:AX180" si="408">AT80</f>
        <v>$9,958,700</v>
      </c>
      <c r="AU180" s="259" t="str">
        <f t="shared" si="408"/>
        <v>$8,844,544</v>
      </c>
      <c r="AV180" s="259" t="str">
        <f t="shared" si="408"/>
        <v>$10,089,888</v>
      </c>
      <c r="AW180" s="259" t="str">
        <f t="shared" si="408"/>
        <v>$28,891,483</v>
      </c>
      <c r="AX180" s="259" t="str">
        <f t="shared" si="408"/>
        <v>$34</v>
      </c>
      <c r="AY180" s="269" t="s">
        <v>275</v>
      </c>
      <c r="AZ180" s="269"/>
      <c r="BA180" s="248" t="str">
        <f t="shared" ref="BA180:BT180" si="409">BA80</f>
        <v>23,500</v>
      </c>
      <c r="BB180" s="259" t="str">
        <f t="shared" si="409"/>
        <v>641</v>
      </c>
      <c r="BC180" s="259" t="str">
        <f t="shared" si="409"/>
        <v>79</v>
      </c>
      <c r="BD180" s="259" t="str">
        <f t="shared" si="409"/>
        <v>563</v>
      </c>
      <c r="BE180" s="259" t="str">
        <f t="shared" si="409"/>
        <v>51</v>
      </c>
      <c r="BF180" s="259" t="str">
        <f t="shared" si="409"/>
        <v>18</v>
      </c>
      <c r="BG180" s="259" t="str">
        <f t="shared" si="409"/>
        <v>128</v>
      </c>
      <c r="BH180" s="259" t="str">
        <f t="shared" si="409"/>
        <v>216,000</v>
      </c>
      <c r="BI180" s="259" t="str">
        <f t="shared" si="409"/>
        <v>88</v>
      </c>
      <c r="BJ180" s="259" t="str">
        <f t="shared" si="409"/>
        <v>1,320,000</v>
      </c>
      <c r="BK180" s="259" t="str">
        <f t="shared" si="409"/>
        <v>87,241</v>
      </c>
      <c r="BL180" s="259" t="str">
        <f t="shared" si="409"/>
        <v>87,241</v>
      </c>
      <c r="BM180" s="259" t="str">
        <f t="shared" si="409"/>
        <v>19,235</v>
      </c>
      <c r="BN180" s="259">
        <f t="shared" si="409"/>
        <v>0</v>
      </c>
      <c r="BO180" s="259" t="str">
        <f t="shared" si="409"/>
        <v>216,839</v>
      </c>
      <c r="BP180" s="259" t="str">
        <f t="shared" si="409"/>
        <v>$7,744,159</v>
      </c>
      <c r="BQ180" s="259" t="str">
        <f t="shared" si="409"/>
        <v>$7,625,249</v>
      </c>
      <c r="BR180" s="259" t="str">
        <f t="shared" si="409"/>
        <v>$7,959,907</v>
      </c>
      <c r="BS180" s="259" t="str">
        <f t="shared" si="409"/>
        <v>$23,329,317</v>
      </c>
      <c r="BT180" s="259" t="str">
        <f t="shared" si="409"/>
        <v>$32</v>
      </c>
      <c r="BU180" s="269" t="s">
        <v>275</v>
      </c>
      <c r="BV180" s="269" t="s">
        <v>275</v>
      </c>
      <c r="BW180" s="248" t="str">
        <f t="shared" ref="BW180:CP180" si="410">BW80</f>
        <v>-</v>
      </c>
      <c r="BX180" s="259" t="str">
        <f t="shared" si="410"/>
        <v>-</v>
      </c>
      <c r="BY180" s="259" t="str">
        <f t="shared" si="410"/>
        <v>-</v>
      </c>
      <c r="BZ180" s="259" t="str">
        <f t="shared" si="410"/>
        <v>-</v>
      </c>
      <c r="CA180" s="259" t="str">
        <f t="shared" si="410"/>
        <v>-</v>
      </c>
      <c r="CB180" s="259" t="str">
        <f t="shared" si="410"/>
        <v>-</v>
      </c>
      <c r="CC180" s="259" t="str">
        <f t="shared" si="410"/>
        <v>-</v>
      </c>
      <c r="CD180" s="259" t="str">
        <f t="shared" si="410"/>
        <v>-</v>
      </c>
      <c r="CE180" s="259" t="str">
        <f t="shared" si="410"/>
        <v>-</v>
      </c>
      <c r="CF180" s="259" t="str">
        <f t="shared" si="410"/>
        <v>-</v>
      </c>
      <c r="CG180" s="259" t="str">
        <f t="shared" si="410"/>
        <v>-</v>
      </c>
      <c r="CH180" s="259" t="str">
        <f t="shared" si="410"/>
        <v>-</v>
      </c>
      <c r="CI180" s="259" t="str">
        <f t="shared" si="410"/>
        <v>-</v>
      </c>
      <c r="CJ180" s="259" t="str">
        <f t="shared" si="410"/>
        <v>-</v>
      </c>
      <c r="CK180" s="259" t="str">
        <f t="shared" si="410"/>
        <v>-</v>
      </c>
      <c r="CL180" s="259" t="str">
        <f t="shared" si="410"/>
        <v>-</v>
      </c>
      <c r="CM180" s="259" t="str">
        <f t="shared" si="410"/>
        <v>-</v>
      </c>
      <c r="CN180" s="259" t="str">
        <f t="shared" si="410"/>
        <v>-</v>
      </c>
      <c r="CO180" s="259" t="str">
        <f t="shared" si="410"/>
        <v>-</v>
      </c>
      <c r="CP180" s="259" t="str">
        <f t="shared" si="410"/>
        <v>-</v>
      </c>
      <c r="CQ180" s="269" t="s">
        <v>275</v>
      </c>
      <c r="CR180" s="269" t="s">
        <v>275</v>
      </c>
      <c r="CS180" s="248" t="str">
        <f t="shared" ref="CS180:DL180" si="411">CS80</f>
        <v>19,750</v>
      </c>
      <c r="CT180" s="259" t="str">
        <f t="shared" si="411"/>
        <v>641</v>
      </c>
      <c r="CU180" s="259" t="str">
        <f t="shared" si="411"/>
        <v>80</v>
      </c>
      <c r="CV180" s="259" t="str">
        <f t="shared" si="411"/>
        <v>534</v>
      </c>
      <c r="CW180" s="259" t="str">
        <f t="shared" si="411"/>
        <v>51</v>
      </c>
      <c r="CX180" s="259" t="str">
        <f t="shared" si="411"/>
        <v>18</v>
      </c>
      <c r="CY180" s="259" t="str">
        <f t="shared" si="411"/>
        <v>128</v>
      </c>
      <c r="CZ180" s="259" t="str">
        <f t="shared" si="411"/>
        <v>216,000</v>
      </c>
      <c r="DA180" s="259" t="str">
        <f t="shared" si="411"/>
        <v>88</v>
      </c>
      <c r="DB180" s="259" t="str">
        <f t="shared" si="411"/>
        <v>1,320,000</v>
      </c>
      <c r="DC180" s="259" t="str">
        <f t="shared" si="411"/>
        <v>184,266</v>
      </c>
      <c r="DD180" s="259" t="str">
        <f t="shared" si="411"/>
        <v>184,266</v>
      </c>
      <c r="DE180" s="259" t="str">
        <f t="shared" si="411"/>
        <v>23,945</v>
      </c>
      <c r="DF180" s="259" t="str">
        <f t="shared" si="411"/>
        <v>0</v>
      </c>
      <c r="DG180" s="259" t="str">
        <f t="shared" si="411"/>
        <v>249,022</v>
      </c>
      <c r="DH180" s="259" t="str">
        <f t="shared" si="411"/>
        <v>$8,851,430</v>
      </c>
      <c r="DI180" s="259" t="str">
        <f t="shared" si="411"/>
        <v>$8,234,897</v>
      </c>
      <c r="DJ180" s="259" t="str">
        <f t="shared" si="411"/>
        <v>$9,024,898</v>
      </c>
      <c r="DK180" s="259" t="str">
        <f t="shared" si="411"/>
        <v>$26,110,400</v>
      </c>
      <c r="DL180" s="259" t="str">
        <f t="shared" si="411"/>
        <v>$33</v>
      </c>
      <c r="DM180" s="269" t="s">
        <v>275</v>
      </c>
      <c r="DN180" s="269" t="s">
        <v>275</v>
      </c>
      <c r="DO180" s="248" t="str">
        <f t="shared" ref="DO180:EH180" si="412">DO80</f>
        <v>-7,500</v>
      </c>
      <c r="DP180" s="259" t="str">
        <f t="shared" si="412"/>
        <v>0</v>
      </c>
      <c r="DQ180" s="259" t="str">
        <f t="shared" si="412"/>
        <v>1</v>
      </c>
      <c r="DR180" s="259" t="str">
        <f t="shared" si="412"/>
        <v>-58</v>
      </c>
      <c r="DS180" s="259" t="str">
        <f t="shared" si="412"/>
        <v>0</v>
      </c>
      <c r="DT180" s="259" t="str">
        <f t="shared" si="412"/>
        <v>0</v>
      </c>
      <c r="DU180" s="259" t="str">
        <f t="shared" si="412"/>
        <v>0</v>
      </c>
      <c r="DV180" s="259" t="str">
        <f t="shared" si="412"/>
        <v>0</v>
      </c>
      <c r="DW180" s="259" t="str">
        <f t="shared" si="412"/>
        <v>0</v>
      </c>
      <c r="DX180" s="259" t="str">
        <f t="shared" si="412"/>
        <v>0</v>
      </c>
      <c r="DY180" s="259" t="str">
        <f t="shared" si="412"/>
        <v>194,050</v>
      </c>
      <c r="DZ180" s="259" t="str">
        <f t="shared" si="412"/>
        <v>194,050</v>
      </c>
      <c r="EA180" s="259" t="str">
        <f t="shared" si="412"/>
        <v>9,419</v>
      </c>
      <c r="EB180" s="259" t="str">
        <f t="shared" si="412"/>
        <v>0</v>
      </c>
      <c r="EC180" s="259" t="str">
        <f t="shared" si="412"/>
        <v>64,365</v>
      </c>
      <c r="ED180" s="259" t="str">
        <f t="shared" si="412"/>
        <v>$2,214,541</v>
      </c>
      <c r="EE180" s="259" t="str">
        <f t="shared" si="412"/>
        <v>$1,219,295</v>
      </c>
      <c r="EF180" s="259" t="str">
        <f t="shared" si="412"/>
        <v>$2,129,981</v>
      </c>
      <c r="EG180" s="259" t="str">
        <f t="shared" si="412"/>
        <v>$5,562,166</v>
      </c>
      <c r="EH180" s="259" t="str">
        <f t="shared" si="412"/>
        <v>$2</v>
      </c>
      <c r="EI180" s="269" t="s">
        <v>275</v>
      </c>
      <c r="EJ180" s="269" t="s">
        <v>275</v>
      </c>
      <c r="EK180" s="248" t="str">
        <f t="shared" ref="EK180:FD180" si="413">EK80</f>
        <v>-</v>
      </c>
      <c r="EL180" s="259" t="str">
        <f t="shared" si="413"/>
        <v>-</v>
      </c>
      <c r="EM180" s="259" t="str">
        <f t="shared" si="413"/>
        <v>-</v>
      </c>
      <c r="EN180" s="259" t="str">
        <f t="shared" si="413"/>
        <v>-</v>
      </c>
      <c r="EO180" s="259" t="str">
        <f t="shared" si="413"/>
        <v>-</v>
      </c>
      <c r="EP180" s="259" t="str">
        <f t="shared" si="413"/>
        <v>-</v>
      </c>
      <c r="EQ180" s="259" t="str">
        <f t="shared" si="413"/>
        <v>-</v>
      </c>
      <c r="ER180" s="259" t="str">
        <f t="shared" si="413"/>
        <v>-</v>
      </c>
      <c r="ES180" s="259" t="str">
        <f t="shared" si="413"/>
        <v>-</v>
      </c>
      <c r="ET180" s="259" t="str">
        <f t="shared" si="413"/>
        <v>-</v>
      </c>
      <c r="EU180" s="259" t="str">
        <f t="shared" si="413"/>
        <v>-</v>
      </c>
      <c r="EV180" s="259" t="str">
        <f t="shared" si="413"/>
        <v>-</v>
      </c>
      <c r="EW180" s="259" t="str">
        <f t="shared" si="413"/>
        <v>-</v>
      </c>
      <c r="EX180" s="259" t="str">
        <f t="shared" si="413"/>
        <v>-</v>
      </c>
      <c r="EY180" s="259" t="str">
        <f t="shared" si="413"/>
        <v>-</v>
      </c>
      <c r="EZ180" s="259" t="str">
        <f t="shared" si="413"/>
        <v>-</v>
      </c>
      <c r="FA180" s="259" t="str">
        <f t="shared" si="413"/>
        <v>-</v>
      </c>
      <c r="FB180" s="259" t="str">
        <f t="shared" si="413"/>
        <v>-</v>
      </c>
      <c r="FC180" s="259" t="str">
        <f t="shared" si="413"/>
        <v>-</v>
      </c>
      <c r="FD180" s="259" t="str">
        <f t="shared" si="413"/>
        <v>-</v>
      </c>
      <c r="FE180" s="269" t="s">
        <v>275</v>
      </c>
    </row>
    <row r="181" spans="1:161" s="2" customFormat="1" ht="12.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248" t="s">
        <v>147</v>
      </c>
      <c r="AD181" s="257" t="str">
        <f t="shared" ca="1" si="309"/>
        <v>$78</v>
      </c>
      <c r="AE181" s="259" t="str">
        <f t="shared" ref="AE181" si="414">AE81</f>
        <v>6,511</v>
      </c>
      <c r="AF181" s="259" t="str">
        <f t="shared" ref="AF181:AS181" si="415">AF81</f>
        <v>300</v>
      </c>
      <c r="AG181" s="259" t="str">
        <f t="shared" si="415"/>
        <v>25</v>
      </c>
      <c r="AH181" s="259" t="str">
        <f t="shared" si="415"/>
        <v>275</v>
      </c>
      <c r="AI181" s="259" t="str">
        <f t="shared" si="415"/>
        <v>8</v>
      </c>
      <c r="AJ181" s="259" t="str">
        <f t="shared" si="415"/>
        <v>0</v>
      </c>
      <c r="AK181" s="259" t="str">
        <f t="shared" si="415"/>
        <v>64</v>
      </c>
      <c r="AL181" s="259" t="str">
        <f t="shared" si="415"/>
        <v>128,000</v>
      </c>
      <c r="AM181" s="259" t="str">
        <f t="shared" si="415"/>
        <v>63</v>
      </c>
      <c r="AN181" s="259" t="str">
        <f t="shared" si="415"/>
        <v>180,000</v>
      </c>
      <c r="AO181" s="259" t="str">
        <f t="shared" si="415"/>
        <v>127,382</v>
      </c>
      <c r="AP181" s="259" t="str">
        <f t="shared" si="415"/>
        <v>127,382</v>
      </c>
      <c r="AQ181" s="259" t="str">
        <f t="shared" si="415"/>
        <v>6,062</v>
      </c>
      <c r="AR181" s="259" t="str">
        <f t="shared" si="415"/>
        <v>2,714,068</v>
      </c>
      <c r="AS181" s="259" t="str">
        <f t="shared" si="415"/>
        <v>2,833,669</v>
      </c>
      <c r="AT181" s="259" t="str">
        <f t="shared" ref="AT181:AX181" si="416">AT81</f>
        <v>$10,552,582</v>
      </c>
      <c r="AU181" s="259" t="str">
        <f t="shared" si="416"/>
        <v>$14,838,798</v>
      </c>
      <c r="AV181" s="259" t="str">
        <f t="shared" si="416"/>
        <v>$10,996,965</v>
      </c>
      <c r="AW181" s="259" t="str">
        <f t="shared" si="416"/>
        <v>$36,388,355</v>
      </c>
      <c r="AX181" s="259" t="str">
        <f t="shared" si="416"/>
        <v>$78</v>
      </c>
      <c r="AY181" s="269" t="s">
        <v>275</v>
      </c>
      <c r="AZ181" s="269"/>
      <c r="BA181" s="248" t="str">
        <f t="shared" ref="BA181:BT181" si="417">BA81</f>
        <v>6,511</v>
      </c>
      <c r="BB181" s="259" t="str">
        <f t="shared" si="417"/>
        <v>300</v>
      </c>
      <c r="BC181" s="259" t="str">
        <f t="shared" si="417"/>
        <v>25</v>
      </c>
      <c r="BD181" s="259" t="str">
        <f t="shared" si="417"/>
        <v>276</v>
      </c>
      <c r="BE181" s="259" t="str">
        <f t="shared" si="417"/>
        <v>9</v>
      </c>
      <c r="BF181" s="259">
        <f t="shared" si="417"/>
        <v>0</v>
      </c>
      <c r="BG181" s="259" t="str">
        <f t="shared" si="417"/>
        <v>64</v>
      </c>
      <c r="BH181" s="259" t="str">
        <f t="shared" si="417"/>
        <v>128,000</v>
      </c>
      <c r="BI181" s="259" t="str">
        <f t="shared" si="417"/>
        <v>63</v>
      </c>
      <c r="BJ181" s="259" t="str">
        <f t="shared" si="417"/>
        <v>180,000</v>
      </c>
      <c r="BK181" s="259" t="str">
        <f t="shared" si="417"/>
        <v>66,821</v>
      </c>
      <c r="BL181" s="259" t="str">
        <f t="shared" si="417"/>
        <v>66,821</v>
      </c>
      <c r="BM181" s="259" t="str">
        <f t="shared" si="417"/>
        <v>2,496</v>
      </c>
      <c r="BN181" s="259" t="str">
        <f t="shared" si="417"/>
        <v>1,579,628</v>
      </c>
      <c r="BO181" s="259" t="str">
        <f t="shared" si="417"/>
        <v>1,643,540</v>
      </c>
      <c r="BP181" s="259" t="str">
        <f t="shared" si="417"/>
        <v>$7,458,691</v>
      </c>
      <c r="BQ181" s="259" t="str">
        <f t="shared" si="417"/>
        <v>$8,571,707</v>
      </c>
      <c r="BR181" s="259" t="str">
        <f t="shared" si="417"/>
        <v>$5,525,377</v>
      </c>
      <c r="BS181" s="259" t="str">
        <f t="shared" si="417"/>
        <v>$21,555,776</v>
      </c>
      <c r="BT181" s="259" t="str">
        <f t="shared" si="417"/>
        <v>$79</v>
      </c>
      <c r="BU181" s="269" t="s">
        <v>275</v>
      </c>
      <c r="BV181" s="269" t="s">
        <v>275</v>
      </c>
      <c r="BW181" s="248" t="str">
        <f t="shared" ref="BW181:CP181" si="418">BW81</f>
        <v>6,522</v>
      </c>
      <c r="BX181" s="259" t="str">
        <f t="shared" si="418"/>
        <v>300</v>
      </c>
      <c r="BY181" s="259" t="str">
        <f t="shared" si="418"/>
        <v>25</v>
      </c>
      <c r="BZ181" s="259" t="str">
        <f t="shared" si="418"/>
        <v>276</v>
      </c>
      <c r="CA181" s="259" t="str">
        <f t="shared" si="418"/>
        <v>9</v>
      </c>
      <c r="CB181" s="259">
        <f t="shared" si="418"/>
        <v>0</v>
      </c>
      <c r="CC181" s="259" t="str">
        <f t="shared" si="418"/>
        <v>64</v>
      </c>
      <c r="CD181" s="259" t="str">
        <f t="shared" si="418"/>
        <v>128,000</v>
      </c>
      <c r="CE181" s="259" t="str">
        <f t="shared" si="418"/>
        <v>63</v>
      </c>
      <c r="CF181" s="259" t="str">
        <f t="shared" si="418"/>
        <v>180,000</v>
      </c>
      <c r="CG181" s="259" t="str">
        <f t="shared" si="418"/>
        <v>132,271</v>
      </c>
      <c r="CH181" s="259" t="str">
        <f t="shared" si="418"/>
        <v>132,271</v>
      </c>
      <c r="CI181" s="259" t="str">
        <f t="shared" si="418"/>
        <v>7,430</v>
      </c>
      <c r="CJ181" s="259" t="str">
        <f t="shared" si="418"/>
        <v>2,274,378</v>
      </c>
      <c r="CK181" s="259" t="str">
        <f t="shared" si="418"/>
        <v>2,433,662</v>
      </c>
      <c r="CL181" s="259" t="str">
        <f t="shared" si="418"/>
        <v>$9,927,972</v>
      </c>
      <c r="CM181" s="259" t="str">
        <f t="shared" si="418"/>
        <v>$11,050,538</v>
      </c>
      <c r="CN181" s="259" t="str">
        <f t="shared" si="418"/>
        <v>$9,959,052</v>
      </c>
      <c r="CO181" s="259" t="str">
        <f t="shared" si="418"/>
        <v>$30,937,562</v>
      </c>
      <c r="CP181" s="259" t="str">
        <f t="shared" si="418"/>
        <v>$77</v>
      </c>
      <c r="CQ181" s="269" t="s">
        <v>275</v>
      </c>
      <c r="CR181" s="269" t="s">
        <v>275</v>
      </c>
      <c r="CS181" s="248" t="str">
        <f t="shared" ref="CS181:DL181" si="419">CS81</f>
        <v>6,515</v>
      </c>
      <c r="CT181" s="259" t="str">
        <f t="shared" si="419"/>
        <v>300</v>
      </c>
      <c r="CU181" s="259" t="str">
        <f t="shared" si="419"/>
        <v>25</v>
      </c>
      <c r="CV181" s="259" t="str">
        <f t="shared" si="419"/>
        <v>275</v>
      </c>
      <c r="CW181" s="259" t="str">
        <f t="shared" si="419"/>
        <v>8</v>
      </c>
      <c r="CX181" s="259" t="str">
        <f t="shared" si="419"/>
        <v>0</v>
      </c>
      <c r="CY181" s="259" t="str">
        <f t="shared" si="419"/>
        <v>64</v>
      </c>
      <c r="CZ181" s="259" t="str">
        <f t="shared" si="419"/>
        <v>128,000</v>
      </c>
      <c r="DA181" s="259" t="str">
        <f t="shared" si="419"/>
        <v>63</v>
      </c>
      <c r="DB181" s="259" t="str">
        <f t="shared" si="419"/>
        <v>180,000</v>
      </c>
      <c r="DC181" s="259" t="str">
        <f t="shared" si="419"/>
        <v>108,825</v>
      </c>
      <c r="DD181" s="259" t="str">
        <f t="shared" si="419"/>
        <v>108,825</v>
      </c>
      <c r="DE181" s="259" t="str">
        <f t="shared" si="419"/>
        <v>5,329</v>
      </c>
      <c r="DF181" s="259" t="str">
        <f t="shared" si="419"/>
        <v>2,189,358</v>
      </c>
      <c r="DG181" s="259" t="str">
        <f t="shared" si="419"/>
        <v>2,303,624</v>
      </c>
      <c r="DH181" s="259" t="str">
        <f t="shared" si="419"/>
        <v>$9,313,082</v>
      </c>
      <c r="DI181" s="259" t="str">
        <f t="shared" si="419"/>
        <v>$11,487,014</v>
      </c>
      <c r="DJ181" s="259" t="str">
        <f t="shared" si="419"/>
        <v>$8,827,131</v>
      </c>
      <c r="DK181" s="259" t="str">
        <f t="shared" si="419"/>
        <v>$29,627,231</v>
      </c>
      <c r="DL181" s="259" t="str">
        <f t="shared" si="419"/>
        <v>$78</v>
      </c>
      <c r="DM181" s="269" t="s">
        <v>275</v>
      </c>
      <c r="DN181" s="269" t="s">
        <v>275</v>
      </c>
      <c r="DO181" s="248" t="str">
        <f t="shared" ref="DO181:EH181" si="420">DO81</f>
        <v>0</v>
      </c>
      <c r="DP181" s="259" t="str">
        <f t="shared" si="420"/>
        <v>0</v>
      </c>
      <c r="DQ181" s="259" t="str">
        <f t="shared" si="420"/>
        <v>0</v>
      </c>
      <c r="DR181" s="259" t="str">
        <f t="shared" si="420"/>
        <v>0</v>
      </c>
      <c r="DS181" s="259" t="str">
        <f t="shared" si="420"/>
        <v>0</v>
      </c>
      <c r="DT181" s="259" t="str">
        <f t="shared" si="420"/>
        <v>0</v>
      </c>
      <c r="DU181" s="259" t="str">
        <f t="shared" si="420"/>
        <v>0</v>
      </c>
      <c r="DV181" s="259" t="str">
        <f t="shared" si="420"/>
        <v>0</v>
      </c>
      <c r="DW181" s="259" t="str">
        <f t="shared" si="420"/>
        <v>0</v>
      </c>
      <c r="DX181" s="259" t="str">
        <f t="shared" si="420"/>
        <v>0</v>
      </c>
      <c r="DY181" s="259" t="str">
        <f t="shared" si="420"/>
        <v>60,561</v>
      </c>
      <c r="DZ181" s="259" t="str">
        <f t="shared" si="420"/>
        <v>60,561</v>
      </c>
      <c r="EA181" s="259" t="str">
        <f t="shared" si="420"/>
        <v>3,566</v>
      </c>
      <c r="EB181" s="259" t="str">
        <f t="shared" si="420"/>
        <v>1,134,440</v>
      </c>
      <c r="EC181" s="259" t="str">
        <f t="shared" si="420"/>
        <v>1,190,129</v>
      </c>
      <c r="ED181" s="259" t="str">
        <f t="shared" si="420"/>
        <v>$3,093,891</v>
      </c>
      <c r="EE181" s="259" t="str">
        <f t="shared" si="420"/>
        <v>$6,267,091</v>
      </c>
      <c r="EF181" s="259" t="str">
        <f t="shared" si="420"/>
        <v>$5,471,588</v>
      </c>
      <c r="EG181" s="259" t="str">
        <f t="shared" si="420"/>
        <v>$14,832,579</v>
      </c>
      <c r="EH181" s="259" t="str">
        <f t="shared" si="420"/>
        <v>-$1</v>
      </c>
      <c r="EI181" s="269" t="s">
        <v>275</v>
      </c>
      <c r="EJ181" s="269" t="s">
        <v>275</v>
      </c>
      <c r="EK181" s="248" t="str">
        <f t="shared" ref="EK181:FD181" si="421">EK81</f>
        <v>-11</v>
      </c>
      <c r="EL181" s="259" t="str">
        <f t="shared" si="421"/>
        <v>0</v>
      </c>
      <c r="EM181" s="259" t="str">
        <f t="shared" si="421"/>
        <v>0</v>
      </c>
      <c r="EN181" s="259" t="str">
        <f t="shared" si="421"/>
        <v>0</v>
      </c>
      <c r="EO181" s="259" t="str">
        <f t="shared" si="421"/>
        <v>0</v>
      </c>
      <c r="EP181" s="259" t="str">
        <f t="shared" si="421"/>
        <v>0</v>
      </c>
      <c r="EQ181" s="259" t="str">
        <f t="shared" si="421"/>
        <v>0</v>
      </c>
      <c r="ER181" s="259" t="str">
        <f t="shared" si="421"/>
        <v>0</v>
      </c>
      <c r="ES181" s="259" t="str">
        <f t="shared" si="421"/>
        <v>0</v>
      </c>
      <c r="ET181" s="259" t="str">
        <f t="shared" si="421"/>
        <v>0</v>
      </c>
      <c r="EU181" s="259" t="str">
        <f t="shared" si="421"/>
        <v>-65,450</v>
      </c>
      <c r="EV181" s="259" t="str">
        <f t="shared" si="421"/>
        <v>-65,450</v>
      </c>
      <c r="EW181" s="259" t="str">
        <f t="shared" si="421"/>
        <v>-4,934</v>
      </c>
      <c r="EX181" s="259" t="str">
        <f t="shared" si="421"/>
        <v>-694,750</v>
      </c>
      <c r="EY181" s="259" t="str">
        <f t="shared" si="421"/>
        <v>-790,122</v>
      </c>
      <c r="EZ181" s="259" t="str">
        <f t="shared" si="421"/>
        <v>-$2,469,281</v>
      </c>
      <c r="FA181" s="259" t="str">
        <f t="shared" si="421"/>
        <v>-$2,478,831</v>
      </c>
      <c r="FB181" s="259" t="str">
        <f t="shared" si="421"/>
        <v>-$4,433,675</v>
      </c>
      <c r="FC181" s="259" t="str">
        <f t="shared" si="421"/>
        <v>-$9,381,786</v>
      </c>
      <c r="FD181" s="259" t="str">
        <f t="shared" si="421"/>
        <v>$2</v>
      </c>
      <c r="FE181" s="269" t="s">
        <v>275</v>
      </c>
    </row>
    <row r="182" spans="1:161" s="2" customFormat="1" ht="12.7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248" t="s">
        <v>360</v>
      </c>
      <c r="AD182" s="257" t="str">
        <f t="shared" ca="1" si="309"/>
        <v>$88</v>
      </c>
      <c r="AE182" s="259" t="str">
        <f t="shared" ref="AE182" si="422">AE82</f>
        <v>130,338</v>
      </c>
      <c r="AF182" s="259" t="str">
        <f t="shared" ref="AF182:AS182" si="423">AF82</f>
        <v>3,319</v>
      </c>
      <c r="AG182" s="259" t="str">
        <f t="shared" si="423"/>
        <v>77</v>
      </c>
      <c r="AH182" s="259" t="str">
        <f t="shared" si="423"/>
        <v>1,405</v>
      </c>
      <c r="AI182" s="259" t="str">
        <f t="shared" si="423"/>
        <v>266</v>
      </c>
      <c r="AJ182" s="259" t="str">
        <f t="shared" si="423"/>
        <v>45</v>
      </c>
      <c r="AK182" s="259" t="str">
        <f t="shared" si="423"/>
        <v>274</v>
      </c>
      <c r="AL182" s="259" t="str">
        <f t="shared" si="423"/>
        <v>506,596</v>
      </c>
      <c r="AM182" s="259" t="str">
        <f t="shared" si="423"/>
        <v>185</v>
      </c>
      <c r="AN182" s="259" t="str">
        <f t="shared" si="423"/>
        <v>2,137,054</v>
      </c>
      <c r="AO182" s="259" t="str">
        <f t="shared" si="423"/>
        <v>283,625</v>
      </c>
      <c r="AP182" s="259" t="str">
        <f t="shared" si="423"/>
        <v>283,818</v>
      </c>
      <c r="AQ182" s="259" t="str">
        <f t="shared" si="423"/>
        <v>65,224</v>
      </c>
      <c r="AR182" s="259" t="str">
        <f t="shared" si="423"/>
        <v>2,632,772</v>
      </c>
      <c r="AS182" s="259" t="str">
        <f t="shared" si="423"/>
        <v>2,880,917</v>
      </c>
      <c r="AT182" s="259" t="str">
        <f t="shared" ref="AT182:AX182" si="424">AT82</f>
        <v>$21,707,400</v>
      </c>
      <c r="AU182" s="259" t="str">
        <f t="shared" si="424"/>
        <v>$96,587,052</v>
      </c>
      <c r="AV182" s="259" t="str">
        <f t="shared" si="424"/>
        <v>$28,687,066</v>
      </c>
      <c r="AW182" s="259" t="str">
        <f t="shared" si="424"/>
        <v>$146,981,518</v>
      </c>
      <c r="AX182" s="259" t="str">
        <f t="shared" si="424"/>
        <v>$88</v>
      </c>
      <c r="AY182" s="269" t="s">
        <v>275</v>
      </c>
      <c r="AZ182" s="269"/>
      <c r="BA182" s="248" t="str">
        <f t="shared" ref="BA182:BT182" si="425">BA82</f>
        <v>127,000</v>
      </c>
      <c r="BB182" s="259" t="str">
        <f t="shared" si="425"/>
        <v>3,798</v>
      </c>
      <c r="BC182" s="259" t="str">
        <f t="shared" si="425"/>
        <v>142</v>
      </c>
      <c r="BD182" s="259" t="str">
        <f t="shared" si="425"/>
        <v>6,339</v>
      </c>
      <c r="BE182" s="259" t="str">
        <f t="shared" si="425"/>
        <v>504</v>
      </c>
      <c r="BF182" s="259" t="str">
        <f t="shared" si="425"/>
        <v>56</v>
      </c>
      <c r="BG182" s="259" t="str">
        <f t="shared" si="425"/>
        <v>270</v>
      </c>
      <c r="BH182" s="259" t="str">
        <f t="shared" si="425"/>
        <v>489,000</v>
      </c>
      <c r="BI182" s="259" t="str">
        <f t="shared" si="425"/>
        <v>149</v>
      </c>
      <c r="BJ182" s="259" t="str">
        <f t="shared" si="425"/>
        <v>1,620,880</v>
      </c>
      <c r="BK182" s="259" t="str">
        <f t="shared" si="425"/>
        <v>1,127,113</v>
      </c>
      <c r="BL182" s="259" t="str">
        <f t="shared" si="425"/>
        <v>1,128,228</v>
      </c>
      <c r="BM182" s="259" t="str">
        <f t="shared" si="425"/>
        <v>128,836</v>
      </c>
      <c r="BN182" s="259" t="str">
        <f t="shared" si="425"/>
        <v>3,288,982</v>
      </c>
      <c r="BO182" s="259" t="str">
        <f t="shared" si="425"/>
        <v>4,383,619</v>
      </c>
      <c r="BP182" s="259" t="str">
        <f t="shared" si="425"/>
        <v>$27,000,000</v>
      </c>
      <c r="BQ182" s="259" t="str">
        <f t="shared" si="425"/>
        <v>$230,000,000</v>
      </c>
      <c r="BR182" s="259" t="str">
        <f t="shared" si="425"/>
        <v>$27,000,000</v>
      </c>
      <c r="BS182" s="259" t="str">
        <f t="shared" si="425"/>
        <v>$284,000,000</v>
      </c>
      <c r="BT182" s="259" t="str">
        <f t="shared" si="425"/>
        <v>$80</v>
      </c>
      <c r="BU182" s="269" t="s">
        <v>275</v>
      </c>
      <c r="BV182" s="269" t="s">
        <v>275</v>
      </c>
      <c r="BW182" s="248" t="str">
        <f t="shared" ref="BW182:CP182" si="426">BW82</f>
        <v>-</v>
      </c>
      <c r="BX182" s="259" t="str">
        <f t="shared" si="426"/>
        <v>-</v>
      </c>
      <c r="BY182" s="259" t="str">
        <f t="shared" si="426"/>
        <v>-</v>
      </c>
      <c r="BZ182" s="259" t="str">
        <f t="shared" si="426"/>
        <v>-</v>
      </c>
      <c r="CA182" s="259" t="str">
        <f t="shared" si="426"/>
        <v>-</v>
      </c>
      <c r="CB182" s="259" t="str">
        <f t="shared" si="426"/>
        <v>-</v>
      </c>
      <c r="CC182" s="259" t="str">
        <f t="shared" si="426"/>
        <v>-</v>
      </c>
      <c r="CD182" s="259" t="str">
        <f t="shared" si="426"/>
        <v>-</v>
      </c>
      <c r="CE182" s="259" t="str">
        <f t="shared" si="426"/>
        <v>-</v>
      </c>
      <c r="CF182" s="259" t="str">
        <f t="shared" si="426"/>
        <v>-</v>
      </c>
      <c r="CG182" s="259" t="str">
        <f t="shared" si="426"/>
        <v>-</v>
      </c>
      <c r="CH182" s="259" t="str">
        <f t="shared" si="426"/>
        <v>-</v>
      </c>
      <c r="CI182" s="259" t="str">
        <f t="shared" si="426"/>
        <v>-</v>
      </c>
      <c r="CJ182" s="259" t="str">
        <f t="shared" si="426"/>
        <v>-</v>
      </c>
      <c r="CK182" s="259" t="str">
        <f t="shared" si="426"/>
        <v>-</v>
      </c>
      <c r="CL182" s="259" t="str">
        <f t="shared" si="426"/>
        <v>-</v>
      </c>
      <c r="CM182" s="259" t="str">
        <f t="shared" si="426"/>
        <v>-</v>
      </c>
      <c r="CN182" s="259" t="str">
        <f t="shared" si="426"/>
        <v>-</v>
      </c>
      <c r="CO182" s="259" t="str">
        <f t="shared" si="426"/>
        <v>-</v>
      </c>
      <c r="CP182" s="259" t="str">
        <f t="shared" si="426"/>
        <v>-</v>
      </c>
      <c r="CQ182" s="269" t="s">
        <v>275</v>
      </c>
      <c r="CR182" s="269" t="s">
        <v>275</v>
      </c>
      <c r="CS182" s="248" t="str">
        <f t="shared" ref="CS182:DL182" si="427">CS82</f>
        <v>128,669</v>
      </c>
      <c r="CT182" s="259" t="str">
        <f t="shared" si="427"/>
        <v>3,559</v>
      </c>
      <c r="CU182" s="259" t="str">
        <f t="shared" si="427"/>
        <v>110</v>
      </c>
      <c r="CV182" s="259" t="str">
        <f t="shared" si="427"/>
        <v>1,574</v>
      </c>
      <c r="CW182" s="259" t="str">
        <f t="shared" si="427"/>
        <v>273</v>
      </c>
      <c r="CX182" s="259" t="str">
        <f t="shared" si="427"/>
        <v>45</v>
      </c>
      <c r="CY182" s="259" t="str">
        <f t="shared" si="427"/>
        <v>272</v>
      </c>
      <c r="CZ182" s="259" t="str">
        <f t="shared" si="427"/>
        <v>497,798</v>
      </c>
      <c r="DA182" s="259" t="str">
        <f t="shared" si="427"/>
        <v>167</v>
      </c>
      <c r="DB182" s="259" t="str">
        <f t="shared" si="427"/>
        <v>1,878,967</v>
      </c>
      <c r="DC182" s="259" t="str">
        <f t="shared" si="427"/>
        <v>705,369</v>
      </c>
      <c r="DD182" s="259" t="str">
        <f t="shared" si="427"/>
        <v>706,023</v>
      </c>
      <c r="DE182" s="259" t="str">
        <f t="shared" si="427"/>
        <v>97,030</v>
      </c>
      <c r="DF182" s="259" t="str">
        <f t="shared" si="427"/>
        <v>2,960,877</v>
      </c>
      <c r="DG182" s="259" t="str">
        <f t="shared" si="427"/>
        <v>3,632,268</v>
      </c>
      <c r="DH182" s="259" t="str">
        <f t="shared" si="427"/>
        <v>$24,353,700</v>
      </c>
      <c r="DI182" s="259" t="str">
        <f t="shared" si="427"/>
        <v>$163,293,526</v>
      </c>
      <c r="DJ182" s="259" t="str">
        <f t="shared" si="427"/>
        <v>$27,843,533</v>
      </c>
      <c r="DK182" s="259" t="str">
        <f t="shared" si="427"/>
        <v>$215,490,759</v>
      </c>
      <c r="DL182" s="259" t="str">
        <f t="shared" si="427"/>
        <v>$84</v>
      </c>
      <c r="DM182" s="269" t="s">
        <v>275</v>
      </c>
      <c r="DN182" s="269" t="s">
        <v>275</v>
      </c>
      <c r="DO182" s="248" t="str">
        <f t="shared" ref="DO182:EH182" si="428">DO82</f>
        <v>3,338</v>
      </c>
      <c r="DP182" s="259" t="str">
        <f t="shared" si="428"/>
        <v>-479</v>
      </c>
      <c r="DQ182" s="259" t="str">
        <f t="shared" si="428"/>
        <v>-65</v>
      </c>
      <c r="DR182" s="259" t="str">
        <f t="shared" si="428"/>
        <v>-337</v>
      </c>
      <c r="DS182" s="259" t="str">
        <f t="shared" si="428"/>
        <v>-13</v>
      </c>
      <c r="DT182" s="259" t="str">
        <f t="shared" si="428"/>
        <v>0</v>
      </c>
      <c r="DU182" s="259" t="str">
        <f t="shared" si="428"/>
        <v>4</v>
      </c>
      <c r="DV182" s="259" t="str">
        <f t="shared" si="428"/>
        <v>17,596</v>
      </c>
      <c r="DW182" s="259" t="str">
        <f t="shared" si="428"/>
        <v>36</v>
      </c>
      <c r="DX182" s="259" t="str">
        <f t="shared" si="428"/>
        <v>516,174</v>
      </c>
      <c r="DY182" s="259" t="str">
        <f t="shared" si="428"/>
        <v>-843,488</v>
      </c>
      <c r="DZ182" s="259" t="str">
        <f t="shared" si="428"/>
        <v>-844,410</v>
      </c>
      <c r="EA182" s="259" t="str">
        <f t="shared" si="428"/>
        <v>-63,612</v>
      </c>
      <c r="EB182" s="259" t="str">
        <f t="shared" si="428"/>
        <v>-656,210</v>
      </c>
      <c r="EC182" s="259" t="str">
        <f t="shared" si="428"/>
        <v>-1,502,702</v>
      </c>
      <c r="ED182" s="259" t="str">
        <f t="shared" si="428"/>
        <v>-$5,292,600</v>
      </c>
      <c r="EE182" s="259" t="str">
        <f t="shared" si="428"/>
        <v>-$133,412,948</v>
      </c>
      <c r="EF182" s="259" t="str">
        <f t="shared" si="428"/>
        <v>$1,687,066</v>
      </c>
      <c r="EG182" s="259" t="str">
        <f t="shared" si="428"/>
        <v>-$137,018,482</v>
      </c>
      <c r="EH182" s="259" t="str">
        <f t="shared" si="428"/>
        <v>$8</v>
      </c>
      <c r="EI182" s="269" t="s">
        <v>275</v>
      </c>
      <c r="EJ182" s="269" t="s">
        <v>275</v>
      </c>
      <c r="EK182" s="248" t="str">
        <f t="shared" ref="EK182:FD182" si="429">EK82</f>
        <v>-</v>
      </c>
      <c r="EL182" s="259" t="str">
        <f t="shared" si="429"/>
        <v>-</v>
      </c>
      <c r="EM182" s="259" t="str">
        <f t="shared" si="429"/>
        <v>-</v>
      </c>
      <c r="EN182" s="259" t="str">
        <f t="shared" si="429"/>
        <v>-</v>
      </c>
      <c r="EO182" s="259" t="str">
        <f t="shared" si="429"/>
        <v>-</v>
      </c>
      <c r="EP182" s="259" t="str">
        <f t="shared" si="429"/>
        <v>-</v>
      </c>
      <c r="EQ182" s="259" t="str">
        <f t="shared" si="429"/>
        <v>-</v>
      </c>
      <c r="ER182" s="259" t="str">
        <f t="shared" si="429"/>
        <v>-</v>
      </c>
      <c r="ES182" s="259" t="str">
        <f t="shared" si="429"/>
        <v>-</v>
      </c>
      <c r="ET182" s="259" t="str">
        <f t="shared" si="429"/>
        <v>-</v>
      </c>
      <c r="EU182" s="259" t="str">
        <f t="shared" si="429"/>
        <v>-</v>
      </c>
      <c r="EV182" s="259" t="str">
        <f t="shared" si="429"/>
        <v>-</v>
      </c>
      <c r="EW182" s="259" t="str">
        <f t="shared" si="429"/>
        <v>-</v>
      </c>
      <c r="EX182" s="259" t="str">
        <f t="shared" si="429"/>
        <v>-</v>
      </c>
      <c r="EY182" s="259" t="str">
        <f t="shared" si="429"/>
        <v>-</v>
      </c>
      <c r="EZ182" s="259" t="str">
        <f t="shared" si="429"/>
        <v>-</v>
      </c>
      <c r="FA182" s="259" t="str">
        <f t="shared" si="429"/>
        <v>-</v>
      </c>
      <c r="FB182" s="259" t="str">
        <f t="shared" si="429"/>
        <v>-</v>
      </c>
      <c r="FC182" s="259" t="str">
        <f t="shared" si="429"/>
        <v>-</v>
      </c>
      <c r="FD182" s="259" t="str">
        <f t="shared" si="429"/>
        <v>-</v>
      </c>
      <c r="FE182" s="269" t="s">
        <v>275</v>
      </c>
    </row>
    <row r="183" spans="1:161" s="2" customFormat="1" ht="12.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248" t="s">
        <v>148</v>
      </c>
      <c r="AD183" s="257" t="str">
        <f t="shared" ca="1" si="309"/>
        <v>$129</v>
      </c>
      <c r="AE183" s="259" t="str">
        <f t="shared" ref="AE183" si="430">AE83</f>
        <v>18,900</v>
      </c>
      <c r="AF183" s="259" t="str">
        <f t="shared" ref="AF183:AS183" si="431">AF83</f>
        <v>1,110</v>
      </c>
      <c r="AG183" s="259" t="str">
        <f t="shared" si="431"/>
        <v>166</v>
      </c>
      <c r="AH183" s="259" t="str">
        <f t="shared" si="431"/>
        <v>500</v>
      </c>
      <c r="AI183" s="259" t="str">
        <f t="shared" si="431"/>
        <v>35</v>
      </c>
      <c r="AJ183" s="259" t="str">
        <f t="shared" si="431"/>
        <v>20</v>
      </c>
      <c r="AK183" s="259" t="str">
        <f t="shared" si="431"/>
        <v>139</v>
      </c>
      <c r="AL183" s="259" t="str">
        <f t="shared" si="431"/>
        <v>54,000</v>
      </c>
      <c r="AM183" s="259" t="str">
        <f t="shared" si="431"/>
        <v>127</v>
      </c>
      <c r="AN183" s="259" t="str">
        <f t="shared" si="431"/>
        <v>1,100,000</v>
      </c>
      <c r="AO183" s="259" t="str">
        <f t="shared" si="431"/>
        <v>111,970</v>
      </c>
      <c r="AP183" s="259" t="str">
        <f t="shared" si="431"/>
        <v>111,970</v>
      </c>
      <c r="AQ183" s="259" t="str">
        <f t="shared" si="431"/>
        <v>38,627</v>
      </c>
      <c r="AR183" s="259" t="str">
        <f t="shared" si="431"/>
        <v>1,000,000</v>
      </c>
      <c r="AS183" s="259" t="str">
        <f t="shared" si="431"/>
        <v>2,538,903</v>
      </c>
      <c r="AT183" s="259" t="str">
        <f t="shared" ref="AT183:AX183" si="432">AT83</f>
        <v>$20,164,593</v>
      </c>
      <c r="AU183" s="259" t="str">
        <f t="shared" si="432"/>
        <v>$11,014,214</v>
      </c>
      <c r="AV183" s="259" t="str">
        <f t="shared" si="432"/>
        <v>$17,972,971</v>
      </c>
      <c r="AW183" s="259" t="str">
        <f t="shared" si="432"/>
        <v>$49,640,708</v>
      </c>
      <c r="AX183" s="259" t="str">
        <f t="shared" si="432"/>
        <v>$129</v>
      </c>
      <c r="AY183" s="269" t="s">
        <v>275</v>
      </c>
      <c r="AZ183" s="269"/>
      <c r="BA183" s="248" t="str">
        <f t="shared" ref="BA183:BT183" si="433">BA83</f>
        <v>18,600</v>
      </c>
      <c r="BB183" s="259" t="str">
        <f t="shared" si="433"/>
        <v>1,110</v>
      </c>
      <c r="BC183" s="259" t="str">
        <f t="shared" si="433"/>
        <v>166</v>
      </c>
      <c r="BD183" s="259" t="str">
        <f t="shared" si="433"/>
        <v>500</v>
      </c>
      <c r="BE183" s="259" t="str">
        <f t="shared" si="433"/>
        <v>35</v>
      </c>
      <c r="BF183" s="259" t="str">
        <f t="shared" si="433"/>
        <v>20</v>
      </c>
      <c r="BG183" s="259" t="str">
        <f t="shared" si="433"/>
        <v>139</v>
      </c>
      <c r="BH183" s="259" t="str">
        <f t="shared" si="433"/>
        <v>54,000</v>
      </c>
      <c r="BI183" s="259" t="str">
        <f t="shared" si="433"/>
        <v>127</v>
      </c>
      <c r="BJ183" s="259" t="str">
        <f t="shared" si="433"/>
        <v>1,100,000</v>
      </c>
      <c r="BK183" s="259" t="str">
        <f t="shared" si="433"/>
        <v>63,505</v>
      </c>
      <c r="BL183" s="259" t="str">
        <f t="shared" si="433"/>
        <v>63,505</v>
      </c>
      <c r="BM183" s="259" t="str">
        <f t="shared" si="433"/>
        <v>38,122</v>
      </c>
      <c r="BN183" s="259" t="str">
        <f t="shared" si="433"/>
        <v>553,702</v>
      </c>
      <c r="BO183" s="259" t="str">
        <f t="shared" si="433"/>
        <v>1,705,713</v>
      </c>
      <c r="BP183" s="259" t="str">
        <f t="shared" si="433"/>
        <v>$15,444,641</v>
      </c>
      <c r="BQ183" s="259" t="str">
        <f t="shared" si="433"/>
        <v>$12,757,215</v>
      </c>
      <c r="BR183" s="259" t="str">
        <f t="shared" si="433"/>
        <v>$11,559,402</v>
      </c>
      <c r="BS183" s="259" t="str">
        <f t="shared" si="433"/>
        <v>$41,777,977</v>
      </c>
      <c r="BT183" s="259" t="str">
        <f t="shared" si="433"/>
        <v>$129</v>
      </c>
      <c r="BU183" s="269" t="s">
        <v>275</v>
      </c>
      <c r="BV183" s="269" t="s">
        <v>275</v>
      </c>
      <c r="BW183" s="248" t="str">
        <f t="shared" ref="BW183:CP183" si="434">BW83</f>
        <v>18,600</v>
      </c>
      <c r="BX183" s="259" t="str">
        <f t="shared" si="434"/>
        <v>1,110</v>
      </c>
      <c r="BY183" s="259" t="str">
        <f t="shared" si="434"/>
        <v>166</v>
      </c>
      <c r="BZ183" s="259" t="str">
        <f t="shared" si="434"/>
        <v>500</v>
      </c>
      <c r="CA183" s="259" t="str">
        <f t="shared" si="434"/>
        <v>35</v>
      </c>
      <c r="CB183" s="259" t="str">
        <f t="shared" si="434"/>
        <v>20</v>
      </c>
      <c r="CC183" s="259" t="str">
        <f t="shared" si="434"/>
        <v>139</v>
      </c>
      <c r="CD183" s="259" t="str">
        <f t="shared" si="434"/>
        <v>54,000</v>
      </c>
      <c r="CE183" s="259" t="str">
        <f t="shared" si="434"/>
        <v>127</v>
      </c>
      <c r="CF183" s="259" t="str">
        <f t="shared" si="434"/>
        <v>1,100,000</v>
      </c>
      <c r="CG183" s="259" t="str">
        <f t="shared" si="434"/>
        <v>31,698</v>
      </c>
      <c r="CH183" s="259" t="str">
        <f t="shared" si="434"/>
        <v>31,698</v>
      </c>
      <c r="CI183" s="259" t="str">
        <f t="shared" si="434"/>
        <v>8,000</v>
      </c>
      <c r="CJ183" s="259" t="str">
        <f t="shared" si="434"/>
        <v>1,200,000</v>
      </c>
      <c r="CK183" s="259" t="str">
        <f t="shared" si="434"/>
        <v>2,174,650</v>
      </c>
      <c r="CL183" s="259" t="str">
        <f t="shared" si="434"/>
        <v>$12,450,362</v>
      </c>
      <c r="CM183" s="259" t="str">
        <f t="shared" si="434"/>
        <v>$11,548,672</v>
      </c>
      <c r="CN183" s="259" t="str">
        <f t="shared" si="434"/>
        <v>$7,022,521</v>
      </c>
      <c r="CO183" s="259" t="str">
        <f t="shared" si="434"/>
        <v>$34,000,000</v>
      </c>
      <c r="CP183" s="259" t="str">
        <f t="shared" si="434"/>
        <v>$121</v>
      </c>
      <c r="CQ183" s="269" t="s">
        <v>275</v>
      </c>
      <c r="CR183" s="269" t="s">
        <v>275</v>
      </c>
      <c r="CS183" s="248" t="str">
        <f t="shared" ref="CS183:DL183" si="435">CS83</f>
        <v>18,700</v>
      </c>
      <c r="CT183" s="259" t="str">
        <f t="shared" si="435"/>
        <v>1,110</v>
      </c>
      <c r="CU183" s="259" t="str">
        <f t="shared" si="435"/>
        <v>166</v>
      </c>
      <c r="CV183" s="259" t="str">
        <f t="shared" si="435"/>
        <v>500</v>
      </c>
      <c r="CW183" s="259" t="str">
        <f t="shared" si="435"/>
        <v>35</v>
      </c>
      <c r="CX183" s="259" t="str">
        <f t="shared" si="435"/>
        <v>20</v>
      </c>
      <c r="CY183" s="259" t="str">
        <f t="shared" si="435"/>
        <v>139</v>
      </c>
      <c r="CZ183" s="259" t="str">
        <f t="shared" si="435"/>
        <v>54,000</v>
      </c>
      <c r="DA183" s="259" t="str">
        <f t="shared" si="435"/>
        <v>127</v>
      </c>
      <c r="DB183" s="259" t="str">
        <f t="shared" si="435"/>
        <v>1,100,000</v>
      </c>
      <c r="DC183" s="259" t="str">
        <f t="shared" si="435"/>
        <v>69,058</v>
      </c>
      <c r="DD183" s="259" t="str">
        <f t="shared" si="435"/>
        <v>69,058</v>
      </c>
      <c r="DE183" s="259" t="str">
        <f t="shared" si="435"/>
        <v>28,250</v>
      </c>
      <c r="DF183" s="259" t="str">
        <f t="shared" si="435"/>
        <v>917,901</v>
      </c>
      <c r="DG183" s="259" t="str">
        <f t="shared" si="435"/>
        <v>2,139,755</v>
      </c>
      <c r="DH183" s="259" t="str">
        <f t="shared" si="435"/>
        <v>$16,019,865</v>
      </c>
      <c r="DI183" s="259" t="str">
        <f t="shared" si="435"/>
        <v>$11,773,367</v>
      </c>
      <c r="DJ183" s="259" t="str">
        <f t="shared" si="435"/>
        <v>$12,184,965</v>
      </c>
      <c r="DK183" s="259" t="str">
        <f t="shared" si="435"/>
        <v>$41,806,228</v>
      </c>
      <c r="DL183" s="259" t="str">
        <f t="shared" si="435"/>
        <v>$126</v>
      </c>
      <c r="DM183" s="269" t="s">
        <v>275</v>
      </c>
      <c r="DN183" s="269" t="s">
        <v>275</v>
      </c>
      <c r="DO183" s="248" t="str">
        <f t="shared" ref="DO183:EH183" si="436">DO83</f>
        <v>300</v>
      </c>
      <c r="DP183" s="259" t="str">
        <f t="shared" si="436"/>
        <v>0</v>
      </c>
      <c r="DQ183" s="259" t="str">
        <f t="shared" si="436"/>
        <v>0</v>
      </c>
      <c r="DR183" s="259" t="str">
        <f t="shared" si="436"/>
        <v>0</v>
      </c>
      <c r="DS183" s="259" t="str">
        <f t="shared" si="436"/>
        <v>0</v>
      </c>
      <c r="DT183" s="259" t="str">
        <f t="shared" si="436"/>
        <v>0</v>
      </c>
      <c r="DU183" s="259" t="str">
        <f t="shared" si="436"/>
        <v>0</v>
      </c>
      <c r="DV183" s="259" t="str">
        <f t="shared" si="436"/>
        <v>0</v>
      </c>
      <c r="DW183" s="259" t="str">
        <f t="shared" si="436"/>
        <v>0</v>
      </c>
      <c r="DX183" s="259" t="str">
        <f t="shared" si="436"/>
        <v>0</v>
      </c>
      <c r="DY183" s="259" t="str">
        <f t="shared" si="436"/>
        <v>48,465</v>
      </c>
      <c r="DZ183" s="259" t="str">
        <f t="shared" si="436"/>
        <v>48,465</v>
      </c>
      <c r="EA183" s="259" t="str">
        <f t="shared" si="436"/>
        <v>505</v>
      </c>
      <c r="EB183" s="259" t="str">
        <f t="shared" si="436"/>
        <v>446,298</v>
      </c>
      <c r="EC183" s="259" t="str">
        <f t="shared" si="436"/>
        <v>833,190</v>
      </c>
      <c r="ED183" s="259" t="str">
        <f t="shared" si="436"/>
        <v>$4,719,952</v>
      </c>
      <c r="EE183" s="259" t="str">
        <f t="shared" si="436"/>
        <v>-$1,743,001</v>
      </c>
      <c r="EF183" s="259" t="str">
        <f t="shared" si="436"/>
        <v>$6,413,569</v>
      </c>
      <c r="EG183" s="259" t="str">
        <f t="shared" si="436"/>
        <v>$7,862,731</v>
      </c>
      <c r="EH183" s="259" t="str">
        <f t="shared" si="436"/>
        <v>$0</v>
      </c>
      <c r="EI183" s="269" t="s">
        <v>275</v>
      </c>
      <c r="EJ183" s="269" t="s">
        <v>275</v>
      </c>
      <c r="EK183" s="248" t="str">
        <f t="shared" ref="EK183:FD183" si="437">EK83</f>
        <v>0</v>
      </c>
      <c r="EL183" s="259" t="str">
        <f t="shared" si="437"/>
        <v>0</v>
      </c>
      <c r="EM183" s="259" t="str">
        <f t="shared" si="437"/>
        <v>0</v>
      </c>
      <c r="EN183" s="259" t="str">
        <f t="shared" si="437"/>
        <v>0</v>
      </c>
      <c r="EO183" s="259" t="str">
        <f t="shared" si="437"/>
        <v>0</v>
      </c>
      <c r="EP183" s="259" t="str">
        <f t="shared" si="437"/>
        <v>0</v>
      </c>
      <c r="EQ183" s="259" t="str">
        <f t="shared" si="437"/>
        <v>0</v>
      </c>
      <c r="ER183" s="259" t="str">
        <f t="shared" si="437"/>
        <v>0</v>
      </c>
      <c r="ES183" s="259" t="str">
        <f t="shared" si="437"/>
        <v>0</v>
      </c>
      <c r="ET183" s="259" t="str">
        <f t="shared" si="437"/>
        <v>0</v>
      </c>
      <c r="EU183" s="259" t="str">
        <f t="shared" si="437"/>
        <v>31,807</v>
      </c>
      <c r="EV183" s="259" t="str">
        <f t="shared" si="437"/>
        <v>31,807</v>
      </c>
      <c r="EW183" s="259" t="str">
        <f t="shared" si="437"/>
        <v>30,122</v>
      </c>
      <c r="EX183" s="259" t="str">
        <f t="shared" si="437"/>
        <v>-646,298</v>
      </c>
      <c r="EY183" s="259" t="str">
        <f t="shared" si="437"/>
        <v>-468,937</v>
      </c>
      <c r="EZ183" s="259" t="str">
        <f t="shared" si="437"/>
        <v>$2,994,279</v>
      </c>
      <c r="FA183" s="259" t="str">
        <f t="shared" si="437"/>
        <v>$1,208,543</v>
      </c>
      <c r="FB183" s="259" t="str">
        <f t="shared" si="437"/>
        <v>$4,536,881</v>
      </c>
      <c r="FC183" s="259" t="str">
        <f t="shared" si="437"/>
        <v>$7,777,977</v>
      </c>
      <c r="FD183" s="259" t="str">
        <f t="shared" si="437"/>
        <v>$8</v>
      </c>
      <c r="FE183" s="269" t="s">
        <v>275</v>
      </c>
    </row>
    <row r="184" spans="1:161" s="2" customFormat="1" ht="12.7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248" t="s">
        <v>149</v>
      </c>
      <c r="AD184" s="257" t="str">
        <f t="shared" ca="1" si="309"/>
        <v>$75</v>
      </c>
      <c r="AE184" s="259" t="str">
        <f t="shared" ref="AE184" si="438">AE84</f>
        <v>75,000</v>
      </c>
      <c r="AF184" s="259" t="str">
        <f t="shared" ref="AF184:AS184" si="439">AF84</f>
        <v>4,500</v>
      </c>
      <c r="AG184" s="259" t="str">
        <f t="shared" si="439"/>
        <v>125</v>
      </c>
      <c r="AH184" s="259" t="str">
        <f t="shared" si="439"/>
        <v>1,371</v>
      </c>
      <c r="AI184" s="259" t="str">
        <f t="shared" si="439"/>
        <v>246</v>
      </c>
      <c r="AJ184" s="259" t="str">
        <f t="shared" si="439"/>
        <v>29</v>
      </c>
      <c r="AK184" s="259" t="str">
        <f t="shared" si="439"/>
        <v>158</v>
      </c>
      <c r="AL184" s="259" t="str">
        <f t="shared" si="439"/>
        <v>177,000</v>
      </c>
      <c r="AM184" s="259" t="str">
        <f t="shared" si="439"/>
        <v>111</v>
      </c>
      <c r="AN184" s="259" t="str">
        <f t="shared" si="439"/>
        <v>962,000</v>
      </c>
      <c r="AO184" s="259" t="str">
        <f t="shared" si="439"/>
        <v>156,355</v>
      </c>
      <c r="AP184" s="259" t="str">
        <f t="shared" si="439"/>
        <v>156,426</v>
      </c>
      <c r="AQ184" s="259" t="str">
        <f t="shared" si="439"/>
        <v>194,427</v>
      </c>
      <c r="AR184" s="259" t="str">
        <f t="shared" si="439"/>
        <v>595,485</v>
      </c>
      <c r="AS184" s="259" t="str">
        <f t="shared" si="439"/>
        <v>666,694</v>
      </c>
      <c r="AT184" s="259" t="str">
        <f t="shared" ref="AT184:AX184" si="440">AT84</f>
        <v>-</v>
      </c>
      <c r="AU184" s="259" t="str">
        <f t="shared" si="440"/>
        <v>-</v>
      </c>
      <c r="AV184" s="259" t="str">
        <f t="shared" si="440"/>
        <v>-</v>
      </c>
      <c r="AW184" s="259" t="str">
        <f t="shared" si="440"/>
        <v>$20,504,626</v>
      </c>
      <c r="AX184" s="259" t="str">
        <f t="shared" si="440"/>
        <v>$75</v>
      </c>
      <c r="AY184" s="269" t="s">
        <v>275</v>
      </c>
      <c r="AZ184" s="269"/>
      <c r="BA184" s="248" t="str">
        <f t="shared" ref="BA184:BT184" si="441">BA84</f>
        <v>75,000</v>
      </c>
      <c r="BB184" s="259" t="str">
        <f t="shared" si="441"/>
        <v>4,500</v>
      </c>
      <c r="BC184" s="259" t="str">
        <f t="shared" si="441"/>
        <v>125</v>
      </c>
      <c r="BD184" s="259" t="str">
        <f t="shared" si="441"/>
        <v>1,371</v>
      </c>
      <c r="BE184" s="259" t="str">
        <f t="shared" si="441"/>
        <v>246</v>
      </c>
      <c r="BF184" s="259" t="str">
        <f t="shared" si="441"/>
        <v>29</v>
      </c>
      <c r="BG184" s="259" t="str">
        <f t="shared" si="441"/>
        <v>158</v>
      </c>
      <c r="BH184" s="259" t="str">
        <f t="shared" si="441"/>
        <v>177,000</v>
      </c>
      <c r="BI184" s="259" t="str">
        <f t="shared" si="441"/>
        <v>111</v>
      </c>
      <c r="BJ184" s="259" t="str">
        <f t="shared" si="441"/>
        <v>961,400</v>
      </c>
      <c r="BK184" s="259" t="str">
        <f t="shared" si="441"/>
        <v>199,642</v>
      </c>
      <c r="BL184" s="259" t="str">
        <f t="shared" si="441"/>
        <v>199,954</v>
      </c>
      <c r="BM184" s="259" t="str">
        <f t="shared" si="441"/>
        <v>265,363</v>
      </c>
      <c r="BN184" s="259" t="str">
        <f t="shared" si="441"/>
        <v>525,051</v>
      </c>
      <c r="BO184" s="259" t="str">
        <f t="shared" si="441"/>
        <v>628,093</v>
      </c>
      <c r="BP184" s="259" t="str">
        <f t="shared" si="441"/>
        <v>-</v>
      </c>
      <c r="BQ184" s="259" t="str">
        <f t="shared" si="441"/>
        <v>-</v>
      </c>
      <c r="BR184" s="259" t="str">
        <f t="shared" si="441"/>
        <v>-</v>
      </c>
      <c r="BS184" s="259" t="str">
        <f t="shared" si="441"/>
        <v>$48,358,696</v>
      </c>
      <c r="BT184" s="259" t="str">
        <f t="shared" si="441"/>
        <v>$79</v>
      </c>
      <c r="BU184" s="269" t="s">
        <v>275</v>
      </c>
      <c r="BV184" s="269" t="s">
        <v>275</v>
      </c>
      <c r="BW184" s="248" t="str">
        <f t="shared" ref="BW184:CP184" si="442">BW84</f>
        <v>75,000</v>
      </c>
      <c r="BX184" s="259" t="str">
        <f t="shared" si="442"/>
        <v>4,500</v>
      </c>
      <c r="BY184" s="259" t="str">
        <f t="shared" si="442"/>
        <v>125</v>
      </c>
      <c r="BZ184" s="259" t="str">
        <f t="shared" si="442"/>
        <v>1,020</v>
      </c>
      <c r="CA184" s="259" t="str">
        <f t="shared" si="442"/>
        <v>137</v>
      </c>
      <c r="CB184" s="259" t="str">
        <f t="shared" si="442"/>
        <v>29</v>
      </c>
      <c r="CC184" s="259" t="str">
        <f t="shared" si="442"/>
        <v>158</v>
      </c>
      <c r="CD184" s="259" t="str">
        <f t="shared" si="442"/>
        <v>177,000</v>
      </c>
      <c r="CE184" s="259" t="str">
        <f t="shared" si="442"/>
        <v>75</v>
      </c>
      <c r="CF184" s="259" t="str">
        <f t="shared" si="442"/>
        <v>450,000</v>
      </c>
      <c r="CG184" s="259" t="str">
        <f t="shared" si="442"/>
        <v>253,575</v>
      </c>
      <c r="CH184" s="259" t="str">
        <f t="shared" si="442"/>
        <v>253,775</v>
      </c>
      <c r="CI184" s="259" t="str">
        <f t="shared" si="442"/>
        <v>381,425</v>
      </c>
      <c r="CJ184" s="259" t="str">
        <f t="shared" si="442"/>
        <v>681,000</v>
      </c>
      <c r="CK184" s="259" t="str">
        <f t="shared" si="442"/>
        <v>781,000</v>
      </c>
      <c r="CL184" s="259" t="str">
        <f t="shared" si="442"/>
        <v>-</v>
      </c>
      <c r="CM184" s="259" t="str">
        <f t="shared" si="442"/>
        <v>-</v>
      </c>
      <c r="CN184" s="259" t="str">
        <f t="shared" si="442"/>
        <v>-</v>
      </c>
      <c r="CO184" s="259" t="str">
        <f t="shared" si="442"/>
        <v>$61,530,000</v>
      </c>
      <c r="CP184" s="259" t="str">
        <f t="shared" si="442"/>
        <v>$81</v>
      </c>
      <c r="CQ184" s="269" t="s">
        <v>275</v>
      </c>
      <c r="CR184" s="269" t="s">
        <v>275</v>
      </c>
      <c r="CS184" s="248" t="str">
        <f t="shared" ref="CS184:DL184" si="443">CS84</f>
        <v>75,000</v>
      </c>
      <c r="CT184" s="259" t="str">
        <f t="shared" si="443"/>
        <v>4,500</v>
      </c>
      <c r="CU184" s="259" t="str">
        <f t="shared" si="443"/>
        <v>125</v>
      </c>
      <c r="CV184" s="259" t="str">
        <f t="shared" si="443"/>
        <v>1,254</v>
      </c>
      <c r="CW184" s="259" t="str">
        <f t="shared" si="443"/>
        <v>210</v>
      </c>
      <c r="CX184" s="259" t="str">
        <f t="shared" si="443"/>
        <v>29</v>
      </c>
      <c r="CY184" s="259" t="str">
        <f t="shared" si="443"/>
        <v>158</v>
      </c>
      <c r="CZ184" s="259" t="str">
        <f t="shared" si="443"/>
        <v>177,000</v>
      </c>
      <c r="DA184" s="259" t="str">
        <f t="shared" si="443"/>
        <v>99</v>
      </c>
      <c r="DB184" s="259" t="str">
        <f t="shared" si="443"/>
        <v>791,133</v>
      </c>
      <c r="DC184" s="259" t="str">
        <f t="shared" si="443"/>
        <v>203,191</v>
      </c>
      <c r="DD184" s="259" t="str">
        <f t="shared" si="443"/>
        <v>203,385</v>
      </c>
      <c r="DE184" s="259" t="str">
        <f t="shared" si="443"/>
        <v>280,405</v>
      </c>
      <c r="DF184" s="259" t="str">
        <f t="shared" si="443"/>
        <v>600,512</v>
      </c>
      <c r="DG184" s="259" t="str">
        <f t="shared" si="443"/>
        <v>691,929</v>
      </c>
      <c r="DH184" s="259" t="str">
        <f t="shared" si="443"/>
        <v>-</v>
      </c>
      <c r="DI184" s="259" t="str">
        <f t="shared" si="443"/>
        <v>-</v>
      </c>
      <c r="DJ184" s="259" t="str">
        <f t="shared" si="443"/>
        <v>-</v>
      </c>
      <c r="DK184" s="259" t="str">
        <f t="shared" si="443"/>
        <v>$43,464,441</v>
      </c>
      <c r="DL184" s="259" t="str">
        <f t="shared" si="443"/>
        <v>$78</v>
      </c>
      <c r="DM184" s="269" t="s">
        <v>275</v>
      </c>
      <c r="DN184" s="269" t="s">
        <v>275</v>
      </c>
      <c r="DO184" s="248" t="str">
        <f t="shared" ref="DO184:EH184" si="444">DO84</f>
        <v>0</v>
      </c>
      <c r="DP184" s="259" t="str">
        <f t="shared" si="444"/>
        <v>0</v>
      </c>
      <c r="DQ184" s="259" t="str">
        <f t="shared" si="444"/>
        <v>0</v>
      </c>
      <c r="DR184" s="259" t="str">
        <f t="shared" si="444"/>
        <v>0</v>
      </c>
      <c r="DS184" s="259" t="str">
        <f t="shared" si="444"/>
        <v>0</v>
      </c>
      <c r="DT184" s="259" t="str">
        <f t="shared" si="444"/>
        <v>0</v>
      </c>
      <c r="DU184" s="259" t="str">
        <f t="shared" si="444"/>
        <v>0</v>
      </c>
      <c r="DV184" s="259" t="str">
        <f t="shared" si="444"/>
        <v>0</v>
      </c>
      <c r="DW184" s="259" t="str">
        <f t="shared" si="444"/>
        <v>0</v>
      </c>
      <c r="DX184" s="259" t="str">
        <f t="shared" si="444"/>
        <v>600</v>
      </c>
      <c r="DY184" s="259" t="str">
        <f t="shared" si="444"/>
        <v>-43,287</v>
      </c>
      <c r="DZ184" s="259" t="str">
        <f t="shared" si="444"/>
        <v>-43,528</v>
      </c>
      <c r="EA184" s="259" t="str">
        <f t="shared" si="444"/>
        <v>-70,936</v>
      </c>
      <c r="EB184" s="259" t="str">
        <f t="shared" si="444"/>
        <v>70,434</v>
      </c>
      <c r="EC184" s="259" t="str">
        <f t="shared" si="444"/>
        <v>38,601</v>
      </c>
      <c r="ED184" s="259" t="str">
        <f t="shared" si="444"/>
        <v>-</v>
      </c>
      <c r="EE184" s="259" t="str">
        <f t="shared" si="444"/>
        <v>-</v>
      </c>
      <c r="EF184" s="259" t="str">
        <f t="shared" si="444"/>
        <v>-</v>
      </c>
      <c r="EG184" s="259" t="str">
        <f t="shared" si="444"/>
        <v>-$27,854,070</v>
      </c>
      <c r="EH184" s="259" t="str">
        <f t="shared" si="444"/>
        <v>-$4</v>
      </c>
      <c r="EI184" s="269" t="s">
        <v>275</v>
      </c>
      <c r="EJ184" s="269" t="s">
        <v>275</v>
      </c>
      <c r="EK184" s="248" t="str">
        <f t="shared" ref="EK184:FD184" si="445">EK84</f>
        <v>0</v>
      </c>
      <c r="EL184" s="259" t="str">
        <f t="shared" si="445"/>
        <v>0</v>
      </c>
      <c r="EM184" s="259" t="str">
        <f t="shared" si="445"/>
        <v>0</v>
      </c>
      <c r="EN184" s="259" t="str">
        <f t="shared" si="445"/>
        <v>351</v>
      </c>
      <c r="EO184" s="259" t="str">
        <f t="shared" si="445"/>
        <v>109</v>
      </c>
      <c r="EP184" s="259" t="str">
        <f t="shared" si="445"/>
        <v>0</v>
      </c>
      <c r="EQ184" s="259" t="str">
        <f t="shared" si="445"/>
        <v>0</v>
      </c>
      <c r="ER184" s="259" t="str">
        <f t="shared" si="445"/>
        <v>0</v>
      </c>
      <c r="ES184" s="259" t="str">
        <f t="shared" si="445"/>
        <v>36</v>
      </c>
      <c r="ET184" s="259" t="str">
        <f t="shared" si="445"/>
        <v>511,400</v>
      </c>
      <c r="EU184" s="259" t="str">
        <f t="shared" si="445"/>
        <v>-53,933</v>
      </c>
      <c r="EV184" s="259" t="str">
        <f t="shared" si="445"/>
        <v>-53,821</v>
      </c>
      <c r="EW184" s="259" t="str">
        <f t="shared" si="445"/>
        <v>-116,062</v>
      </c>
      <c r="EX184" s="259" t="str">
        <f t="shared" si="445"/>
        <v>-155,949</v>
      </c>
      <c r="EY184" s="259" t="str">
        <f t="shared" si="445"/>
        <v>-152,907</v>
      </c>
      <c r="EZ184" s="259" t="str">
        <f t="shared" si="445"/>
        <v>-</v>
      </c>
      <c r="FA184" s="259" t="str">
        <f t="shared" si="445"/>
        <v>-</v>
      </c>
      <c r="FB184" s="259" t="str">
        <f t="shared" si="445"/>
        <v>-</v>
      </c>
      <c r="FC184" s="259" t="str">
        <f t="shared" si="445"/>
        <v>-$13,171,304</v>
      </c>
      <c r="FD184" s="259" t="str">
        <f t="shared" si="445"/>
        <v>-$2</v>
      </c>
      <c r="FE184" s="269" t="s">
        <v>275</v>
      </c>
    </row>
    <row r="185" spans="1:161" s="2" customFormat="1" ht="12.7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248" t="s">
        <v>75</v>
      </c>
      <c r="AD185" s="257" t="str">
        <f t="shared" ca="1" si="309"/>
        <v>$69</v>
      </c>
      <c r="AE185" s="259" t="str">
        <f t="shared" ref="AE185" si="446">AE85</f>
        <v>34,621</v>
      </c>
      <c r="AF185" s="259" t="str">
        <f t="shared" ref="AF185:AS185" si="447">AF85</f>
        <v>0</v>
      </c>
      <c r="AG185" s="259" t="str">
        <f t="shared" si="447"/>
        <v>0</v>
      </c>
      <c r="AH185" s="259" t="str">
        <f t="shared" si="447"/>
        <v>0</v>
      </c>
      <c r="AI185" s="259" t="str">
        <f t="shared" si="447"/>
        <v>0</v>
      </c>
      <c r="AJ185" s="259" t="str">
        <f t="shared" si="447"/>
        <v>0</v>
      </c>
      <c r="AK185" s="259" t="str">
        <f t="shared" si="447"/>
        <v>282</v>
      </c>
      <c r="AL185" s="259" t="str">
        <f t="shared" si="447"/>
        <v>562,471</v>
      </c>
      <c r="AM185" s="259" t="str">
        <f t="shared" si="447"/>
        <v>277</v>
      </c>
      <c r="AN185" s="259" t="str">
        <f t="shared" si="447"/>
        <v>3,316,619</v>
      </c>
      <c r="AO185" s="259" t="str">
        <f t="shared" si="447"/>
        <v>525,276</v>
      </c>
      <c r="AP185" s="259" t="str">
        <f t="shared" si="447"/>
        <v>525,306</v>
      </c>
      <c r="AQ185" s="259" t="str">
        <f t="shared" si="447"/>
        <v>14,467</v>
      </c>
      <c r="AR185" s="259" t="str">
        <f t="shared" si="447"/>
        <v>4,629,484</v>
      </c>
      <c r="AS185" s="259" t="str">
        <f t="shared" si="447"/>
        <v>4,764,506</v>
      </c>
      <c r="AT185" s="259" t="str">
        <f t="shared" ref="AT185:AX185" si="448">AT85</f>
        <v>$23,226,685</v>
      </c>
      <c r="AU185" s="259" t="str">
        <f t="shared" si="448"/>
        <v>$24,913,706</v>
      </c>
      <c r="AV185" s="259" t="str">
        <f t="shared" si="448"/>
        <v>$39,696,302</v>
      </c>
      <c r="AW185" s="259" t="str">
        <f t="shared" si="448"/>
        <v>$87,836,693</v>
      </c>
      <c r="AX185" s="259" t="str">
        <f t="shared" si="448"/>
        <v>$69</v>
      </c>
      <c r="AY185" s="269" t="s">
        <v>275</v>
      </c>
      <c r="AZ185" s="269"/>
      <c r="BA185" s="248" t="str">
        <f t="shared" ref="BA185:BT185" si="449">BA85</f>
        <v>34,486</v>
      </c>
      <c r="BB185" s="259">
        <f t="shared" si="449"/>
        <v>0</v>
      </c>
      <c r="BC185" s="259">
        <f t="shared" si="449"/>
        <v>0</v>
      </c>
      <c r="BD185" s="259" t="str">
        <f t="shared" si="449"/>
        <v>3,006</v>
      </c>
      <c r="BE185" s="259" t="str">
        <f t="shared" si="449"/>
        <v>366</v>
      </c>
      <c r="BF185" s="259" t="str">
        <f t="shared" si="449"/>
        <v>31</v>
      </c>
      <c r="BG185" s="259" t="str">
        <f t="shared" si="449"/>
        <v>322</v>
      </c>
      <c r="BH185" s="259" t="str">
        <f t="shared" si="449"/>
        <v>525,456</v>
      </c>
      <c r="BI185" s="259" t="str">
        <f t="shared" si="449"/>
        <v>227</v>
      </c>
      <c r="BJ185" s="259" t="str">
        <f t="shared" si="449"/>
        <v>853,700</v>
      </c>
      <c r="BK185" s="259" t="str">
        <f t="shared" si="449"/>
        <v>399,046</v>
      </c>
      <c r="BL185" s="259" t="str">
        <f t="shared" si="449"/>
        <v>399,076</v>
      </c>
      <c r="BM185" s="259" t="str">
        <f t="shared" si="449"/>
        <v>9,255</v>
      </c>
      <c r="BN185" s="259" t="str">
        <f t="shared" si="449"/>
        <v>3,822,077</v>
      </c>
      <c r="BO185" s="259" t="str">
        <f t="shared" si="449"/>
        <v>4,018,330</v>
      </c>
      <c r="BP185" s="259" t="str">
        <f t="shared" si="449"/>
        <v>$20,077,541</v>
      </c>
      <c r="BQ185" s="259" t="str">
        <f t="shared" si="449"/>
        <v>$20,770,104</v>
      </c>
      <c r="BR185" s="259" t="str">
        <f t="shared" si="449"/>
        <v>$31,140,663</v>
      </c>
      <c r="BS185" s="259" t="str">
        <f t="shared" si="449"/>
        <v>$71,988,308</v>
      </c>
      <c r="BT185" s="259" t="str">
        <f t="shared" si="449"/>
        <v>$71</v>
      </c>
      <c r="BU185" s="269" t="s">
        <v>275</v>
      </c>
      <c r="BV185" s="269" t="s">
        <v>275</v>
      </c>
      <c r="BW185" s="248" t="str">
        <f t="shared" ref="BW185:CP185" si="450">BW85</f>
        <v>34,535</v>
      </c>
      <c r="BX185" s="259">
        <f t="shared" si="450"/>
        <v>0</v>
      </c>
      <c r="BY185" s="259">
        <f t="shared" si="450"/>
        <v>0</v>
      </c>
      <c r="BZ185" s="259" t="str">
        <f t="shared" si="450"/>
        <v>1,517</v>
      </c>
      <c r="CA185" s="259" t="str">
        <f t="shared" si="450"/>
        <v>762</v>
      </c>
      <c r="CB185" s="259" t="str">
        <f t="shared" si="450"/>
        <v>31</v>
      </c>
      <c r="CC185" s="259" t="str">
        <f t="shared" si="450"/>
        <v>262</v>
      </c>
      <c r="CD185" s="259" t="str">
        <f t="shared" si="450"/>
        <v>525,456</v>
      </c>
      <c r="CE185" s="259" t="str">
        <f t="shared" si="450"/>
        <v>-</v>
      </c>
      <c r="CF185" s="259" t="str">
        <f t="shared" si="450"/>
        <v>-</v>
      </c>
      <c r="CG185" s="259" t="str">
        <f t="shared" si="450"/>
        <v>388,797</v>
      </c>
      <c r="CH185" s="259" t="str">
        <f t="shared" si="450"/>
        <v>388,917</v>
      </c>
      <c r="CI185" s="259" t="str">
        <f t="shared" si="450"/>
        <v>31,221</v>
      </c>
      <c r="CJ185" s="259" t="str">
        <f t="shared" si="450"/>
        <v>3,300,471</v>
      </c>
      <c r="CK185" s="259" t="str">
        <f t="shared" si="450"/>
        <v>3,567,774</v>
      </c>
      <c r="CL185" s="259" t="str">
        <f t="shared" si="450"/>
        <v>$19,007,154</v>
      </c>
      <c r="CM185" s="259" t="str">
        <f t="shared" si="450"/>
        <v>$23,767,883</v>
      </c>
      <c r="CN185" s="259" t="str">
        <f t="shared" si="450"/>
        <v>$31,419,463</v>
      </c>
      <c r="CO185" s="259" t="str">
        <f t="shared" si="450"/>
        <v>$74,194,500</v>
      </c>
      <c r="CP185" s="259" t="str">
        <f t="shared" si="450"/>
        <v>$69</v>
      </c>
      <c r="CQ185" s="269" t="s">
        <v>275</v>
      </c>
      <c r="CR185" s="269" t="s">
        <v>275</v>
      </c>
      <c r="CS185" s="248" t="str">
        <f t="shared" ref="CS185:DL185" si="451">CS85</f>
        <v>34,547</v>
      </c>
      <c r="CT185" s="259" t="str">
        <f t="shared" si="451"/>
        <v>0</v>
      </c>
      <c r="CU185" s="259" t="str">
        <f t="shared" si="451"/>
        <v>0</v>
      </c>
      <c r="CV185" s="259" t="str">
        <f t="shared" si="451"/>
        <v>0</v>
      </c>
      <c r="CW185" s="259" t="str">
        <f t="shared" si="451"/>
        <v>0</v>
      </c>
      <c r="CX185" s="259" t="str">
        <f t="shared" si="451"/>
        <v>0</v>
      </c>
      <c r="CY185" s="259" t="str">
        <f t="shared" si="451"/>
        <v>289</v>
      </c>
      <c r="CZ185" s="259" t="str">
        <f t="shared" si="451"/>
        <v>537,794</v>
      </c>
      <c r="DA185" s="259" t="str">
        <f t="shared" si="451"/>
        <v>252</v>
      </c>
      <c r="DB185" s="259" t="str">
        <f t="shared" si="451"/>
        <v>2,085,160</v>
      </c>
      <c r="DC185" s="259" t="str">
        <f t="shared" si="451"/>
        <v>437,706</v>
      </c>
      <c r="DD185" s="259" t="str">
        <f t="shared" si="451"/>
        <v>437,766</v>
      </c>
      <c r="DE185" s="259" t="str">
        <f t="shared" si="451"/>
        <v>18,314</v>
      </c>
      <c r="DF185" s="259" t="str">
        <f t="shared" si="451"/>
        <v>3,917,344</v>
      </c>
      <c r="DG185" s="259" t="str">
        <f t="shared" si="451"/>
        <v>4,116,870</v>
      </c>
      <c r="DH185" s="259" t="str">
        <f t="shared" si="451"/>
        <v>$20,770,460</v>
      </c>
      <c r="DI185" s="259" t="str">
        <f t="shared" si="451"/>
        <v>$23,150,564</v>
      </c>
      <c r="DJ185" s="259" t="str">
        <f t="shared" si="451"/>
        <v>$34,085,476</v>
      </c>
      <c r="DK185" s="259" t="str">
        <f t="shared" si="451"/>
        <v>$78,006,500</v>
      </c>
      <c r="DL185" s="259" t="str">
        <f t="shared" si="451"/>
        <v>$70</v>
      </c>
      <c r="DM185" s="269" t="s">
        <v>275</v>
      </c>
      <c r="DN185" s="269" t="s">
        <v>275</v>
      </c>
      <c r="DO185" s="248" t="str">
        <f t="shared" ref="DO185:EH185" si="452">DO85</f>
        <v>135</v>
      </c>
      <c r="DP185" s="259" t="str">
        <f t="shared" si="452"/>
        <v>0</v>
      </c>
      <c r="DQ185" s="259" t="str">
        <f t="shared" si="452"/>
        <v>0</v>
      </c>
      <c r="DR185" s="259" t="str">
        <f t="shared" si="452"/>
        <v>0</v>
      </c>
      <c r="DS185" s="259" t="str">
        <f t="shared" si="452"/>
        <v>0</v>
      </c>
      <c r="DT185" s="259" t="str">
        <f t="shared" si="452"/>
        <v>0</v>
      </c>
      <c r="DU185" s="259" t="str">
        <f t="shared" si="452"/>
        <v>-40</v>
      </c>
      <c r="DV185" s="259" t="str">
        <f t="shared" si="452"/>
        <v>37,015</v>
      </c>
      <c r="DW185" s="259" t="str">
        <f t="shared" si="452"/>
        <v>50</v>
      </c>
      <c r="DX185" s="259" t="str">
        <f t="shared" si="452"/>
        <v>2,462,919</v>
      </c>
      <c r="DY185" s="259" t="str">
        <f t="shared" si="452"/>
        <v>126,230</v>
      </c>
      <c r="DZ185" s="259" t="str">
        <f t="shared" si="452"/>
        <v>126,230</v>
      </c>
      <c r="EA185" s="259" t="str">
        <f t="shared" si="452"/>
        <v>5,212</v>
      </c>
      <c r="EB185" s="259" t="str">
        <f t="shared" si="452"/>
        <v>807,407</v>
      </c>
      <c r="EC185" s="259" t="str">
        <f t="shared" si="452"/>
        <v>746,176</v>
      </c>
      <c r="ED185" s="259" t="str">
        <f t="shared" si="452"/>
        <v>$3,149,144</v>
      </c>
      <c r="EE185" s="259" t="str">
        <f t="shared" si="452"/>
        <v>$4,143,602</v>
      </c>
      <c r="EF185" s="259" t="str">
        <f t="shared" si="452"/>
        <v>$8,555,639</v>
      </c>
      <c r="EG185" s="259" t="str">
        <f t="shared" si="452"/>
        <v>$15,848,385</v>
      </c>
      <c r="EH185" s="259" t="str">
        <f t="shared" si="452"/>
        <v>-$3</v>
      </c>
      <c r="EI185" s="269" t="s">
        <v>275</v>
      </c>
      <c r="EJ185" s="269" t="s">
        <v>275</v>
      </c>
      <c r="EK185" s="248" t="str">
        <f t="shared" ref="EK185:FD185" si="453">EK85</f>
        <v>-49</v>
      </c>
      <c r="EL185" s="259" t="str">
        <f t="shared" si="453"/>
        <v>0</v>
      </c>
      <c r="EM185" s="259" t="str">
        <f t="shared" si="453"/>
        <v>0</v>
      </c>
      <c r="EN185" s="259" t="str">
        <f t="shared" si="453"/>
        <v>1,489</v>
      </c>
      <c r="EO185" s="259" t="str">
        <f t="shared" si="453"/>
        <v>-396</v>
      </c>
      <c r="EP185" s="259" t="str">
        <f t="shared" si="453"/>
        <v>0</v>
      </c>
      <c r="EQ185" s="259" t="str">
        <f t="shared" si="453"/>
        <v>60</v>
      </c>
      <c r="ER185" s="259" t="str">
        <f t="shared" si="453"/>
        <v>0</v>
      </c>
      <c r="ES185" s="259" t="str">
        <f t="shared" si="453"/>
        <v>-</v>
      </c>
      <c r="ET185" s="259" t="str">
        <f t="shared" si="453"/>
        <v>-</v>
      </c>
      <c r="EU185" s="259" t="str">
        <f t="shared" si="453"/>
        <v>10,249</v>
      </c>
      <c r="EV185" s="259" t="str">
        <f t="shared" si="453"/>
        <v>10,159</v>
      </c>
      <c r="EW185" s="259" t="str">
        <f t="shared" si="453"/>
        <v>-21,966</v>
      </c>
      <c r="EX185" s="259" t="str">
        <f t="shared" si="453"/>
        <v>521,606</v>
      </c>
      <c r="EY185" s="259" t="str">
        <f t="shared" si="453"/>
        <v>450,556</v>
      </c>
      <c r="EZ185" s="259" t="str">
        <f t="shared" si="453"/>
        <v>$1,070,387</v>
      </c>
      <c r="FA185" s="259" t="str">
        <f t="shared" si="453"/>
        <v>-$2,997,779</v>
      </c>
      <c r="FB185" s="259" t="str">
        <f t="shared" si="453"/>
        <v>-$278,800</v>
      </c>
      <c r="FC185" s="259" t="str">
        <f t="shared" si="453"/>
        <v>-$2,206,192</v>
      </c>
      <c r="FD185" s="259" t="str">
        <f t="shared" si="453"/>
        <v>$2</v>
      </c>
      <c r="FE185" s="269" t="s">
        <v>275</v>
      </c>
    </row>
    <row r="186" spans="1:161" s="2" customFormat="1" ht="12.7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248" t="s">
        <v>361</v>
      </c>
      <c r="AD186" s="257" t="str">
        <f t="shared" ca="1" si="309"/>
        <v>-</v>
      </c>
      <c r="AE186" s="259" t="str">
        <f t="shared" ref="AE186" si="454">AE86</f>
        <v>-</v>
      </c>
      <c r="AF186" s="259" t="str">
        <f t="shared" ref="AF186:AS186" si="455">AF86</f>
        <v>-</v>
      </c>
      <c r="AG186" s="259" t="str">
        <f t="shared" si="455"/>
        <v>-</v>
      </c>
      <c r="AH186" s="259" t="str">
        <f t="shared" si="455"/>
        <v>-</v>
      </c>
      <c r="AI186" s="259" t="str">
        <f t="shared" si="455"/>
        <v>-</v>
      </c>
      <c r="AJ186" s="259" t="str">
        <f t="shared" si="455"/>
        <v>-</v>
      </c>
      <c r="AK186" s="259" t="str">
        <f t="shared" si="455"/>
        <v>-</v>
      </c>
      <c r="AL186" s="259" t="str">
        <f t="shared" si="455"/>
        <v>-</v>
      </c>
      <c r="AM186" s="259" t="str">
        <f t="shared" si="455"/>
        <v>-</v>
      </c>
      <c r="AN186" s="259" t="str">
        <f t="shared" si="455"/>
        <v>-</v>
      </c>
      <c r="AO186" s="259" t="str">
        <f t="shared" si="455"/>
        <v>-</v>
      </c>
      <c r="AP186" s="259" t="str">
        <f t="shared" si="455"/>
        <v>-</v>
      </c>
      <c r="AQ186" s="259" t="str">
        <f t="shared" si="455"/>
        <v>-</v>
      </c>
      <c r="AR186" s="259" t="str">
        <f t="shared" si="455"/>
        <v>-</v>
      </c>
      <c r="AS186" s="259" t="str">
        <f t="shared" si="455"/>
        <v>-</v>
      </c>
      <c r="AT186" s="259" t="str">
        <f t="shared" ref="AT186:AX186" si="456">AT86</f>
        <v>-</v>
      </c>
      <c r="AU186" s="259" t="str">
        <f t="shared" si="456"/>
        <v>-</v>
      </c>
      <c r="AV186" s="259" t="str">
        <f t="shared" si="456"/>
        <v>-</v>
      </c>
      <c r="AW186" s="259" t="str">
        <f t="shared" si="456"/>
        <v>-</v>
      </c>
      <c r="AX186" s="259" t="str">
        <f t="shared" si="456"/>
        <v>-</v>
      </c>
      <c r="AY186" s="269" t="s">
        <v>275</v>
      </c>
      <c r="AZ186" s="269"/>
      <c r="BA186" s="248" t="str">
        <f t="shared" ref="BA186:BT186" si="457">BA86</f>
        <v>-</v>
      </c>
      <c r="BB186" s="259" t="str">
        <f t="shared" si="457"/>
        <v>-</v>
      </c>
      <c r="BC186" s="259" t="str">
        <f t="shared" si="457"/>
        <v>-</v>
      </c>
      <c r="BD186" s="259" t="str">
        <f t="shared" si="457"/>
        <v>-</v>
      </c>
      <c r="BE186" s="259" t="str">
        <f t="shared" si="457"/>
        <v>-</v>
      </c>
      <c r="BF186" s="259" t="str">
        <f t="shared" si="457"/>
        <v>-</v>
      </c>
      <c r="BG186" s="259" t="str">
        <f t="shared" si="457"/>
        <v>-</v>
      </c>
      <c r="BH186" s="259" t="str">
        <f t="shared" si="457"/>
        <v>-</v>
      </c>
      <c r="BI186" s="259" t="str">
        <f t="shared" si="457"/>
        <v>-</v>
      </c>
      <c r="BJ186" s="259" t="str">
        <f t="shared" si="457"/>
        <v>-</v>
      </c>
      <c r="BK186" s="259" t="str">
        <f t="shared" si="457"/>
        <v>-</v>
      </c>
      <c r="BL186" s="259" t="str">
        <f t="shared" si="457"/>
        <v>-</v>
      </c>
      <c r="BM186" s="259" t="str">
        <f t="shared" si="457"/>
        <v>-</v>
      </c>
      <c r="BN186" s="259" t="str">
        <f t="shared" si="457"/>
        <v>-</v>
      </c>
      <c r="BO186" s="259" t="str">
        <f t="shared" si="457"/>
        <v>-</v>
      </c>
      <c r="BP186" s="259" t="str">
        <f t="shared" si="457"/>
        <v>-</v>
      </c>
      <c r="BQ186" s="259" t="str">
        <f t="shared" si="457"/>
        <v>-</v>
      </c>
      <c r="BR186" s="259" t="str">
        <f t="shared" si="457"/>
        <v>-</v>
      </c>
      <c r="BS186" s="259" t="str">
        <f t="shared" si="457"/>
        <v>-</v>
      </c>
      <c r="BT186" s="259" t="str">
        <f t="shared" si="457"/>
        <v>-</v>
      </c>
      <c r="BU186" s="269" t="s">
        <v>275</v>
      </c>
      <c r="BV186" s="269" t="s">
        <v>275</v>
      </c>
      <c r="BW186" s="248" t="str">
        <f t="shared" ref="BW186:CP186" si="458">BW86</f>
        <v>-</v>
      </c>
      <c r="BX186" s="259" t="str">
        <f t="shared" si="458"/>
        <v>-</v>
      </c>
      <c r="BY186" s="259" t="str">
        <f t="shared" si="458"/>
        <v>-</v>
      </c>
      <c r="BZ186" s="259" t="str">
        <f t="shared" si="458"/>
        <v>-</v>
      </c>
      <c r="CA186" s="259" t="str">
        <f t="shared" si="458"/>
        <v>-</v>
      </c>
      <c r="CB186" s="259" t="str">
        <f t="shared" si="458"/>
        <v>-</v>
      </c>
      <c r="CC186" s="259" t="str">
        <f t="shared" si="458"/>
        <v>-</v>
      </c>
      <c r="CD186" s="259" t="str">
        <f t="shared" si="458"/>
        <v>-</v>
      </c>
      <c r="CE186" s="259" t="str">
        <f t="shared" si="458"/>
        <v>-</v>
      </c>
      <c r="CF186" s="259" t="str">
        <f t="shared" si="458"/>
        <v>-</v>
      </c>
      <c r="CG186" s="259" t="str">
        <f t="shared" si="458"/>
        <v>-</v>
      </c>
      <c r="CH186" s="259" t="str">
        <f t="shared" si="458"/>
        <v>-</v>
      </c>
      <c r="CI186" s="259" t="str">
        <f t="shared" si="458"/>
        <v>-</v>
      </c>
      <c r="CJ186" s="259" t="str">
        <f t="shared" si="458"/>
        <v>-</v>
      </c>
      <c r="CK186" s="259" t="str">
        <f t="shared" si="458"/>
        <v>-</v>
      </c>
      <c r="CL186" s="259" t="str">
        <f t="shared" si="458"/>
        <v>-</v>
      </c>
      <c r="CM186" s="259" t="str">
        <f t="shared" si="458"/>
        <v>-</v>
      </c>
      <c r="CN186" s="259" t="str">
        <f t="shared" si="458"/>
        <v>-</v>
      </c>
      <c r="CO186" s="259" t="str">
        <f t="shared" si="458"/>
        <v>-</v>
      </c>
      <c r="CP186" s="259" t="str">
        <f t="shared" si="458"/>
        <v>-</v>
      </c>
      <c r="CQ186" s="269" t="s">
        <v>275</v>
      </c>
      <c r="CR186" s="269" t="s">
        <v>275</v>
      </c>
      <c r="CS186" s="248" t="str">
        <f t="shared" ref="CS186:DL186" si="459">CS86</f>
        <v>-</v>
      </c>
      <c r="CT186" s="259" t="str">
        <f t="shared" si="459"/>
        <v>-</v>
      </c>
      <c r="CU186" s="259" t="str">
        <f t="shared" si="459"/>
        <v>-</v>
      </c>
      <c r="CV186" s="259" t="str">
        <f t="shared" si="459"/>
        <v>-</v>
      </c>
      <c r="CW186" s="259" t="str">
        <f t="shared" si="459"/>
        <v>-</v>
      </c>
      <c r="CX186" s="259" t="str">
        <f t="shared" si="459"/>
        <v>-</v>
      </c>
      <c r="CY186" s="259" t="str">
        <f t="shared" si="459"/>
        <v>-</v>
      </c>
      <c r="CZ186" s="259" t="str">
        <f t="shared" si="459"/>
        <v>-</v>
      </c>
      <c r="DA186" s="259" t="str">
        <f t="shared" si="459"/>
        <v>-</v>
      </c>
      <c r="DB186" s="259" t="str">
        <f t="shared" si="459"/>
        <v>-</v>
      </c>
      <c r="DC186" s="259" t="str">
        <f t="shared" si="459"/>
        <v>-</v>
      </c>
      <c r="DD186" s="259" t="str">
        <f t="shared" si="459"/>
        <v>-</v>
      </c>
      <c r="DE186" s="259" t="str">
        <f t="shared" si="459"/>
        <v>-</v>
      </c>
      <c r="DF186" s="259" t="str">
        <f t="shared" si="459"/>
        <v>-</v>
      </c>
      <c r="DG186" s="259" t="str">
        <f t="shared" si="459"/>
        <v>-</v>
      </c>
      <c r="DH186" s="259" t="str">
        <f t="shared" si="459"/>
        <v>-</v>
      </c>
      <c r="DI186" s="259" t="str">
        <f t="shared" si="459"/>
        <v>-</v>
      </c>
      <c r="DJ186" s="259" t="str">
        <f t="shared" si="459"/>
        <v>-</v>
      </c>
      <c r="DK186" s="259" t="str">
        <f t="shared" si="459"/>
        <v>-</v>
      </c>
      <c r="DL186" s="259" t="str">
        <f t="shared" si="459"/>
        <v>-</v>
      </c>
      <c r="DM186" s="269" t="s">
        <v>275</v>
      </c>
      <c r="DN186" s="269" t="s">
        <v>275</v>
      </c>
      <c r="DO186" s="248" t="str">
        <f t="shared" ref="DO186:EH186" si="460">DO86</f>
        <v>-</v>
      </c>
      <c r="DP186" s="259" t="str">
        <f t="shared" si="460"/>
        <v>-</v>
      </c>
      <c r="DQ186" s="259" t="str">
        <f t="shared" si="460"/>
        <v>-</v>
      </c>
      <c r="DR186" s="259" t="str">
        <f t="shared" si="460"/>
        <v>-</v>
      </c>
      <c r="DS186" s="259" t="str">
        <f t="shared" si="460"/>
        <v>-</v>
      </c>
      <c r="DT186" s="259" t="str">
        <f t="shared" si="460"/>
        <v>-</v>
      </c>
      <c r="DU186" s="259" t="str">
        <f t="shared" si="460"/>
        <v>-</v>
      </c>
      <c r="DV186" s="259" t="str">
        <f t="shared" si="460"/>
        <v>-</v>
      </c>
      <c r="DW186" s="259" t="str">
        <f t="shared" si="460"/>
        <v>-</v>
      </c>
      <c r="DX186" s="259" t="str">
        <f t="shared" si="460"/>
        <v>-</v>
      </c>
      <c r="DY186" s="259" t="str">
        <f t="shared" si="460"/>
        <v>-</v>
      </c>
      <c r="DZ186" s="259" t="str">
        <f t="shared" si="460"/>
        <v>-</v>
      </c>
      <c r="EA186" s="259" t="str">
        <f t="shared" si="460"/>
        <v>-</v>
      </c>
      <c r="EB186" s="259" t="str">
        <f t="shared" si="460"/>
        <v>-</v>
      </c>
      <c r="EC186" s="259" t="str">
        <f t="shared" si="460"/>
        <v>-</v>
      </c>
      <c r="ED186" s="259" t="str">
        <f t="shared" si="460"/>
        <v>-</v>
      </c>
      <c r="EE186" s="259" t="str">
        <f t="shared" si="460"/>
        <v>-</v>
      </c>
      <c r="EF186" s="259" t="str">
        <f t="shared" si="460"/>
        <v>-</v>
      </c>
      <c r="EG186" s="259" t="str">
        <f t="shared" si="460"/>
        <v>-</v>
      </c>
      <c r="EH186" s="259" t="str">
        <f t="shared" si="460"/>
        <v>-</v>
      </c>
      <c r="EI186" s="269" t="s">
        <v>275</v>
      </c>
      <c r="EJ186" s="269" t="s">
        <v>275</v>
      </c>
      <c r="EK186" s="248" t="str">
        <f t="shared" ref="EK186:FD186" si="461">EK86</f>
        <v>-</v>
      </c>
      <c r="EL186" s="259" t="str">
        <f t="shared" si="461"/>
        <v>-</v>
      </c>
      <c r="EM186" s="259" t="str">
        <f t="shared" si="461"/>
        <v>-</v>
      </c>
      <c r="EN186" s="259" t="str">
        <f t="shared" si="461"/>
        <v>-</v>
      </c>
      <c r="EO186" s="259" t="str">
        <f t="shared" si="461"/>
        <v>-</v>
      </c>
      <c r="EP186" s="259" t="str">
        <f t="shared" si="461"/>
        <v>-</v>
      </c>
      <c r="EQ186" s="259" t="str">
        <f t="shared" si="461"/>
        <v>-</v>
      </c>
      <c r="ER186" s="259" t="str">
        <f t="shared" si="461"/>
        <v>-</v>
      </c>
      <c r="ES186" s="259" t="str">
        <f t="shared" si="461"/>
        <v>-</v>
      </c>
      <c r="ET186" s="259" t="str">
        <f t="shared" si="461"/>
        <v>-</v>
      </c>
      <c r="EU186" s="259" t="str">
        <f t="shared" si="461"/>
        <v>-</v>
      </c>
      <c r="EV186" s="259" t="str">
        <f t="shared" si="461"/>
        <v>-</v>
      </c>
      <c r="EW186" s="259" t="str">
        <f t="shared" si="461"/>
        <v>-</v>
      </c>
      <c r="EX186" s="259" t="str">
        <f t="shared" si="461"/>
        <v>-</v>
      </c>
      <c r="EY186" s="259" t="str">
        <f t="shared" si="461"/>
        <v>-</v>
      </c>
      <c r="EZ186" s="259" t="str">
        <f t="shared" si="461"/>
        <v>-</v>
      </c>
      <c r="FA186" s="259" t="str">
        <f t="shared" si="461"/>
        <v>-</v>
      </c>
      <c r="FB186" s="259" t="str">
        <f t="shared" si="461"/>
        <v>-</v>
      </c>
      <c r="FC186" s="259" t="str">
        <f t="shared" si="461"/>
        <v>-</v>
      </c>
      <c r="FD186" s="259" t="str">
        <f t="shared" si="461"/>
        <v>-</v>
      </c>
      <c r="FE186" s="269" t="s">
        <v>275</v>
      </c>
    </row>
  </sheetData>
  <mergeCells count="10">
    <mergeCell ref="U5:V5"/>
    <mergeCell ref="U27:V27"/>
    <mergeCell ref="U28:V28"/>
    <mergeCell ref="U16:V17"/>
    <mergeCell ref="U19:V20"/>
    <mergeCell ref="U30:V30"/>
    <mergeCell ref="U10:V11"/>
    <mergeCell ref="U13:V14"/>
    <mergeCell ref="U7:V8"/>
    <mergeCell ref="U22:V23"/>
  </mergeCells>
  <conditionalFormatting sqref="AK89:AK102 AK87">
    <cfRule type="expression" dxfId="27" priority="45">
      <formula>$AF$6=1</formula>
    </cfRule>
  </conditionalFormatting>
  <conditionalFormatting sqref="AK136 AK138:AK143">
    <cfRule type="expression" dxfId="26" priority="40">
      <formula>$AF$6=1</formula>
    </cfRule>
  </conditionalFormatting>
  <conditionalFormatting sqref="AK144:AK185">
    <cfRule type="expression" dxfId="25" priority="37">
      <formula>$AF$6=1</formula>
    </cfRule>
  </conditionalFormatting>
  <conditionalFormatting sqref="AK186">
    <cfRule type="expression" dxfId="24" priority="35">
      <formula>$AF$6=1</formula>
    </cfRule>
  </conditionalFormatting>
  <conditionalFormatting sqref="BG138:BG143">
    <cfRule type="expression" dxfId="23" priority="28">
      <formula>$AF$6=1</formula>
    </cfRule>
  </conditionalFormatting>
  <conditionalFormatting sqref="BG144:BG185">
    <cfRule type="expression" dxfId="22" priority="27">
      <formula>$AF$6=1</formula>
    </cfRule>
  </conditionalFormatting>
  <conditionalFormatting sqref="BG186">
    <cfRule type="expression" dxfId="21" priority="26">
      <formula>$AF$6=1</formula>
    </cfRule>
  </conditionalFormatting>
  <conditionalFormatting sqref="CC144:CC185">
    <cfRule type="expression" dxfId="20" priority="23">
      <formula>$AF$6=1</formula>
    </cfRule>
  </conditionalFormatting>
  <conditionalFormatting sqref="CC136:CC143">
    <cfRule type="expression" dxfId="19" priority="24">
      <formula>$AF$6=1</formula>
    </cfRule>
  </conditionalFormatting>
  <conditionalFormatting sqref="CC186">
    <cfRule type="expression" dxfId="18" priority="22">
      <formula>$AF$6=1</formula>
    </cfRule>
  </conditionalFormatting>
  <conditionalFormatting sqref="CY136:CY143">
    <cfRule type="expression" dxfId="17" priority="20">
      <formula>$AF$6=1</formula>
    </cfRule>
  </conditionalFormatting>
  <conditionalFormatting sqref="CY144:CY185">
    <cfRule type="expression" dxfId="16" priority="19">
      <formula>$AF$6=1</formula>
    </cfRule>
  </conditionalFormatting>
  <conditionalFormatting sqref="CY186">
    <cfRule type="expression" dxfId="15" priority="18">
      <formula>$AF$6=1</formula>
    </cfRule>
  </conditionalFormatting>
  <conditionalFormatting sqref="BG137">
    <cfRule type="expression" dxfId="14" priority="13">
      <formula>$AF$6=1</formula>
    </cfRule>
  </conditionalFormatting>
  <conditionalFormatting sqref="BG136">
    <cfRule type="expression" dxfId="13" priority="12">
      <formula>$AF$6=1</formula>
    </cfRule>
  </conditionalFormatting>
  <conditionalFormatting sqref="AK137">
    <cfRule type="expression" dxfId="12" priority="11">
      <formula>$AF$6=1</formula>
    </cfRule>
  </conditionalFormatting>
  <conditionalFormatting sqref="DU136:DU143">
    <cfRule type="expression" dxfId="11" priority="10">
      <formula>$AF$6=1</formula>
    </cfRule>
  </conditionalFormatting>
  <conditionalFormatting sqref="DU144:DU185">
    <cfRule type="expression" dxfId="10" priority="9">
      <formula>$AF$6=1</formula>
    </cfRule>
  </conditionalFormatting>
  <conditionalFormatting sqref="DU186">
    <cfRule type="expression" dxfId="9" priority="8">
      <formula>$AF$6=1</formula>
    </cfRule>
  </conditionalFormatting>
  <conditionalFormatting sqref="EQ136:EQ143">
    <cfRule type="expression" dxfId="8" priority="7">
      <formula>$AF$6=1</formula>
    </cfRule>
  </conditionalFormatting>
  <conditionalFormatting sqref="EQ144:EQ185">
    <cfRule type="expression" dxfId="7" priority="6">
      <formula>$AF$6=1</formula>
    </cfRule>
  </conditionalFormatting>
  <conditionalFormatting sqref="EQ186">
    <cfRule type="expression" dxfId="6" priority="5">
      <formula>$AF$6=1</formula>
    </cfRule>
  </conditionalFormatting>
  <conditionalFormatting sqref="BG36">
    <cfRule type="expression" dxfId="5" priority="4">
      <formula>$AF$6=1</formula>
    </cfRule>
  </conditionalFormatting>
  <conditionalFormatting sqref="BG37:BG86">
    <cfRule type="expression" dxfId="4" priority="3">
      <formula>$AF$6=1</formula>
    </cfRule>
  </conditionalFormatting>
  <conditionalFormatting sqref="CC36:CC86">
    <cfRule type="expression" dxfId="3" priority="2">
      <formula>$AF$6=1</formula>
    </cfRule>
  </conditionalFormatting>
  <printOptions horizontalCentered="1" verticalCentered="1"/>
  <pageMargins left="0.28999999999999998" right="0.16" top="0.75" bottom="0.42" header="0.3" footer="0.3"/>
  <pageSetup scale="8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11" r:id="rId4" name="List Box 39">
              <controlPr locked="0" defaultSize="0" autoLine="0" autoPict="0">
                <anchor moveWithCells="1">
                  <from>
                    <xdr:col>19</xdr:col>
                    <xdr:colOff>95250</xdr:colOff>
                    <xdr:row>1</xdr:row>
                    <xdr:rowOff>190500</xdr:rowOff>
                  </from>
                  <to>
                    <xdr:col>25</xdr:col>
                    <xdr:colOff>66675</xdr:colOff>
                    <xdr:row>6</xdr:row>
                    <xdr:rowOff>114300</xdr:rowOff>
                  </to>
                </anchor>
              </controlPr>
            </control>
          </mc:Choice>
        </mc:AlternateContent>
        <mc:AlternateContent xmlns:mc="http://schemas.openxmlformats.org/markup-compatibility/2006">
          <mc:Choice Requires="x14">
            <control shapeId="3115" r:id="rId5" name="List Box 43">
              <controlPr locked="0" defaultSize="0" autoLine="0" autoPict="0">
                <anchor moveWithCells="1">
                  <from>
                    <xdr:col>19</xdr:col>
                    <xdr:colOff>95250</xdr:colOff>
                    <xdr:row>9</xdr:row>
                    <xdr:rowOff>57150</xdr:rowOff>
                  </from>
                  <to>
                    <xdr:col>25</xdr:col>
                    <xdr:colOff>95250</xdr:colOff>
                    <xdr:row>24</xdr:row>
                    <xdr:rowOff>95250</xdr:rowOff>
                  </to>
                </anchor>
              </controlPr>
            </control>
          </mc:Choice>
        </mc:AlternateContent>
        <mc:AlternateContent xmlns:mc="http://schemas.openxmlformats.org/markup-compatibility/2006">
          <mc:Choice Requires="x14">
            <control shapeId="3116" r:id="rId6" name="List Box 44">
              <controlPr locked="0" defaultSize="0" autoLine="0" autoPict="0">
                <anchor moveWithCells="1">
                  <from>
                    <xdr:col>25</xdr:col>
                    <xdr:colOff>266700</xdr:colOff>
                    <xdr:row>9</xdr:row>
                    <xdr:rowOff>57150</xdr:rowOff>
                  </from>
                  <to>
                    <xdr:col>27</xdr:col>
                    <xdr:colOff>2695575</xdr:colOff>
                    <xdr:row>24</xdr:row>
                    <xdr:rowOff>104775</xdr:rowOff>
                  </to>
                </anchor>
              </controlPr>
            </control>
          </mc:Choice>
        </mc:AlternateContent>
        <mc:AlternateContent xmlns:mc="http://schemas.openxmlformats.org/markup-compatibility/2006">
          <mc:Choice Requires="x14">
            <control shapeId="3122" r:id="rId7" name="List Box 50">
              <controlPr defaultSize="0" autoLine="0" autoPict="0">
                <anchor moveWithCells="1">
                  <from>
                    <xdr:col>25</xdr:col>
                    <xdr:colOff>266700</xdr:colOff>
                    <xdr:row>1</xdr:row>
                    <xdr:rowOff>190500</xdr:rowOff>
                  </from>
                  <to>
                    <xdr:col>27</xdr:col>
                    <xdr:colOff>2676525</xdr:colOff>
                    <xdr:row>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pageSetUpPr fitToPage="1"/>
  </sheetPr>
  <dimension ref="A1:BJ1210"/>
  <sheetViews>
    <sheetView showGridLines="0" zoomScaleNormal="100" workbookViewId="0">
      <pane xSplit="1" topLeftCell="B1" activePane="topRight" state="frozen"/>
      <selection pane="topRight" activeCell="A7" sqref="A7"/>
    </sheetView>
  </sheetViews>
  <sheetFormatPr defaultColWidth="14.42578125" defaultRowHeight="15.75" customHeight="1" x14ac:dyDescent="0.2"/>
  <cols>
    <col min="1" max="1" width="17.42578125" style="29" customWidth="1"/>
    <col min="2" max="2" width="18.28515625" style="29" bestFit="1" customWidth="1"/>
    <col min="3" max="3" width="41.5703125" style="29" bestFit="1" customWidth="1"/>
    <col min="4" max="4" width="26.5703125" style="29" bestFit="1" customWidth="1"/>
    <col min="5" max="5" width="15.28515625" style="29" customWidth="1"/>
    <col min="6" max="6" width="11.28515625" style="29" customWidth="1"/>
    <col min="7" max="46" width="17.140625" style="29" customWidth="1"/>
    <col min="47" max="47" width="17.140625" style="81" customWidth="1"/>
    <col min="48" max="62" width="17.140625" style="29" customWidth="1"/>
    <col min="63" max="16384" width="14.42578125" style="29"/>
  </cols>
  <sheetData>
    <row r="1" spans="1:62" ht="63" customHeight="1" x14ac:dyDescent="0.2">
      <c r="A1" s="28"/>
      <c r="C1" s="28"/>
      <c r="D1" s="30"/>
      <c r="E1" s="28"/>
      <c r="F1" s="28"/>
      <c r="G1" s="31"/>
      <c r="H1" s="31"/>
      <c r="I1" s="28"/>
      <c r="J1" s="28"/>
      <c r="K1" s="28"/>
      <c r="L1" s="28"/>
      <c r="M1" s="28"/>
      <c r="N1" s="28"/>
      <c r="O1" s="28"/>
      <c r="P1" s="28"/>
      <c r="Q1" s="28"/>
      <c r="R1" s="28"/>
      <c r="S1" s="28"/>
      <c r="T1" s="28"/>
      <c r="U1" s="28"/>
    </row>
    <row r="2" spans="1:62" ht="9" customHeight="1" x14ac:dyDescent="0.2">
      <c r="A2" s="33"/>
      <c r="C2" s="28"/>
      <c r="D2" s="31"/>
      <c r="E2" s="28"/>
      <c r="F2" s="28"/>
      <c r="G2" s="34"/>
      <c r="H2" s="34"/>
      <c r="I2" s="28"/>
      <c r="J2" s="28"/>
      <c r="K2" s="28"/>
      <c r="L2" s="28"/>
      <c r="M2" s="28"/>
      <c r="N2" s="28"/>
      <c r="O2" s="28"/>
      <c r="P2" s="28"/>
      <c r="Q2" s="28"/>
      <c r="R2" s="28"/>
      <c r="S2" s="28"/>
      <c r="T2" s="28"/>
      <c r="U2" s="28"/>
    </row>
    <row r="3" spans="1:62" ht="3.75" hidden="1" customHeight="1" x14ac:dyDescent="0.2">
      <c r="A3" s="33"/>
      <c r="C3" s="28"/>
      <c r="D3" s="31"/>
      <c r="E3" s="28"/>
      <c r="F3" s="28"/>
      <c r="G3" s="34"/>
      <c r="H3" s="34"/>
      <c r="I3" s="28"/>
      <c r="J3" s="28"/>
      <c r="K3" s="28"/>
      <c r="L3" s="28"/>
      <c r="M3" s="28"/>
      <c r="N3" s="28"/>
      <c r="O3" s="28"/>
      <c r="P3" s="28"/>
      <c r="Q3" s="28"/>
      <c r="R3" s="28"/>
      <c r="S3" s="28"/>
      <c r="T3" s="28"/>
      <c r="U3" s="28"/>
    </row>
    <row r="4" spans="1:62" ht="3.75" hidden="1" customHeight="1" x14ac:dyDescent="0.2">
      <c r="G4" s="28"/>
      <c r="H4" s="28"/>
    </row>
    <row r="5" spans="1:62" ht="15" x14ac:dyDescent="0.2">
      <c r="A5" s="32" t="s">
        <v>750</v>
      </c>
      <c r="C5" s="28"/>
      <c r="D5" s="31"/>
      <c r="E5" s="28"/>
      <c r="F5" s="28"/>
      <c r="G5" s="31"/>
      <c r="H5" s="31"/>
      <c r="I5" s="28"/>
      <c r="J5" s="28"/>
      <c r="K5" s="28"/>
      <c r="L5" s="28"/>
      <c r="M5" s="28"/>
      <c r="N5" s="28"/>
      <c r="O5" s="28"/>
      <c r="P5" s="28"/>
      <c r="Q5" s="28"/>
      <c r="R5" s="28"/>
      <c r="S5" s="28"/>
      <c r="T5" s="28"/>
      <c r="U5" s="28"/>
    </row>
    <row r="6" spans="1:62" ht="12" customHeight="1" x14ac:dyDescent="0.2">
      <c r="A6" s="33" t="s">
        <v>752</v>
      </c>
      <c r="C6" s="28"/>
      <c r="D6" s="31"/>
      <c r="E6" s="28"/>
      <c r="F6" s="28"/>
      <c r="G6" s="34"/>
      <c r="H6" s="34"/>
      <c r="I6" s="28"/>
      <c r="J6" s="28"/>
      <c r="K6" s="28"/>
      <c r="L6" s="28"/>
      <c r="M6" s="28"/>
      <c r="N6" s="28"/>
      <c r="O6" s="28"/>
      <c r="P6" s="28"/>
      <c r="Q6" s="28"/>
      <c r="R6" s="28"/>
      <c r="S6" s="28"/>
      <c r="T6" s="28"/>
      <c r="U6" s="28"/>
    </row>
    <row r="7" spans="1:62" ht="15" customHeight="1" x14ac:dyDescent="0.2">
      <c r="A7" s="274"/>
      <c r="B7" s="28"/>
      <c r="C7" s="28"/>
      <c r="D7" s="31"/>
      <c r="E7" s="28"/>
      <c r="F7" s="28"/>
      <c r="G7" s="34"/>
      <c r="H7" s="34"/>
      <c r="I7" s="28"/>
      <c r="J7" s="28"/>
      <c r="K7" s="28"/>
      <c r="L7" s="28"/>
      <c r="M7" s="28"/>
      <c r="N7" s="28"/>
      <c r="O7" s="28"/>
      <c r="P7" s="28"/>
      <c r="Q7" s="28"/>
      <c r="R7" s="28"/>
      <c r="S7" s="28"/>
      <c r="T7" s="28"/>
      <c r="U7" s="28"/>
    </row>
    <row r="8" spans="1:62" s="35" customFormat="1" ht="21" x14ac:dyDescent="0.25">
      <c r="A8" s="179" t="s">
        <v>1836</v>
      </c>
      <c r="B8" s="382"/>
      <c r="C8" s="383"/>
      <c r="D8" s="384"/>
      <c r="E8" s="385"/>
      <c r="F8" s="94" t="s">
        <v>247</v>
      </c>
      <c r="G8" s="386" t="s">
        <v>246</v>
      </c>
      <c r="H8" s="387"/>
      <c r="I8" s="388" t="s">
        <v>1837</v>
      </c>
      <c r="J8" s="389"/>
      <c r="K8" s="389"/>
      <c r="L8" s="389"/>
      <c r="M8" s="276"/>
      <c r="N8" s="276"/>
      <c r="O8" s="276"/>
      <c r="P8" s="276"/>
      <c r="Q8" s="276"/>
      <c r="R8" s="276"/>
      <c r="S8" s="276"/>
      <c r="T8" s="276"/>
      <c r="U8" s="276"/>
      <c r="V8" s="276"/>
      <c r="W8" s="276"/>
      <c r="X8" s="276"/>
      <c r="Y8" s="276"/>
      <c r="Z8" s="276"/>
      <c r="AA8" s="276"/>
      <c r="AB8" s="276"/>
      <c r="AC8" s="276"/>
      <c r="AD8" s="276"/>
      <c r="AE8" s="276"/>
      <c r="AF8" s="276"/>
      <c r="AG8" s="276"/>
      <c r="AH8" s="95"/>
      <c r="AI8" s="388" t="s">
        <v>1838</v>
      </c>
      <c r="AJ8" s="390"/>
      <c r="AK8" s="390"/>
      <c r="AL8" s="390"/>
      <c r="AM8" s="390"/>
      <c r="AN8" s="390"/>
      <c r="AO8" s="390"/>
      <c r="AP8" s="276"/>
      <c r="AQ8" s="276"/>
      <c r="AR8" s="276"/>
      <c r="AS8" s="276"/>
      <c r="AT8" s="276"/>
      <c r="AU8" s="96"/>
      <c r="AV8" s="276"/>
      <c r="AW8" s="276"/>
      <c r="AX8" s="276"/>
      <c r="AY8" s="276"/>
      <c r="AZ8" s="276"/>
      <c r="BA8" s="95"/>
      <c r="BB8" s="391" t="s">
        <v>296</v>
      </c>
      <c r="BC8" s="389"/>
      <c r="BD8" s="389"/>
      <c r="BE8" s="389"/>
      <c r="BF8" s="389"/>
      <c r="BG8" s="389"/>
      <c r="BH8" s="389"/>
      <c r="BI8" s="392"/>
      <c r="BJ8" s="97" t="s">
        <v>291</v>
      </c>
    </row>
    <row r="9" spans="1:62" s="36" customFormat="1" ht="42.75" customHeight="1" x14ac:dyDescent="0.25">
      <c r="A9" s="180" t="s">
        <v>236</v>
      </c>
      <c r="B9" s="376" t="s">
        <v>161</v>
      </c>
      <c r="C9" s="377"/>
      <c r="D9" s="378"/>
      <c r="E9" s="379"/>
      <c r="F9" s="94" t="s">
        <v>245</v>
      </c>
      <c r="G9" s="380" t="s">
        <v>248</v>
      </c>
      <c r="H9" s="380"/>
      <c r="I9" s="99" t="s">
        <v>6</v>
      </c>
      <c r="J9" s="100"/>
      <c r="K9" s="100"/>
      <c r="L9" s="100"/>
      <c r="M9" s="100"/>
      <c r="N9" s="100"/>
      <c r="O9" s="100"/>
      <c r="P9" s="101"/>
      <c r="Q9" s="102" t="s">
        <v>7</v>
      </c>
      <c r="R9" s="100"/>
      <c r="S9" s="100"/>
      <c r="T9" s="100"/>
      <c r="U9" s="100"/>
      <c r="V9" s="100"/>
      <c r="W9" s="100"/>
      <c r="X9" s="101"/>
      <c r="Y9" s="367" t="s">
        <v>8</v>
      </c>
      <c r="Z9" s="368"/>
      <c r="AA9" s="367" t="s">
        <v>9</v>
      </c>
      <c r="AB9" s="368"/>
      <c r="AC9" s="381"/>
      <c r="AD9" s="367" t="s">
        <v>10</v>
      </c>
      <c r="AE9" s="381"/>
      <c r="AF9" s="367" t="s">
        <v>11</v>
      </c>
      <c r="AG9" s="368"/>
      <c r="AH9" s="365" t="s">
        <v>259</v>
      </c>
      <c r="AI9" s="375" t="s">
        <v>260</v>
      </c>
      <c r="AJ9" s="375"/>
      <c r="AK9" s="375"/>
      <c r="AL9" s="375"/>
      <c r="AM9" s="375"/>
      <c r="AN9" s="375"/>
      <c r="AO9" s="371" t="s">
        <v>276</v>
      </c>
      <c r="AP9" s="375"/>
      <c r="AQ9" s="375"/>
      <c r="AR9" s="375"/>
      <c r="AS9" s="375"/>
      <c r="AT9" s="375"/>
      <c r="AU9" s="375"/>
      <c r="AV9" s="375"/>
      <c r="AW9" s="371" t="s">
        <v>13</v>
      </c>
      <c r="AX9" s="375"/>
      <c r="AY9" s="367" t="s">
        <v>14</v>
      </c>
      <c r="AZ9" s="368"/>
      <c r="BA9" s="369" t="s">
        <v>279</v>
      </c>
      <c r="BB9" s="372" t="s">
        <v>1839</v>
      </c>
      <c r="BC9" s="373"/>
      <c r="BD9" s="373"/>
      <c r="BE9" s="373"/>
      <c r="BF9" s="373"/>
      <c r="BG9" s="374" t="s">
        <v>1840</v>
      </c>
      <c r="BH9" s="368"/>
      <c r="BI9" s="365" t="s">
        <v>294</v>
      </c>
      <c r="BJ9" s="357" t="s">
        <v>293</v>
      </c>
    </row>
    <row r="10" spans="1:62" s="37" customFormat="1" ht="63" x14ac:dyDescent="0.25">
      <c r="A10" s="103"/>
      <c r="B10" s="359" t="s">
        <v>15</v>
      </c>
      <c r="C10" s="361" t="s">
        <v>16</v>
      </c>
      <c r="D10" s="361" t="s">
        <v>159</v>
      </c>
      <c r="E10" s="363" t="s">
        <v>160</v>
      </c>
      <c r="F10" s="104" t="s">
        <v>125</v>
      </c>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357"/>
      <c r="AI10" s="118" t="s">
        <v>261</v>
      </c>
      <c r="AJ10" s="119" t="s">
        <v>262</v>
      </c>
      <c r="AK10" s="119" t="s">
        <v>263</v>
      </c>
      <c r="AL10" s="119" t="s">
        <v>264</v>
      </c>
      <c r="AM10" s="119" t="s">
        <v>29</v>
      </c>
      <c r="AN10" s="365" t="s">
        <v>12</v>
      </c>
      <c r="AO10" s="110" t="s">
        <v>30</v>
      </c>
      <c r="AP10" s="109" t="s">
        <v>31</v>
      </c>
      <c r="AQ10" s="109" t="s">
        <v>32</v>
      </c>
      <c r="AR10" s="109" t="s">
        <v>33</v>
      </c>
      <c r="AS10" s="109" t="s">
        <v>34</v>
      </c>
      <c r="AT10" s="109" t="s">
        <v>35</v>
      </c>
      <c r="AU10" s="108" t="s">
        <v>29</v>
      </c>
      <c r="AV10" s="365" t="s">
        <v>12</v>
      </c>
      <c r="AW10" s="111" t="s">
        <v>277</v>
      </c>
      <c r="AX10" s="109" t="s">
        <v>278</v>
      </c>
      <c r="AY10" s="107" t="s">
        <v>36</v>
      </c>
      <c r="AZ10" s="109" t="s">
        <v>37</v>
      </c>
      <c r="BA10" s="370"/>
      <c r="BB10" s="108" t="s">
        <v>1843</v>
      </c>
      <c r="BC10" s="108" t="s">
        <v>341</v>
      </c>
      <c r="BD10" s="109" t="s">
        <v>287</v>
      </c>
      <c r="BE10" s="109" t="s">
        <v>290</v>
      </c>
      <c r="BF10" s="108" t="s">
        <v>342</v>
      </c>
      <c r="BG10" s="109" t="s">
        <v>299</v>
      </c>
      <c r="BH10" s="108" t="s">
        <v>1841</v>
      </c>
      <c r="BI10" s="357"/>
      <c r="BJ10" s="358"/>
    </row>
    <row r="11" spans="1:62" s="38" customFormat="1" ht="12.75" x14ac:dyDescent="0.25">
      <c r="A11" s="112"/>
      <c r="B11" s="360"/>
      <c r="C11" s="362"/>
      <c r="D11" s="362"/>
      <c r="E11" s="364"/>
      <c r="F11" s="314" t="s">
        <v>126</v>
      </c>
      <c r="G11" s="315" t="s">
        <v>127</v>
      </c>
      <c r="H11" s="316" t="s">
        <v>127</v>
      </c>
      <c r="I11" s="316" t="s">
        <v>128</v>
      </c>
      <c r="J11" s="316" t="s">
        <v>128</v>
      </c>
      <c r="K11" s="316" t="s">
        <v>128</v>
      </c>
      <c r="L11" s="316" t="s">
        <v>128</v>
      </c>
      <c r="M11" s="316" t="s">
        <v>128</v>
      </c>
      <c r="N11" s="316" t="s">
        <v>128</v>
      </c>
      <c r="O11" s="316" t="s">
        <v>128</v>
      </c>
      <c r="P11" s="316" t="s">
        <v>128</v>
      </c>
      <c r="Q11" s="316" t="s">
        <v>128</v>
      </c>
      <c r="R11" s="316" t="s">
        <v>128</v>
      </c>
      <c r="S11" s="316" t="s">
        <v>128</v>
      </c>
      <c r="T11" s="316" t="s">
        <v>128</v>
      </c>
      <c r="U11" s="316" t="s">
        <v>128</v>
      </c>
      <c r="V11" s="316" t="s">
        <v>128</v>
      </c>
      <c r="W11" s="316" t="s">
        <v>128</v>
      </c>
      <c r="X11" s="316" t="s">
        <v>128</v>
      </c>
      <c r="Y11" s="316" t="s">
        <v>128</v>
      </c>
      <c r="Z11" s="316" t="s">
        <v>128</v>
      </c>
      <c r="AA11" s="316" t="s">
        <v>252</v>
      </c>
      <c r="AB11" s="316" t="s">
        <v>252</v>
      </c>
      <c r="AC11" s="316" t="s">
        <v>252</v>
      </c>
      <c r="AD11" s="316" t="s">
        <v>128</v>
      </c>
      <c r="AE11" s="316" t="s">
        <v>129</v>
      </c>
      <c r="AF11" s="316" t="s">
        <v>128</v>
      </c>
      <c r="AG11" s="317" t="s">
        <v>253</v>
      </c>
      <c r="AH11" s="366"/>
      <c r="AI11" s="318" t="s">
        <v>129</v>
      </c>
      <c r="AJ11" s="317" t="s">
        <v>129</v>
      </c>
      <c r="AK11" s="317" t="s">
        <v>129</v>
      </c>
      <c r="AL11" s="317" t="s">
        <v>129</v>
      </c>
      <c r="AM11" s="317" t="s">
        <v>129</v>
      </c>
      <c r="AN11" s="366"/>
      <c r="AO11" s="319" t="s">
        <v>253</v>
      </c>
      <c r="AP11" s="317" t="s">
        <v>253</v>
      </c>
      <c r="AQ11" s="317" t="s">
        <v>253</v>
      </c>
      <c r="AR11" s="317" t="s">
        <v>253</v>
      </c>
      <c r="AS11" s="317" t="s">
        <v>253</v>
      </c>
      <c r="AT11" s="317" t="s">
        <v>253</v>
      </c>
      <c r="AU11" s="317" t="s">
        <v>253</v>
      </c>
      <c r="AV11" s="366"/>
      <c r="AW11" s="320" t="s">
        <v>252</v>
      </c>
      <c r="AX11" s="317" t="s">
        <v>252</v>
      </c>
      <c r="AY11" s="316"/>
      <c r="AZ11" s="317"/>
      <c r="BA11" s="371"/>
      <c r="BB11" s="317" t="s">
        <v>286</v>
      </c>
      <c r="BC11" s="317" t="s">
        <v>130</v>
      </c>
      <c r="BD11" s="317" t="s">
        <v>130</v>
      </c>
      <c r="BE11" s="317" t="s">
        <v>130</v>
      </c>
      <c r="BF11" s="317" t="s">
        <v>130</v>
      </c>
      <c r="BG11" s="317"/>
      <c r="BH11" s="317" t="s">
        <v>130</v>
      </c>
      <c r="BI11" s="366"/>
      <c r="BJ11" s="115"/>
    </row>
    <row r="12" spans="1:62" ht="11.25" customHeight="1" x14ac:dyDescent="0.2">
      <c r="A12" s="181"/>
      <c r="B12" s="25"/>
      <c r="C12" s="39"/>
      <c r="D12" s="39"/>
      <c r="E12" s="39"/>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11"/>
      <c r="AH12" s="93"/>
      <c r="AI12" s="312"/>
      <c r="AJ12" s="42"/>
      <c r="AK12" s="42"/>
      <c r="AL12" s="42"/>
      <c r="AM12" s="42"/>
      <c r="AN12" s="120"/>
      <c r="AO12" s="42"/>
      <c r="AP12" s="42"/>
      <c r="AQ12" s="42"/>
      <c r="AR12" s="42"/>
      <c r="AS12" s="42"/>
      <c r="AT12" s="42"/>
      <c r="AU12" s="311"/>
      <c r="AV12" s="93"/>
      <c r="AW12" s="42"/>
      <c r="AX12" s="42"/>
      <c r="AY12" s="42"/>
      <c r="AZ12" s="313"/>
      <c r="BA12" s="93"/>
      <c r="BB12" s="42"/>
      <c r="BC12" s="42"/>
      <c r="BD12" s="42"/>
      <c r="BE12" s="42"/>
      <c r="BF12" s="42"/>
      <c r="BG12" s="43"/>
      <c r="BH12" s="42"/>
      <c r="BI12" s="142"/>
      <c r="BJ12" s="321"/>
    </row>
    <row r="13" spans="1:62" s="177" customFormat="1" ht="11.25" customHeight="1" x14ac:dyDescent="0.15">
      <c r="A13" s="335" t="s">
        <v>346</v>
      </c>
      <c r="B13" s="41" t="s">
        <v>1723</v>
      </c>
      <c r="C13" s="45" t="s">
        <v>1724</v>
      </c>
      <c r="D13" s="45" t="s">
        <v>1725</v>
      </c>
      <c r="E13" s="45" t="s">
        <v>1726</v>
      </c>
      <c r="F13" s="171"/>
      <c r="G13" s="45">
        <v>29273</v>
      </c>
      <c r="H13" s="41">
        <v>10891</v>
      </c>
      <c r="I13" s="47">
        <v>102</v>
      </c>
      <c r="J13" s="47">
        <v>34</v>
      </c>
      <c r="K13" s="47">
        <v>0</v>
      </c>
      <c r="L13" s="47">
        <v>0</v>
      </c>
      <c r="M13" s="47">
        <v>0</v>
      </c>
      <c r="N13" s="47">
        <v>0</v>
      </c>
      <c r="O13" s="47">
        <v>26</v>
      </c>
      <c r="P13" s="47">
        <v>2</v>
      </c>
      <c r="Q13" s="47">
        <v>0</v>
      </c>
      <c r="R13" s="47">
        <v>11</v>
      </c>
      <c r="S13" s="47">
        <v>0</v>
      </c>
      <c r="T13" s="47">
        <v>0</v>
      </c>
      <c r="U13" s="47">
        <v>0</v>
      </c>
      <c r="V13" s="47">
        <v>0</v>
      </c>
      <c r="W13" s="47">
        <v>0</v>
      </c>
      <c r="X13" s="47">
        <v>0</v>
      </c>
      <c r="Y13" s="47">
        <v>825</v>
      </c>
      <c r="Z13" s="47">
        <v>0</v>
      </c>
      <c r="AA13" s="80">
        <v>1</v>
      </c>
      <c r="AB13" s="80">
        <v>0</v>
      </c>
      <c r="AC13" s="80">
        <v>0</v>
      </c>
      <c r="AD13" s="47">
        <v>26</v>
      </c>
      <c r="AE13" s="47">
        <v>18300</v>
      </c>
      <c r="AF13" s="47">
        <v>23</v>
      </c>
      <c r="AG13" s="85">
        <v>742300</v>
      </c>
      <c r="AH13" s="88"/>
      <c r="AI13" s="121">
        <v>7720</v>
      </c>
      <c r="AJ13" s="47">
        <v>17515</v>
      </c>
      <c r="AK13" s="47">
        <v>0</v>
      </c>
      <c r="AL13" s="47">
        <v>584</v>
      </c>
      <c r="AM13" s="47">
        <v>93</v>
      </c>
      <c r="AN13" s="122" t="s">
        <v>1727</v>
      </c>
      <c r="AO13" s="47">
        <v>232650</v>
      </c>
      <c r="AP13" s="47">
        <v>26940</v>
      </c>
      <c r="AQ13" s="47">
        <v>0</v>
      </c>
      <c r="AR13" s="47">
        <v>0</v>
      </c>
      <c r="AS13" s="47">
        <v>0</v>
      </c>
      <c r="AT13" s="47">
        <v>0</v>
      </c>
      <c r="AU13" s="85">
        <v>21000</v>
      </c>
      <c r="AV13" s="88" t="s">
        <v>1728</v>
      </c>
      <c r="AW13" s="80">
        <v>1</v>
      </c>
      <c r="AX13" s="80">
        <v>0</v>
      </c>
      <c r="AY13" s="50" t="s">
        <v>41</v>
      </c>
      <c r="AZ13" s="306" t="s">
        <v>41</v>
      </c>
      <c r="BA13" s="88" t="s">
        <v>1729</v>
      </c>
      <c r="BB13" s="78">
        <v>133.87</v>
      </c>
      <c r="BC13" s="75">
        <v>1467504</v>
      </c>
      <c r="BD13" s="75">
        <v>302174</v>
      </c>
      <c r="BE13" s="75">
        <v>579474</v>
      </c>
      <c r="BF13" s="75">
        <v>2349152</v>
      </c>
      <c r="BG13" s="50" t="s">
        <v>42</v>
      </c>
      <c r="BH13" s="78">
        <v>118.85</v>
      </c>
      <c r="BI13" s="130" t="s">
        <v>1730</v>
      </c>
      <c r="BJ13" s="213" t="s">
        <v>46</v>
      </c>
    </row>
    <row r="14" spans="1:62" s="177" customFormat="1" ht="11.25" customHeight="1" x14ac:dyDescent="0.15">
      <c r="A14" s="335" t="s">
        <v>345</v>
      </c>
      <c r="B14" s="41" t="s">
        <v>62</v>
      </c>
      <c r="C14" s="45" t="s">
        <v>1731</v>
      </c>
      <c r="D14" s="45" t="s">
        <v>1732</v>
      </c>
      <c r="E14" s="45" t="s">
        <v>1733</v>
      </c>
      <c r="F14" s="171"/>
      <c r="G14" s="45">
        <v>11766</v>
      </c>
      <c r="H14" s="41">
        <v>5612</v>
      </c>
      <c r="I14" s="47">
        <v>279</v>
      </c>
      <c r="J14" s="47">
        <v>300</v>
      </c>
      <c r="K14" s="47">
        <v>86</v>
      </c>
      <c r="L14" s="47">
        <v>9</v>
      </c>
      <c r="M14" s="47">
        <v>205</v>
      </c>
      <c r="N14" s="47">
        <v>235</v>
      </c>
      <c r="O14" s="47">
        <v>24</v>
      </c>
      <c r="P14" s="47">
        <v>0</v>
      </c>
      <c r="Q14" s="47">
        <v>0</v>
      </c>
      <c r="R14" s="47">
        <v>0</v>
      </c>
      <c r="S14" s="47">
        <v>0</v>
      </c>
      <c r="T14" s="47">
        <v>0</v>
      </c>
      <c r="U14" s="47">
        <v>0</v>
      </c>
      <c r="V14" s="47">
        <v>0</v>
      </c>
      <c r="W14" s="47">
        <v>0</v>
      </c>
      <c r="X14" s="47">
        <v>0</v>
      </c>
      <c r="Y14" s="47">
        <v>194</v>
      </c>
      <c r="Z14" s="47">
        <v>14</v>
      </c>
      <c r="AA14" s="80">
        <v>1</v>
      </c>
      <c r="AB14" s="80">
        <v>0</v>
      </c>
      <c r="AC14" s="80">
        <v>0</v>
      </c>
      <c r="AD14" s="47">
        <v>14</v>
      </c>
      <c r="AE14" s="47">
        <v>8814</v>
      </c>
      <c r="AF14" s="47">
        <v>9</v>
      </c>
      <c r="AG14" s="85">
        <v>127000</v>
      </c>
      <c r="AH14" s="88"/>
      <c r="AI14" s="121"/>
      <c r="AJ14" s="47"/>
      <c r="AK14" s="47"/>
      <c r="AL14" s="47"/>
      <c r="AM14" s="47"/>
      <c r="AN14" s="122" t="s">
        <v>1734</v>
      </c>
      <c r="AO14" s="49" t="s">
        <v>275</v>
      </c>
      <c r="AP14" s="47"/>
      <c r="AQ14" s="47"/>
      <c r="AR14" s="47"/>
      <c r="AS14" s="47"/>
      <c r="AT14" s="47"/>
      <c r="AU14" s="85"/>
      <c r="AV14" s="88" t="s">
        <v>1734</v>
      </c>
      <c r="AW14" s="80">
        <v>1</v>
      </c>
      <c r="AX14" s="80">
        <v>0</v>
      </c>
      <c r="AY14" s="50" t="s">
        <v>41</v>
      </c>
      <c r="AZ14" s="306" t="s">
        <v>41</v>
      </c>
      <c r="BA14" s="88"/>
      <c r="BB14" s="78">
        <v>160</v>
      </c>
      <c r="BC14" s="75">
        <v>0</v>
      </c>
      <c r="BD14" s="75">
        <v>0</v>
      </c>
      <c r="BE14" s="75">
        <v>0</v>
      </c>
      <c r="BF14" s="75">
        <v>0</v>
      </c>
      <c r="BG14" s="50" t="s">
        <v>42</v>
      </c>
      <c r="BH14" s="78">
        <v>160</v>
      </c>
      <c r="BI14" s="130"/>
      <c r="BJ14" s="213" t="s">
        <v>46</v>
      </c>
    </row>
    <row r="15" spans="1:62" s="177" customFormat="1" ht="11.25" customHeight="1" x14ac:dyDescent="0.15">
      <c r="A15" s="335" t="s">
        <v>153</v>
      </c>
      <c r="B15" s="41" t="s">
        <v>162</v>
      </c>
      <c r="C15" s="45" t="s">
        <v>653</v>
      </c>
      <c r="D15" s="45" t="s">
        <v>197</v>
      </c>
      <c r="E15" s="45" t="s">
        <v>1735</v>
      </c>
      <c r="F15" s="171"/>
      <c r="G15" s="45">
        <v>14000</v>
      </c>
      <c r="H15" s="41"/>
      <c r="I15" s="47">
        <v>195</v>
      </c>
      <c r="J15" s="47">
        <v>7</v>
      </c>
      <c r="K15" s="47">
        <v>3</v>
      </c>
      <c r="L15" s="47">
        <v>2</v>
      </c>
      <c r="M15" s="47">
        <v>45</v>
      </c>
      <c r="N15" s="47"/>
      <c r="O15" s="47">
        <v>195</v>
      </c>
      <c r="P15" s="47"/>
      <c r="Q15" s="47"/>
      <c r="R15" s="47"/>
      <c r="S15" s="47"/>
      <c r="T15" s="47"/>
      <c r="U15" s="47"/>
      <c r="V15" s="47"/>
      <c r="W15" s="47"/>
      <c r="X15" s="47"/>
      <c r="Y15" s="47">
        <v>395</v>
      </c>
      <c r="Z15" s="47"/>
      <c r="AA15" s="80">
        <v>1</v>
      </c>
      <c r="AB15" s="80">
        <v>0</v>
      </c>
      <c r="AC15" s="80">
        <v>0</v>
      </c>
      <c r="AD15" s="47">
        <v>32</v>
      </c>
      <c r="AE15" s="47">
        <v>79000</v>
      </c>
      <c r="AF15" s="47">
        <v>34</v>
      </c>
      <c r="AG15" s="85">
        <v>381000</v>
      </c>
      <c r="AH15" s="88"/>
      <c r="AI15" s="121">
        <v>49000</v>
      </c>
      <c r="AJ15" s="47">
        <v>5</v>
      </c>
      <c r="AK15" s="47"/>
      <c r="AL15" s="47">
        <v>20</v>
      </c>
      <c r="AM15" s="47"/>
      <c r="AN15" s="122"/>
      <c r="AO15" s="47">
        <v>210000</v>
      </c>
      <c r="AP15" s="47"/>
      <c r="AQ15" s="47">
        <v>192000</v>
      </c>
      <c r="AR15" s="47"/>
      <c r="AS15" s="47"/>
      <c r="AT15" s="47"/>
      <c r="AU15" s="85"/>
      <c r="AV15" s="88"/>
      <c r="AW15" s="80">
        <v>0.52</v>
      </c>
      <c r="AX15" s="80">
        <v>0.48</v>
      </c>
      <c r="AY15" s="50" t="s">
        <v>50</v>
      </c>
      <c r="AZ15" s="306" t="s">
        <v>50</v>
      </c>
      <c r="BA15" s="88"/>
      <c r="BB15" s="78">
        <v>125</v>
      </c>
      <c r="BC15" s="75">
        <v>2500000</v>
      </c>
      <c r="BD15" s="75">
        <v>3157000</v>
      </c>
      <c r="BE15" s="75">
        <v>3022000</v>
      </c>
      <c r="BF15" s="75">
        <v>8679000</v>
      </c>
      <c r="BG15" s="50" t="s">
        <v>42</v>
      </c>
      <c r="BH15" s="78">
        <v>125</v>
      </c>
      <c r="BI15" s="130"/>
      <c r="BJ15" s="213" t="s">
        <v>46</v>
      </c>
    </row>
    <row r="16" spans="1:62" s="292" customFormat="1" ht="11.25" customHeight="1" x14ac:dyDescent="0.15">
      <c r="A16" s="336" t="s">
        <v>154</v>
      </c>
      <c r="B16" s="294"/>
      <c r="C16" s="295"/>
      <c r="D16" s="295"/>
      <c r="E16" s="295"/>
      <c r="F16" s="296"/>
      <c r="G16" s="295"/>
      <c r="H16" s="294"/>
      <c r="I16" s="294"/>
      <c r="J16" s="294"/>
      <c r="K16" s="294"/>
      <c r="L16" s="294"/>
      <c r="M16" s="294"/>
      <c r="N16" s="294"/>
      <c r="O16" s="294"/>
      <c r="P16" s="294"/>
      <c r="Q16" s="294"/>
      <c r="R16" s="294"/>
      <c r="S16" s="294"/>
      <c r="T16" s="294"/>
      <c r="U16" s="294"/>
      <c r="V16" s="294"/>
      <c r="W16" s="294"/>
      <c r="X16" s="294"/>
      <c r="Y16" s="294"/>
      <c r="Z16" s="294"/>
      <c r="AA16" s="297"/>
      <c r="AB16" s="297"/>
      <c r="AC16" s="297"/>
      <c r="AD16" s="294"/>
      <c r="AE16" s="294"/>
      <c r="AF16" s="294"/>
      <c r="AG16" s="298"/>
      <c r="AH16" s="299"/>
      <c r="AI16" s="300"/>
      <c r="AJ16" s="294"/>
      <c r="AK16" s="294"/>
      <c r="AL16" s="294"/>
      <c r="AM16" s="294"/>
      <c r="AN16" s="301"/>
      <c r="AO16" s="294"/>
      <c r="AP16" s="294"/>
      <c r="AQ16" s="294"/>
      <c r="AR16" s="294"/>
      <c r="AS16" s="294"/>
      <c r="AT16" s="294"/>
      <c r="AU16" s="298"/>
      <c r="AV16" s="299"/>
      <c r="AW16" s="297"/>
      <c r="AX16" s="297"/>
      <c r="AY16" s="302"/>
      <c r="AZ16" s="307"/>
      <c r="BA16" s="299"/>
      <c r="BB16" s="303"/>
      <c r="BC16" s="304"/>
      <c r="BD16" s="304"/>
      <c r="BE16" s="304"/>
      <c r="BF16" s="304"/>
      <c r="BG16" s="302"/>
      <c r="BH16" s="303"/>
      <c r="BI16" s="305"/>
      <c r="BJ16" s="337"/>
    </row>
    <row r="17" spans="1:62" s="177" customFormat="1" ht="11.25" customHeight="1" x14ac:dyDescent="0.15">
      <c r="A17" s="335" t="s">
        <v>131</v>
      </c>
      <c r="B17" s="47" t="s">
        <v>1736</v>
      </c>
      <c r="C17" s="52" t="s">
        <v>1737</v>
      </c>
      <c r="D17" s="52" t="s">
        <v>1738</v>
      </c>
      <c r="E17" s="52" t="s">
        <v>1739</v>
      </c>
      <c r="F17" s="172"/>
      <c r="G17" s="52">
        <v>9060</v>
      </c>
      <c r="H17" s="47">
        <v>2718</v>
      </c>
      <c r="I17" s="47">
        <v>1025</v>
      </c>
      <c r="J17" s="47">
        <v>193</v>
      </c>
      <c r="K17" s="47">
        <v>77</v>
      </c>
      <c r="L17" s="47">
        <v>2</v>
      </c>
      <c r="M17" s="47">
        <v>238</v>
      </c>
      <c r="N17" s="47">
        <v>0</v>
      </c>
      <c r="O17" s="47">
        <v>12</v>
      </c>
      <c r="P17" s="47">
        <v>0</v>
      </c>
      <c r="Q17" s="47">
        <v>0</v>
      </c>
      <c r="R17" s="47">
        <v>0</v>
      </c>
      <c r="S17" s="47">
        <v>0</v>
      </c>
      <c r="T17" s="47">
        <v>0</v>
      </c>
      <c r="U17" s="47">
        <v>0</v>
      </c>
      <c r="V17" s="47">
        <v>0</v>
      </c>
      <c r="W17" s="47">
        <v>0</v>
      </c>
      <c r="X17" s="47">
        <v>0</v>
      </c>
      <c r="Y17" s="47">
        <v>1945</v>
      </c>
      <c r="Z17" s="47">
        <v>600</v>
      </c>
      <c r="AA17" s="80">
        <v>1</v>
      </c>
      <c r="AB17" s="80">
        <v>0</v>
      </c>
      <c r="AC17" s="80">
        <v>0</v>
      </c>
      <c r="AD17" s="47">
        <v>250</v>
      </c>
      <c r="AE17" s="47">
        <v>10000</v>
      </c>
      <c r="AF17" s="47">
        <v>12</v>
      </c>
      <c r="AG17" s="85">
        <v>60000</v>
      </c>
      <c r="AH17" s="88"/>
      <c r="AI17" s="121">
        <v>20636</v>
      </c>
      <c r="AJ17" s="47">
        <v>0</v>
      </c>
      <c r="AK17" s="47">
        <v>20101</v>
      </c>
      <c r="AL17" s="47">
        <v>111922</v>
      </c>
      <c r="AM17" s="47"/>
      <c r="AN17" s="122"/>
      <c r="AO17" s="47">
        <v>845276</v>
      </c>
      <c r="AP17" s="47">
        <v>0</v>
      </c>
      <c r="AQ17" s="47">
        <v>0</v>
      </c>
      <c r="AR17" s="47">
        <v>0</v>
      </c>
      <c r="AS17" s="47">
        <v>0</v>
      </c>
      <c r="AT17" s="47">
        <v>0</v>
      </c>
      <c r="AU17" s="85">
        <v>0</v>
      </c>
      <c r="AV17" s="88"/>
      <c r="AW17" s="80">
        <v>0.5</v>
      </c>
      <c r="AX17" s="80">
        <v>0.5</v>
      </c>
      <c r="AY17" s="50" t="s">
        <v>50</v>
      </c>
      <c r="AZ17" s="306" t="s">
        <v>50</v>
      </c>
      <c r="BA17" s="88"/>
      <c r="BB17" s="78"/>
      <c r="BC17" s="75">
        <v>49295797</v>
      </c>
      <c r="BD17" s="75">
        <v>8352501</v>
      </c>
      <c r="BE17" s="75">
        <v>6239395</v>
      </c>
      <c r="BF17" s="75">
        <v>63887693</v>
      </c>
      <c r="BG17" s="50" t="s">
        <v>46</v>
      </c>
      <c r="BH17" s="78"/>
      <c r="BI17" s="130"/>
      <c r="BJ17" s="213" t="s">
        <v>46</v>
      </c>
    </row>
    <row r="18" spans="1:62" s="177" customFormat="1" ht="11.25" customHeight="1" x14ac:dyDescent="0.15">
      <c r="A18" s="335" t="s">
        <v>132</v>
      </c>
      <c r="B18" s="47" t="s">
        <v>1740</v>
      </c>
      <c r="C18" s="52" t="s">
        <v>1741</v>
      </c>
      <c r="D18" s="52" t="s">
        <v>1742</v>
      </c>
      <c r="E18" s="52" t="s">
        <v>1743</v>
      </c>
      <c r="F18" s="172"/>
      <c r="G18" s="52">
        <v>23000</v>
      </c>
      <c r="H18" s="47">
        <v>9134</v>
      </c>
      <c r="I18" s="47">
        <v>892</v>
      </c>
      <c r="J18" s="47">
        <v>91</v>
      </c>
      <c r="K18" s="47">
        <v>42</v>
      </c>
      <c r="L18" s="47">
        <v>24</v>
      </c>
      <c r="M18" s="47">
        <v>370</v>
      </c>
      <c r="N18" s="47">
        <v>0</v>
      </c>
      <c r="O18" s="47">
        <v>207</v>
      </c>
      <c r="P18" s="47"/>
      <c r="Q18" s="47"/>
      <c r="R18" s="47"/>
      <c r="S18" s="47"/>
      <c r="T18" s="47"/>
      <c r="U18" s="47"/>
      <c r="V18" s="47"/>
      <c r="W18" s="47"/>
      <c r="X18" s="47"/>
      <c r="Y18" s="47">
        <v>1865</v>
      </c>
      <c r="Z18" s="47">
        <v>140</v>
      </c>
      <c r="AA18" s="80">
        <v>0.98</v>
      </c>
      <c r="AB18" s="80">
        <v>0.01</v>
      </c>
      <c r="AC18" s="80">
        <v>0.01</v>
      </c>
      <c r="AD18" s="47">
        <v>194</v>
      </c>
      <c r="AE18" s="47">
        <v>203050</v>
      </c>
      <c r="AF18" s="47">
        <v>529</v>
      </c>
      <c r="AG18" s="85">
        <v>7395642</v>
      </c>
      <c r="AH18" s="88" t="s">
        <v>1744</v>
      </c>
      <c r="AI18" s="121">
        <v>200047</v>
      </c>
      <c r="AJ18" s="47">
        <v>6144</v>
      </c>
      <c r="AK18" s="47">
        <v>1423</v>
      </c>
      <c r="AL18" s="47">
        <v>1186</v>
      </c>
      <c r="AM18" s="47">
        <v>0</v>
      </c>
      <c r="AN18" s="122"/>
      <c r="AO18" s="47">
        <v>11010607</v>
      </c>
      <c r="AP18" s="47">
        <v>1333948</v>
      </c>
      <c r="AQ18" s="47">
        <v>0</v>
      </c>
      <c r="AR18" s="47">
        <v>0</v>
      </c>
      <c r="AS18" s="47">
        <v>0</v>
      </c>
      <c r="AT18" s="47">
        <v>0</v>
      </c>
      <c r="AU18" s="85">
        <v>0</v>
      </c>
      <c r="AV18" s="88"/>
      <c r="AW18" s="80">
        <v>0.18</v>
      </c>
      <c r="AX18" s="80">
        <v>0.82</v>
      </c>
      <c r="AY18" s="50" t="s">
        <v>41</v>
      </c>
      <c r="AZ18" s="306" t="s">
        <v>95</v>
      </c>
      <c r="BA18" s="88"/>
      <c r="BB18" s="78">
        <v>69.31</v>
      </c>
      <c r="BC18" s="75">
        <v>18894220.149999999</v>
      </c>
      <c r="BD18" s="75">
        <v>15345582.09</v>
      </c>
      <c r="BE18" s="75">
        <v>22873182.449999999</v>
      </c>
      <c r="BF18" s="75">
        <v>57956993.539999999</v>
      </c>
      <c r="BG18" s="50" t="s">
        <v>42</v>
      </c>
      <c r="BH18" s="78">
        <v>125.5</v>
      </c>
      <c r="BI18" s="130"/>
      <c r="BJ18" s="213" t="s">
        <v>42</v>
      </c>
    </row>
    <row r="19" spans="1:62" s="177" customFormat="1" ht="11.25" customHeight="1" x14ac:dyDescent="0.15">
      <c r="A19" s="335" t="s">
        <v>133</v>
      </c>
      <c r="B19" s="47" t="s">
        <v>166</v>
      </c>
      <c r="C19" s="52" t="s">
        <v>183</v>
      </c>
      <c r="D19" s="52" t="s">
        <v>201</v>
      </c>
      <c r="E19" s="52" t="s">
        <v>219</v>
      </c>
      <c r="F19" s="172"/>
      <c r="G19" s="52">
        <v>10870</v>
      </c>
      <c r="H19" s="47">
        <v>4135</v>
      </c>
      <c r="I19" s="47">
        <v>634</v>
      </c>
      <c r="J19" s="47">
        <v>2</v>
      </c>
      <c r="K19" s="47">
        <v>15</v>
      </c>
      <c r="L19" s="47">
        <v>3</v>
      </c>
      <c r="M19" s="47">
        <v>163</v>
      </c>
      <c r="N19" s="47">
        <v>6</v>
      </c>
      <c r="O19" s="47">
        <v>634</v>
      </c>
      <c r="P19" s="47">
        <v>3</v>
      </c>
      <c r="Q19" s="47">
        <v>250</v>
      </c>
      <c r="R19" s="47">
        <v>0</v>
      </c>
      <c r="S19" s="47">
        <v>0</v>
      </c>
      <c r="T19" s="47">
        <v>0</v>
      </c>
      <c r="U19" s="47">
        <v>0</v>
      </c>
      <c r="V19" s="47">
        <v>0</v>
      </c>
      <c r="W19" s="47">
        <v>0</v>
      </c>
      <c r="X19" s="47">
        <v>0</v>
      </c>
      <c r="Y19" s="47">
        <v>1445</v>
      </c>
      <c r="Z19" s="47">
        <v>0</v>
      </c>
      <c r="AA19" s="80">
        <v>1</v>
      </c>
      <c r="AB19" s="80">
        <v>0</v>
      </c>
      <c r="AC19" s="80">
        <v>0</v>
      </c>
      <c r="AD19" s="47">
        <v>99</v>
      </c>
      <c r="AE19" s="47">
        <v>150000</v>
      </c>
      <c r="AF19" s="47">
        <v>88</v>
      </c>
      <c r="AG19" s="85">
        <v>595000</v>
      </c>
      <c r="AH19" s="88"/>
      <c r="AI19" s="121">
        <v>188610</v>
      </c>
      <c r="AJ19" s="47">
        <v>0</v>
      </c>
      <c r="AK19" s="47">
        <v>0</v>
      </c>
      <c r="AL19" s="47">
        <v>0</v>
      </c>
      <c r="AM19" s="47">
        <v>0</v>
      </c>
      <c r="AN19" s="122"/>
      <c r="AO19" s="47">
        <v>442900</v>
      </c>
      <c r="AP19" s="47">
        <v>0</v>
      </c>
      <c r="AQ19" s="47">
        <v>1163270</v>
      </c>
      <c r="AR19" s="47">
        <v>0</v>
      </c>
      <c r="AS19" s="47">
        <v>0</v>
      </c>
      <c r="AT19" s="47">
        <v>0</v>
      </c>
      <c r="AU19" s="85">
        <v>0</v>
      </c>
      <c r="AV19" s="88"/>
      <c r="AW19" s="80">
        <v>0.28999999999999998</v>
      </c>
      <c r="AX19" s="80">
        <v>0.71</v>
      </c>
      <c r="AY19" s="50" t="s">
        <v>50</v>
      </c>
      <c r="AZ19" s="306" t="s">
        <v>50</v>
      </c>
      <c r="BA19" s="88"/>
      <c r="BB19" s="78">
        <v>76</v>
      </c>
      <c r="BC19" s="75">
        <v>19022000</v>
      </c>
      <c r="BD19" s="75">
        <v>2443900</v>
      </c>
      <c r="BE19" s="75">
        <v>14073000</v>
      </c>
      <c r="BF19" s="75">
        <v>36320000</v>
      </c>
      <c r="BG19" s="50" t="s">
        <v>46</v>
      </c>
      <c r="BH19" s="78"/>
      <c r="BI19" s="130"/>
      <c r="BJ19" s="213" t="s">
        <v>46</v>
      </c>
    </row>
    <row r="20" spans="1:62" s="177" customFormat="1" ht="11.25" customHeight="1" x14ac:dyDescent="0.15">
      <c r="A20" s="335" t="s">
        <v>134</v>
      </c>
      <c r="B20" s="47" t="s">
        <v>167</v>
      </c>
      <c r="C20" s="52" t="s">
        <v>656</v>
      </c>
      <c r="D20" s="52" t="s">
        <v>202</v>
      </c>
      <c r="E20" s="52" t="s">
        <v>1745</v>
      </c>
      <c r="F20" s="172"/>
      <c r="G20" s="52">
        <v>13472</v>
      </c>
      <c r="H20" s="47"/>
      <c r="I20" s="47">
        <v>347</v>
      </c>
      <c r="J20" s="47">
        <v>11</v>
      </c>
      <c r="K20" s="47"/>
      <c r="L20" s="47">
        <v>1</v>
      </c>
      <c r="M20" s="47">
        <v>25</v>
      </c>
      <c r="N20" s="47">
        <v>4</v>
      </c>
      <c r="O20" s="47">
        <v>288</v>
      </c>
      <c r="P20" s="47"/>
      <c r="Q20" s="47"/>
      <c r="R20" s="47"/>
      <c r="S20" s="47"/>
      <c r="T20" s="47"/>
      <c r="U20" s="47"/>
      <c r="V20" s="47"/>
      <c r="W20" s="47"/>
      <c r="X20" s="47"/>
      <c r="Y20" s="47">
        <v>285</v>
      </c>
      <c r="Z20" s="47">
        <v>44</v>
      </c>
      <c r="AA20" s="80">
        <v>1</v>
      </c>
      <c r="AB20" s="80">
        <v>0</v>
      </c>
      <c r="AC20" s="80">
        <v>0</v>
      </c>
      <c r="AD20" s="47">
        <v>21</v>
      </c>
      <c r="AE20" s="47">
        <v>52000</v>
      </c>
      <c r="AF20" s="47">
        <v>14</v>
      </c>
      <c r="AG20" s="85">
        <v>275700</v>
      </c>
      <c r="AH20" s="88"/>
      <c r="AI20" s="121">
        <v>21730</v>
      </c>
      <c r="AJ20" s="47"/>
      <c r="AK20" s="47"/>
      <c r="AL20" s="47">
        <v>0</v>
      </c>
      <c r="AM20" s="47"/>
      <c r="AN20" s="122"/>
      <c r="AO20" s="47">
        <v>320000</v>
      </c>
      <c r="AP20" s="47"/>
      <c r="AQ20" s="47"/>
      <c r="AR20" s="47"/>
      <c r="AS20" s="47"/>
      <c r="AT20" s="47"/>
      <c r="AU20" s="85"/>
      <c r="AV20" s="88"/>
      <c r="AW20" s="80">
        <v>1</v>
      </c>
      <c r="AX20" s="80">
        <v>0</v>
      </c>
      <c r="AY20" s="50" t="s">
        <v>50</v>
      </c>
      <c r="AZ20" s="306" t="s">
        <v>50</v>
      </c>
      <c r="BA20" s="88"/>
      <c r="BB20" s="78">
        <v>61</v>
      </c>
      <c r="BC20" s="75">
        <v>1854000</v>
      </c>
      <c r="BD20" s="75">
        <v>2600000</v>
      </c>
      <c r="BE20" s="75">
        <v>2347000</v>
      </c>
      <c r="BF20" s="75">
        <v>5274000</v>
      </c>
      <c r="BG20" s="50" t="s">
        <v>42</v>
      </c>
      <c r="BH20" s="78">
        <v>61</v>
      </c>
      <c r="BI20" s="130"/>
      <c r="BJ20" s="213" t="s">
        <v>42</v>
      </c>
    </row>
    <row r="21" spans="1:62" s="292" customFormat="1" ht="11.25" customHeight="1" x14ac:dyDescent="0.15">
      <c r="A21" s="336" t="s">
        <v>347</v>
      </c>
      <c r="B21" s="294"/>
      <c r="C21" s="280"/>
      <c r="D21" s="295"/>
      <c r="E21" s="295"/>
      <c r="F21" s="296"/>
      <c r="G21" s="295"/>
      <c r="H21" s="294"/>
      <c r="I21" s="294"/>
      <c r="J21" s="294"/>
      <c r="K21" s="294"/>
      <c r="L21" s="294"/>
      <c r="M21" s="294"/>
      <c r="N21" s="294"/>
      <c r="O21" s="294"/>
      <c r="P21" s="294"/>
      <c r="Q21" s="294"/>
      <c r="R21" s="294"/>
      <c r="S21" s="294"/>
      <c r="T21" s="294"/>
      <c r="U21" s="294"/>
      <c r="V21" s="294"/>
      <c r="W21" s="294"/>
      <c r="X21" s="294"/>
      <c r="Y21" s="294"/>
      <c r="Z21" s="294"/>
      <c r="AA21" s="297"/>
      <c r="AB21" s="297"/>
      <c r="AC21" s="297"/>
      <c r="AD21" s="294"/>
      <c r="AE21" s="294"/>
      <c r="AF21" s="294"/>
      <c r="AG21" s="298"/>
      <c r="AH21" s="299"/>
      <c r="AI21" s="300"/>
      <c r="AJ21" s="294"/>
      <c r="AK21" s="294"/>
      <c r="AL21" s="294"/>
      <c r="AM21" s="294"/>
      <c r="AN21" s="301"/>
      <c r="AO21" s="294"/>
      <c r="AP21" s="294"/>
      <c r="AQ21" s="294"/>
      <c r="AR21" s="294"/>
      <c r="AS21" s="294"/>
      <c r="AT21" s="294"/>
      <c r="AU21" s="298"/>
      <c r="AV21" s="299"/>
      <c r="AW21" s="297"/>
      <c r="AX21" s="297"/>
      <c r="AY21" s="302"/>
      <c r="AZ21" s="307"/>
      <c r="BA21" s="299"/>
      <c r="BB21" s="303"/>
      <c r="BC21" s="304"/>
      <c r="BD21" s="304"/>
      <c r="BE21" s="304"/>
      <c r="BF21" s="304"/>
      <c r="BG21" s="302"/>
      <c r="BH21" s="303"/>
      <c r="BI21" s="305"/>
      <c r="BJ21" s="337"/>
    </row>
    <row r="22" spans="1:62" s="292" customFormat="1" ht="11.25" customHeight="1" x14ac:dyDescent="0.15">
      <c r="A22" s="336" t="s">
        <v>348</v>
      </c>
      <c r="B22" s="294"/>
      <c r="C22" s="295"/>
      <c r="D22" s="295"/>
      <c r="E22" s="295"/>
      <c r="F22" s="296"/>
      <c r="G22" s="295"/>
      <c r="H22" s="294"/>
      <c r="I22" s="294"/>
      <c r="J22" s="294"/>
      <c r="K22" s="294"/>
      <c r="L22" s="294"/>
      <c r="M22" s="294"/>
      <c r="N22" s="294"/>
      <c r="O22" s="294"/>
      <c r="P22" s="294"/>
      <c r="Q22" s="294"/>
      <c r="R22" s="294"/>
      <c r="S22" s="294"/>
      <c r="T22" s="294"/>
      <c r="U22" s="294"/>
      <c r="V22" s="294"/>
      <c r="W22" s="294"/>
      <c r="X22" s="294"/>
      <c r="Y22" s="294"/>
      <c r="Z22" s="294"/>
      <c r="AA22" s="297"/>
      <c r="AB22" s="297"/>
      <c r="AC22" s="297"/>
      <c r="AD22" s="294"/>
      <c r="AE22" s="294"/>
      <c r="AF22" s="294"/>
      <c r="AG22" s="298"/>
      <c r="AH22" s="299"/>
      <c r="AI22" s="300"/>
      <c r="AJ22" s="294"/>
      <c r="AK22" s="294"/>
      <c r="AL22" s="294"/>
      <c r="AM22" s="294"/>
      <c r="AN22" s="301"/>
      <c r="AO22" s="294"/>
      <c r="AP22" s="294"/>
      <c r="AQ22" s="294"/>
      <c r="AR22" s="294"/>
      <c r="AS22" s="294"/>
      <c r="AT22" s="294"/>
      <c r="AU22" s="298"/>
      <c r="AV22" s="299"/>
      <c r="AW22" s="297"/>
      <c r="AX22" s="297"/>
      <c r="AY22" s="302"/>
      <c r="AZ22" s="307"/>
      <c r="BA22" s="299"/>
      <c r="BB22" s="303"/>
      <c r="BC22" s="304"/>
      <c r="BD22" s="304"/>
      <c r="BE22" s="304"/>
      <c r="BF22" s="304"/>
      <c r="BG22" s="302"/>
      <c r="BH22" s="303"/>
      <c r="BI22" s="305"/>
      <c r="BJ22" s="337"/>
    </row>
    <row r="23" spans="1:62" s="292" customFormat="1" ht="11.25" customHeight="1" x14ac:dyDescent="0.15">
      <c r="A23" s="336" t="s">
        <v>349</v>
      </c>
      <c r="B23" s="294"/>
      <c r="C23" s="295"/>
      <c r="D23" s="295"/>
      <c r="E23" s="295"/>
      <c r="F23" s="296"/>
      <c r="G23" s="295"/>
      <c r="H23" s="294"/>
      <c r="I23" s="294"/>
      <c r="J23" s="294"/>
      <c r="K23" s="294"/>
      <c r="L23" s="294"/>
      <c r="M23" s="294"/>
      <c r="N23" s="294"/>
      <c r="O23" s="294"/>
      <c r="P23" s="294"/>
      <c r="Q23" s="294"/>
      <c r="R23" s="294"/>
      <c r="S23" s="294"/>
      <c r="T23" s="294"/>
      <c r="U23" s="294"/>
      <c r="V23" s="294"/>
      <c r="W23" s="294"/>
      <c r="X23" s="294"/>
      <c r="Y23" s="294"/>
      <c r="Z23" s="294"/>
      <c r="AA23" s="297"/>
      <c r="AB23" s="297"/>
      <c r="AC23" s="297"/>
      <c r="AD23" s="294"/>
      <c r="AE23" s="294"/>
      <c r="AF23" s="294"/>
      <c r="AG23" s="298"/>
      <c r="AH23" s="299"/>
      <c r="AI23" s="300"/>
      <c r="AJ23" s="294"/>
      <c r="AK23" s="294"/>
      <c r="AL23" s="294"/>
      <c r="AM23" s="294"/>
      <c r="AN23" s="301"/>
      <c r="AO23" s="294"/>
      <c r="AP23" s="294"/>
      <c r="AQ23" s="294"/>
      <c r="AR23" s="294"/>
      <c r="AS23" s="294"/>
      <c r="AT23" s="294"/>
      <c r="AU23" s="298"/>
      <c r="AV23" s="299"/>
      <c r="AW23" s="297"/>
      <c r="AX23" s="297"/>
      <c r="AY23" s="302"/>
      <c r="AZ23" s="307"/>
      <c r="BA23" s="299"/>
      <c r="BB23" s="303"/>
      <c r="BC23" s="304"/>
      <c r="BD23" s="304"/>
      <c r="BE23" s="304"/>
      <c r="BF23" s="304"/>
      <c r="BG23" s="302"/>
      <c r="BH23" s="303"/>
      <c r="BI23" s="305"/>
      <c r="BJ23" s="337"/>
    </row>
    <row r="24" spans="1:62" s="292" customFormat="1" ht="11.25" customHeight="1" x14ac:dyDescent="0.15">
      <c r="A24" s="336" t="s">
        <v>350</v>
      </c>
      <c r="B24" s="294"/>
      <c r="C24" s="295"/>
      <c r="D24" s="295"/>
      <c r="E24" s="295"/>
      <c r="F24" s="296"/>
      <c r="G24" s="295"/>
      <c r="H24" s="294"/>
      <c r="I24" s="294"/>
      <c r="J24" s="294"/>
      <c r="K24" s="294"/>
      <c r="L24" s="294"/>
      <c r="M24" s="294"/>
      <c r="N24" s="294"/>
      <c r="O24" s="294"/>
      <c r="P24" s="294"/>
      <c r="Q24" s="294"/>
      <c r="R24" s="294"/>
      <c r="S24" s="294"/>
      <c r="T24" s="294"/>
      <c r="U24" s="294"/>
      <c r="V24" s="294"/>
      <c r="W24" s="294"/>
      <c r="X24" s="294"/>
      <c r="Y24" s="294"/>
      <c r="Z24" s="294"/>
      <c r="AA24" s="297"/>
      <c r="AB24" s="297"/>
      <c r="AC24" s="297"/>
      <c r="AD24" s="294"/>
      <c r="AE24" s="294"/>
      <c r="AF24" s="294"/>
      <c r="AG24" s="298"/>
      <c r="AH24" s="299"/>
      <c r="AI24" s="300"/>
      <c r="AJ24" s="294"/>
      <c r="AK24" s="294"/>
      <c r="AL24" s="294"/>
      <c r="AM24" s="294"/>
      <c r="AN24" s="301"/>
      <c r="AO24" s="294"/>
      <c r="AP24" s="294"/>
      <c r="AQ24" s="294"/>
      <c r="AR24" s="294"/>
      <c r="AS24" s="294"/>
      <c r="AT24" s="294"/>
      <c r="AU24" s="298"/>
      <c r="AV24" s="299"/>
      <c r="AW24" s="297"/>
      <c r="AX24" s="297"/>
      <c r="AY24" s="302"/>
      <c r="AZ24" s="307"/>
      <c r="BA24" s="299"/>
      <c r="BB24" s="303"/>
      <c r="BC24" s="304"/>
      <c r="BD24" s="304"/>
      <c r="BE24" s="304"/>
      <c r="BF24" s="304"/>
      <c r="BG24" s="302"/>
      <c r="BH24" s="303"/>
      <c r="BI24" s="305"/>
      <c r="BJ24" s="337"/>
    </row>
    <row r="25" spans="1:62" s="178" customFormat="1" ht="11.25" customHeight="1" x14ac:dyDescent="0.15">
      <c r="A25" s="338" t="s">
        <v>351</v>
      </c>
      <c r="B25" s="130" t="s">
        <v>630</v>
      </c>
      <c r="C25" s="129" t="s">
        <v>631</v>
      </c>
      <c r="D25" s="129" t="s">
        <v>632</v>
      </c>
      <c r="E25" s="129" t="s">
        <v>633</v>
      </c>
      <c r="F25" s="172"/>
      <c r="G25" s="129">
        <v>12320</v>
      </c>
      <c r="H25" s="130">
        <v>4992</v>
      </c>
      <c r="I25" s="130">
        <v>409</v>
      </c>
      <c r="J25" s="130">
        <v>39</v>
      </c>
      <c r="K25" s="130">
        <v>22</v>
      </c>
      <c r="L25" s="130">
        <v>2</v>
      </c>
      <c r="M25" s="130">
        <v>185</v>
      </c>
      <c r="N25" s="130">
        <v>3</v>
      </c>
      <c r="O25" s="130">
        <v>409</v>
      </c>
      <c r="P25" s="130">
        <v>0</v>
      </c>
      <c r="Q25" s="130">
        <v>0</v>
      </c>
      <c r="R25" s="130">
        <v>0</v>
      </c>
      <c r="S25" s="130">
        <v>0</v>
      </c>
      <c r="T25" s="130">
        <v>0</v>
      </c>
      <c r="U25" s="130">
        <v>0</v>
      </c>
      <c r="V25" s="130">
        <v>0</v>
      </c>
      <c r="W25" s="130">
        <v>0</v>
      </c>
      <c r="X25" s="130">
        <v>0</v>
      </c>
      <c r="Y25" s="130">
        <v>454</v>
      </c>
      <c r="Z25" s="130">
        <v>5</v>
      </c>
      <c r="AA25" s="131">
        <v>1</v>
      </c>
      <c r="AB25" s="131">
        <v>0</v>
      </c>
      <c r="AC25" s="131">
        <v>0</v>
      </c>
      <c r="AD25" s="130">
        <v>133</v>
      </c>
      <c r="AE25" s="130"/>
      <c r="AF25" s="130">
        <v>175</v>
      </c>
      <c r="AG25" s="132"/>
      <c r="AH25" s="133"/>
      <c r="AI25" s="134">
        <v>111469</v>
      </c>
      <c r="AJ25" s="130">
        <v>0</v>
      </c>
      <c r="AK25" s="130">
        <v>0</v>
      </c>
      <c r="AL25" s="130">
        <v>27802</v>
      </c>
      <c r="AM25" s="130">
        <v>86960</v>
      </c>
      <c r="AN25" s="135" t="s">
        <v>1746</v>
      </c>
      <c r="AO25" s="130">
        <v>14006746</v>
      </c>
      <c r="AP25" s="130">
        <v>0</v>
      </c>
      <c r="AQ25" s="130">
        <v>2277407</v>
      </c>
      <c r="AR25" s="130">
        <v>0</v>
      </c>
      <c r="AS25" s="130">
        <v>20599</v>
      </c>
      <c r="AT25" s="130">
        <v>0</v>
      </c>
      <c r="AU25" s="132">
        <v>0</v>
      </c>
      <c r="AV25" s="133"/>
      <c r="AW25" s="131">
        <v>0.86</v>
      </c>
      <c r="AX25" s="131">
        <v>0.14000000000000001</v>
      </c>
      <c r="AY25" s="136" t="s">
        <v>50</v>
      </c>
      <c r="AZ25" s="308" t="s">
        <v>41</v>
      </c>
      <c r="BA25" s="133"/>
      <c r="BB25" s="138">
        <v>65</v>
      </c>
      <c r="BC25" s="139"/>
      <c r="BD25" s="139"/>
      <c r="BE25" s="139"/>
      <c r="BF25" s="139"/>
      <c r="BG25" s="136" t="s">
        <v>42</v>
      </c>
      <c r="BH25" s="138">
        <v>65</v>
      </c>
      <c r="BI25" s="130"/>
      <c r="BJ25" s="214" t="s">
        <v>42</v>
      </c>
    </row>
    <row r="26" spans="1:62" s="177" customFormat="1" ht="11.25" customHeight="1" x14ac:dyDescent="0.15">
      <c r="A26" s="335" t="s">
        <v>135</v>
      </c>
      <c r="B26" s="47" t="s">
        <v>1747</v>
      </c>
      <c r="C26" s="52" t="s">
        <v>44</v>
      </c>
      <c r="D26" s="52" t="s">
        <v>1748</v>
      </c>
      <c r="E26" s="52" t="s">
        <v>221</v>
      </c>
      <c r="F26" s="172"/>
      <c r="G26" s="52">
        <v>43186</v>
      </c>
      <c r="H26" s="47">
        <v>15506</v>
      </c>
      <c r="I26" s="47">
        <v>1747</v>
      </c>
      <c r="J26" s="47">
        <v>93</v>
      </c>
      <c r="K26" s="47">
        <v>8</v>
      </c>
      <c r="L26" s="47">
        <v>0</v>
      </c>
      <c r="M26" s="47">
        <v>420</v>
      </c>
      <c r="N26" s="47">
        <v>118</v>
      </c>
      <c r="O26" s="47">
        <v>800</v>
      </c>
      <c r="P26" s="47">
        <v>4</v>
      </c>
      <c r="Q26" s="47">
        <v>0</v>
      </c>
      <c r="R26" s="47">
        <v>0</v>
      </c>
      <c r="S26" s="47">
        <v>0</v>
      </c>
      <c r="T26" s="47">
        <v>0</v>
      </c>
      <c r="U26" s="47">
        <v>0</v>
      </c>
      <c r="V26" s="47">
        <v>0</v>
      </c>
      <c r="W26" s="47">
        <v>0</v>
      </c>
      <c r="X26" s="47">
        <v>0</v>
      </c>
      <c r="Y26" s="47">
        <v>1620</v>
      </c>
      <c r="Z26" s="47">
        <v>2240</v>
      </c>
      <c r="AA26" s="80">
        <v>0.87</v>
      </c>
      <c r="AB26" s="80">
        <v>0</v>
      </c>
      <c r="AC26" s="80">
        <v>0.13</v>
      </c>
      <c r="AD26" s="47">
        <v>188</v>
      </c>
      <c r="AE26" s="47">
        <v>480000</v>
      </c>
      <c r="AF26" s="47">
        <v>245</v>
      </c>
      <c r="AG26" s="85">
        <v>500000</v>
      </c>
      <c r="AH26" s="88"/>
      <c r="AI26" s="121">
        <v>304500</v>
      </c>
      <c r="AJ26" s="47">
        <v>24120</v>
      </c>
      <c r="AK26" s="47">
        <v>0</v>
      </c>
      <c r="AL26" s="47">
        <v>1010</v>
      </c>
      <c r="AM26" s="47"/>
      <c r="AN26" s="122"/>
      <c r="AO26" s="47">
        <v>989516</v>
      </c>
      <c r="AP26" s="47">
        <v>695</v>
      </c>
      <c r="AQ26" s="47">
        <v>0</v>
      </c>
      <c r="AR26" s="47">
        <v>0</v>
      </c>
      <c r="AS26" s="47">
        <v>612000</v>
      </c>
      <c r="AT26" s="47"/>
      <c r="AU26" s="85"/>
      <c r="AV26" s="88"/>
      <c r="AW26" s="80">
        <v>0.78</v>
      </c>
      <c r="AX26" s="80">
        <v>0.22</v>
      </c>
      <c r="AY26" s="50" t="s">
        <v>50</v>
      </c>
      <c r="AZ26" s="306" t="s">
        <v>50</v>
      </c>
      <c r="BA26" s="88"/>
      <c r="BB26" s="78">
        <v>65</v>
      </c>
      <c r="BC26" s="75">
        <v>15240000</v>
      </c>
      <c r="BD26" s="75">
        <v>13213000</v>
      </c>
      <c r="BE26" s="75">
        <v>19889000</v>
      </c>
      <c r="BF26" s="75">
        <v>48342000</v>
      </c>
      <c r="BG26" s="50" t="s">
        <v>42</v>
      </c>
      <c r="BH26" s="78">
        <v>49</v>
      </c>
      <c r="BI26" s="130" t="s">
        <v>1749</v>
      </c>
      <c r="BJ26" s="213" t="s">
        <v>46</v>
      </c>
    </row>
    <row r="27" spans="1:62" s="177" customFormat="1" ht="11.25" customHeight="1" x14ac:dyDescent="0.15">
      <c r="A27" s="338" t="s">
        <v>155</v>
      </c>
      <c r="B27" s="47" t="s">
        <v>1750</v>
      </c>
      <c r="C27" s="52" t="s">
        <v>1751</v>
      </c>
      <c r="D27" s="52" t="s">
        <v>1752</v>
      </c>
      <c r="E27" s="52" t="s">
        <v>1753</v>
      </c>
      <c r="F27" s="172"/>
      <c r="G27" s="52">
        <v>26507</v>
      </c>
      <c r="H27" s="47">
        <v>11441</v>
      </c>
      <c r="I27" s="47">
        <v>1080</v>
      </c>
      <c r="J27" s="47">
        <v>18</v>
      </c>
      <c r="K27" s="47">
        <v>0</v>
      </c>
      <c r="L27" s="47">
        <v>28</v>
      </c>
      <c r="M27" s="47">
        <v>34</v>
      </c>
      <c r="N27" s="47">
        <v>150</v>
      </c>
      <c r="O27" s="47">
        <v>1010</v>
      </c>
      <c r="P27" s="47">
        <v>0</v>
      </c>
      <c r="Q27" s="47"/>
      <c r="R27" s="47"/>
      <c r="S27" s="47"/>
      <c r="T27" s="47"/>
      <c r="U27" s="47"/>
      <c r="V27" s="47"/>
      <c r="W27" s="47"/>
      <c r="X27" s="47"/>
      <c r="Y27" s="47">
        <v>1698</v>
      </c>
      <c r="Z27" s="47">
        <v>145</v>
      </c>
      <c r="AA27" s="80">
        <v>1</v>
      </c>
      <c r="AB27" s="80">
        <v>0</v>
      </c>
      <c r="AC27" s="80">
        <v>0</v>
      </c>
      <c r="AD27" s="47">
        <v>118</v>
      </c>
      <c r="AE27" s="47">
        <v>361604</v>
      </c>
      <c r="AF27" s="47">
        <v>72</v>
      </c>
      <c r="AG27" s="85">
        <v>1009156</v>
      </c>
      <c r="AH27" s="88" t="s">
        <v>1754</v>
      </c>
      <c r="AI27" s="121">
        <v>185754</v>
      </c>
      <c r="AJ27" s="47"/>
      <c r="AK27" s="47"/>
      <c r="AL27" s="47"/>
      <c r="AM27" s="47"/>
      <c r="AN27" s="122"/>
      <c r="AO27" s="47">
        <v>4224472</v>
      </c>
      <c r="AP27" s="47"/>
      <c r="AQ27" s="47"/>
      <c r="AR27" s="47"/>
      <c r="AS27" s="47">
        <v>3200000</v>
      </c>
      <c r="AT27" s="47"/>
      <c r="AU27" s="85">
        <v>800000</v>
      </c>
      <c r="AV27" s="88" t="s">
        <v>1755</v>
      </c>
      <c r="AW27" s="80">
        <v>1</v>
      </c>
      <c r="AX27" s="80">
        <v>0</v>
      </c>
      <c r="AY27" s="50" t="s">
        <v>41</v>
      </c>
      <c r="AZ27" s="306" t="s">
        <v>41</v>
      </c>
      <c r="BA27" s="88" t="s">
        <v>1756</v>
      </c>
      <c r="BB27" s="78">
        <v>71</v>
      </c>
      <c r="BC27" s="75">
        <v>2782789</v>
      </c>
      <c r="BD27" s="75">
        <v>6874513.3899999997</v>
      </c>
      <c r="BE27" s="75">
        <v>13701683</v>
      </c>
      <c r="BF27" s="75">
        <v>23358985.390000001</v>
      </c>
      <c r="BG27" s="50" t="s">
        <v>42</v>
      </c>
      <c r="BH27" s="78">
        <v>64.02</v>
      </c>
      <c r="BI27" s="130" t="s">
        <v>1757</v>
      </c>
      <c r="BJ27" s="213" t="s">
        <v>42</v>
      </c>
    </row>
    <row r="28" spans="1:62" s="178" customFormat="1" ht="11.25" customHeight="1" x14ac:dyDescent="0.15">
      <c r="A28" s="335" t="s">
        <v>136</v>
      </c>
      <c r="B28" s="130" t="s">
        <v>169</v>
      </c>
      <c r="C28" s="129" t="s">
        <v>186</v>
      </c>
      <c r="D28" s="129" t="s">
        <v>1758</v>
      </c>
      <c r="E28" s="129" t="s">
        <v>661</v>
      </c>
      <c r="F28" s="172"/>
      <c r="G28" s="129">
        <v>9593</v>
      </c>
      <c r="H28" s="130">
        <v>24243</v>
      </c>
      <c r="I28" s="130">
        <v>902</v>
      </c>
      <c r="J28" s="130">
        <v>45</v>
      </c>
      <c r="K28" s="130">
        <v>11</v>
      </c>
      <c r="L28" s="130">
        <v>22</v>
      </c>
      <c r="M28" s="130">
        <v>902</v>
      </c>
      <c r="N28" s="130">
        <v>902</v>
      </c>
      <c r="O28" s="130">
        <v>902</v>
      </c>
      <c r="P28" s="130">
        <v>0</v>
      </c>
      <c r="Q28" s="130">
        <v>0</v>
      </c>
      <c r="R28" s="130">
        <v>0</v>
      </c>
      <c r="S28" s="130">
        <v>0</v>
      </c>
      <c r="T28" s="130">
        <v>0</v>
      </c>
      <c r="U28" s="130">
        <v>0</v>
      </c>
      <c r="V28" s="130">
        <v>0</v>
      </c>
      <c r="W28" s="130">
        <v>0</v>
      </c>
      <c r="X28" s="130">
        <v>0</v>
      </c>
      <c r="Y28" s="130">
        <v>911</v>
      </c>
      <c r="Z28" s="130">
        <v>505</v>
      </c>
      <c r="AA28" s="131">
        <v>0.99</v>
      </c>
      <c r="AB28" s="131">
        <v>0</v>
      </c>
      <c r="AC28" s="131">
        <v>0.01</v>
      </c>
      <c r="AD28" s="130">
        <v>116</v>
      </c>
      <c r="AE28" s="130">
        <v>222000</v>
      </c>
      <c r="AF28" s="130">
        <v>102</v>
      </c>
      <c r="AG28" s="132">
        <v>2850000</v>
      </c>
      <c r="AH28" s="133"/>
      <c r="AI28" s="134">
        <v>121454</v>
      </c>
      <c r="AJ28" s="130">
        <v>963</v>
      </c>
      <c r="AK28" s="130">
        <v>0</v>
      </c>
      <c r="AL28" s="130">
        <v>11210</v>
      </c>
      <c r="AM28" s="130">
        <v>0</v>
      </c>
      <c r="AN28" s="135"/>
      <c r="AO28" s="130">
        <v>21780049</v>
      </c>
      <c r="AP28" s="130">
        <v>39371</v>
      </c>
      <c r="AQ28" s="130">
        <v>0</v>
      </c>
      <c r="AR28" s="130">
        <v>0</v>
      </c>
      <c r="AS28" s="130">
        <v>0</v>
      </c>
      <c r="AT28" s="130">
        <v>0</v>
      </c>
      <c r="AU28" s="132">
        <v>0</v>
      </c>
      <c r="AV28" s="133"/>
      <c r="AW28" s="131">
        <v>1</v>
      </c>
      <c r="AX28" s="131">
        <v>0</v>
      </c>
      <c r="AY28" s="136" t="s">
        <v>50</v>
      </c>
      <c r="AZ28" s="308" t="s">
        <v>50</v>
      </c>
      <c r="BA28" s="133"/>
      <c r="BB28" s="138">
        <v>67.66</v>
      </c>
      <c r="BC28" s="139">
        <v>10897258</v>
      </c>
      <c r="BD28" s="139">
        <v>4915908</v>
      </c>
      <c r="BE28" s="139">
        <v>10517472</v>
      </c>
      <c r="BF28" s="139">
        <v>26330638</v>
      </c>
      <c r="BG28" s="136" t="s">
        <v>42</v>
      </c>
      <c r="BH28" s="138">
        <v>64.77</v>
      </c>
      <c r="BI28" s="130" t="s">
        <v>1759</v>
      </c>
      <c r="BJ28" s="214" t="s">
        <v>42</v>
      </c>
    </row>
    <row r="29" spans="1:62" s="177" customFormat="1" ht="11.25" customHeight="1" x14ac:dyDescent="0.15">
      <c r="A29" s="335" t="s">
        <v>109</v>
      </c>
      <c r="B29" s="47" t="s">
        <v>107</v>
      </c>
      <c r="C29" s="52" t="s">
        <v>108</v>
      </c>
      <c r="D29" s="52" t="s">
        <v>1760</v>
      </c>
      <c r="E29" s="52" t="s">
        <v>111</v>
      </c>
      <c r="F29" s="172"/>
      <c r="G29" s="52">
        <v>25300</v>
      </c>
      <c r="H29" s="47">
        <v>10000</v>
      </c>
      <c r="I29" s="47">
        <v>591</v>
      </c>
      <c r="J29" s="47">
        <v>113</v>
      </c>
      <c r="K29" s="47">
        <v>4</v>
      </c>
      <c r="L29" s="47">
        <v>6</v>
      </c>
      <c r="M29" s="47">
        <v>300</v>
      </c>
      <c r="N29" s="47">
        <v>0</v>
      </c>
      <c r="O29" s="47">
        <v>591</v>
      </c>
      <c r="P29" s="47">
        <v>0</v>
      </c>
      <c r="Q29" s="47">
        <v>0</v>
      </c>
      <c r="R29" s="47">
        <v>0</v>
      </c>
      <c r="S29" s="47">
        <v>0</v>
      </c>
      <c r="T29" s="47">
        <v>0</v>
      </c>
      <c r="U29" s="47">
        <v>0</v>
      </c>
      <c r="V29" s="47">
        <v>0</v>
      </c>
      <c r="W29" s="47">
        <v>0</v>
      </c>
      <c r="X29" s="47">
        <v>0</v>
      </c>
      <c r="Y29" s="47">
        <v>1200</v>
      </c>
      <c r="Z29" s="47">
        <v>10</v>
      </c>
      <c r="AA29" s="80">
        <v>1</v>
      </c>
      <c r="AB29" s="80">
        <v>0</v>
      </c>
      <c r="AC29" s="80">
        <v>0</v>
      </c>
      <c r="AD29" s="47">
        <v>160</v>
      </c>
      <c r="AE29" s="47">
        <v>200000</v>
      </c>
      <c r="AF29" s="47">
        <v>120</v>
      </c>
      <c r="AG29" s="85">
        <v>1800000</v>
      </c>
      <c r="AH29" s="88"/>
      <c r="AI29" s="121">
        <v>53000</v>
      </c>
      <c r="AJ29" s="47">
        <v>0</v>
      </c>
      <c r="AK29" s="47">
        <v>0</v>
      </c>
      <c r="AL29" s="47">
        <v>16000</v>
      </c>
      <c r="AM29" s="47">
        <v>0</v>
      </c>
      <c r="AN29" s="122"/>
      <c r="AO29" s="47">
        <v>3500000</v>
      </c>
      <c r="AP29" s="47">
        <v>0</v>
      </c>
      <c r="AQ29" s="47">
        <v>18000</v>
      </c>
      <c r="AR29" s="47">
        <v>0</v>
      </c>
      <c r="AS29" s="47">
        <v>0</v>
      </c>
      <c r="AT29" s="47">
        <v>30000</v>
      </c>
      <c r="AU29" s="85"/>
      <c r="AV29" s="88"/>
      <c r="AW29" s="80">
        <v>1</v>
      </c>
      <c r="AX29" s="80">
        <v>0</v>
      </c>
      <c r="AY29" s="50" t="s">
        <v>50</v>
      </c>
      <c r="AZ29" s="306" t="s">
        <v>41</v>
      </c>
      <c r="BA29" s="88"/>
      <c r="BB29" s="78">
        <v>47.35</v>
      </c>
      <c r="BC29" s="75">
        <v>4075298</v>
      </c>
      <c r="BD29" s="75">
        <v>3304018</v>
      </c>
      <c r="BE29" s="75">
        <v>2748901</v>
      </c>
      <c r="BF29" s="75">
        <v>10246313</v>
      </c>
      <c r="BG29" s="50" t="s">
        <v>42</v>
      </c>
      <c r="BH29" s="78">
        <v>43.32</v>
      </c>
      <c r="BI29" s="130"/>
      <c r="BJ29" s="213" t="s">
        <v>46</v>
      </c>
    </row>
    <row r="30" spans="1:62" s="177" customFormat="1" ht="11.25" customHeight="1" x14ac:dyDescent="0.15">
      <c r="A30" s="335" t="s">
        <v>352</v>
      </c>
      <c r="B30" s="47" t="s">
        <v>665</v>
      </c>
      <c r="C30" s="52" t="s">
        <v>1761</v>
      </c>
      <c r="D30" s="52" t="s">
        <v>1762</v>
      </c>
      <c r="E30" s="52" t="s">
        <v>667</v>
      </c>
      <c r="F30" s="172"/>
      <c r="G30" s="52">
        <v>60000</v>
      </c>
      <c r="H30" s="47">
        <v>27500</v>
      </c>
      <c r="I30" s="47">
        <v>980</v>
      </c>
      <c r="J30" s="47">
        <v>15</v>
      </c>
      <c r="K30" s="47">
        <v>0</v>
      </c>
      <c r="L30" s="47">
        <v>2</v>
      </c>
      <c r="M30" s="47">
        <v>0</v>
      </c>
      <c r="N30" s="47">
        <v>2</v>
      </c>
      <c r="O30" s="47">
        <v>980</v>
      </c>
      <c r="P30" s="47">
        <v>0</v>
      </c>
      <c r="Q30" s="47">
        <v>450</v>
      </c>
      <c r="R30" s="47">
        <v>12</v>
      </c>
      <c r="S30" s="47">
        <v>0</v>
      </c>
      <c r="T30" s="47">
        <v>0</v>
      </c>
      <c r="U30" s="47">
        <v>0</v>
      </c>
      <c r="V30" s="47">
        <v>0</v>
      </c>
      <c r="W30" s="47">
        <v>450</v>
      </c>
      <c r="X30" s="47">
        <v>0</v>
      </c>
      <c r="Y30" s="47">
        <v>2000</v>
      </c>
      <c r="Z30" s="47">
        <v>150</v>
      </c>
      <c r="AA30" s="80">
        <v>0.99</v>
      </c>
      <c r="AB30" s="80">
        <v>0</v>
      </c>
      <c r="AC30" s="80">
        <v>0.01</v>
      </c>
      <c r="AD30" s="47">
        <v>125</v>
      </c>
      <c r="AE30" s="47">
        <v>314000</v>
      </c>
      <c r="AF30" s="47">
        <v>125</v>
      </c>
      <c r="AG30" s="85">
        <v>2000000</v>
      </c>
      <c r="AH30" s="88" t="s">
        <v>1763</v>
      </c>
      <c r="AI30" s="121">
        <v>64390</v>
      </c>
      <c r="AJ30" s="47">
        <v>0</v>
      </c>
      <c r="AK30" s="47">
        <v>0</v>
      </c>
      <c r="AL30" s="47">
        <v>0</v>
      </c>
      <c r="AM30" s="47"/>
      <c r="AN30" s="122"/>
      <c r="AO30" s="47">
        <v>1044255</v>
      </c>
      <c r="AP30" s="47">
        <v>231340</v>
      </c>
      <c r="AQ30" s="47">
        <v>0</v>
      </c>
      <c r="AR30" s="47">
        <v>0</v>
      </c>
      <c r="AS30" s="47">
        <v>500</v>
      </c>
      <c r="AT30" s="47">
        <v>0</v>
      </c>
      <c r="AU30" s="85"/>
      <c r="AV30" s="88"/>
      <c r="AW30" s="80">
        <v>0.5</v>
      </c>
      <c r="AX30" s="80">
        <v>0.5</v>
      </c>
      <c r="AY30" s="50" t="s">
        <v>50</v>
      </c>
      <c r="AZ30" s="306" t="s">
        <v>50</v>
      </c>
      <c r="BA30" s="88"/>
      <c r="BB30" s="78">
        <v>81</v>
      </c>
      <c r="BC30" s="75">
        <v>7103260</v>
      </c>
      <c r="BD30" s="75">
        <v>13834630</v>
      </c>
      <c r="BE30" s="75">
        <v>7121890</v>
      </c>
      <c r="BF30" s="75">
        <v>28570560</v>
      </c>
      <c r="BG30" s="50" t="s">
        <v>42</v>
      </c>
      <c r="BH30" s="78">
        <v>61</v>
      </c>
      <c r="BI30" s="130" t="s">
        <v>1764</v>
      </c>
      <c r="BJ30" s="213" t="s">
        <v>46</v>
      </c>
    </row>
    <row r="31" spans="1:62" s="292" customFormat="1" ht="11.25" customHeight="1" x14ac:dyDescent="0.15">
      <c r="A31" s="336" t="s">
        <v>53</v>
      </c>
      <c r="B31" s="294"/>
      <c r="C31" s="295"/>
      <c r="D31" s="295"/>
      <c r="E31" s="295"/>
      <c r="F31" s="296"/>
      <c r="G31" s="295"/>
      <c r="H31" s="294"/>
      <c r="I31" s="294"/>
      <c r="J31" s="294"/>
      <c r="K31" s="294"/>
      <c r="L31" s="294"/>
      <c r="M31" s="294"/>
      <c r="N31" s="294"/>
      <c r="O31" s="294"/>
      <c r="P31" s="294"/>
      <c r="Q31" s="294"/>
      <c r="R31" s="294"/>
      <c r="S31" s="294"/>
      <c r="T31" s="294"/>
      <c r="U31" s="294"/>
      <c r="V31" s="294"/>
      <c r="W31" s="294"/>
      <c r="X31" s="294"/>
      <c r="Y31" s="294"/>
      <c r="Z31" s="294"/>
      <c r="AA31" s="297"/>
      <c r="AB31" s="297"/>
      <c r="AC31" s="297"/>
      <c r="AD31" s="294"/>
      <c r="AE31" s="294"/>
      <c r="AF31" s="294"/>
      <c r="AG31" s="298"/>
      <c r="AH31" s="299"/>
      <c r="AI31" s="300"/>
      <c r="AJ31" s="294"/>
      <c r="AK31" s="294"/>
      <c r="AL31" s="294"/>
      <c r="AM31" s="294"/>
      <c r="AN31" s="301"/>
      <c r="AO31" s="294"/>
      <c r="AP31" s="294"/>
      <c r="AQ31" s="294"/>
      <c r="AR31" s="294"/>
      <c r="AS31" s="294"/>
      <c r="AT31" s="294"/>
      <c r="AU31" s="298"/>
      <c r="AV31" s="299"/>
      <c r="AW31" s="297"/>
      <c r="AX31" s="297"/>
      <c r="AY31" s="302"/>
      <c r="AZ31" s="307"/>
      <c r="BA31" s="299"/>
      <c r="BB31" s="303"/>
      <c r="BC31" s="304"/>
      <c r="BD31" s="304"/>
      <c r="BE31" s="304"/>
      <c r="BF31" s="304"/>
      <c r="BG31" s="302"/>
      <c r="BH31" s="303"/>
      <c r="BI31" s="305"/>
      <c r="BJ31" s="337"/>
    </row>
    <row r="32" spans="1:62" s="177" customFormat="1" ht="11.25" customHeight="1" x14ac:dyDescent="0.15">
      <c r="A32" s="192" t="s">
        <v>137</v>
      </c>
      <c r="B32" s="47" t="s">
        <v>170</v>
      </c>
      <c r="C32" s="52" t="s">
        <v>187</v>
      </c>
      <c r="D32" s="52" t="s">
        <v>205</v>
      </c>
      <c r="E32" s="52" t="s">
        <v>224</v>
      </c>
      <c r="F32" s="172"/>
      <c r="G32" s="52">
        <v>8300</v>
      </c>
      <c r="H32" s="47">
        <v>4100</v>
      </c>
      <c r="I32" s="47">
        <v>400</v>
      </c>
      <c r="J32" s="47">
        <v>22</v>
      </c>
      <c r="K32" s="47">
        <v>12</v>
      </c>
      <c r="L32" s="47">
        <v>2</v>
      </c>
      <c r="M32" s="47">
        <v>430</v>
      </c>
      <c r="N32" s="47">
        <v>135</v>
      </c>
      <c r="O32" s="47">
        <v>400</v>
      </c>
      <c r="P32" s="47">
        <v>10</v>
      </c>
      <c r="Q32" s="47">
        <v>22</v>
      </c>
      <c r="R32" s="47"/>
      <c r="S32" s="47"/>
      <c r="T32" s="47"/>
      <c r="U32" s="47">
        <v>15</v>
      </c>
      <c r="V32" s="47"/>
      <c r="W32" s="47"/>
      <c r="X32" s="47"/>
      <c r="Y32" s="47">
        <v>975</v>
      </c>
      <c r="Z32" s="47">
        <v>0</v>
      </c>
      <c r="AA32" s="80">
        <v>0.94</v>
      </c>
      <c r="AB32" s="80">
        <v>0.04</v>
      </c>
      <c r="AC32" s="80">
        <v>0.02</v>
      </c>
      <c r="AD32" s="47">
        <v>100</v>
      </c>
      <c r="AE32" s="47">
        <v>90000</v>
      </c>
      <c r="AF32" s="47">
        <v>100</v>
      </c>
      <c r="AG32" s="85">
        <v>825000</v>
      </c>
      <c r="AH32" s="88"/>
      <c r="AI32" s="121">
        <v>142182</v>
      </c>
      <c r="AJ32" s="47">
        <v>10</v>
      </c>
      <c r="AK32" s="47">
        <v>0</v>
      </c>
      <c r="AL32" s="47">
        <v>17868</v>
      </c>
      <c r="AM32" s="47"/>
      <c r="AN32" s="122"/>
      <c r="AO32" s="47">
        <v>610045</v>
      </c>
      <c r="AP32" s="47"/>
      <c r="AQ32" s="47">
        <v>587449</v>
      </c>
      <c r="AR32" s="47"/>
      <c r="AS32" s="47"/>
      <c r="AT32" s="47"/>
      <c r="AU32" s="85"/>
      <c r="AV32" s="88"/>
      <c r="AW32" s="80">
        <v>0.77</v>
      </c>
      <c r="AX32" s="80">
        <v>0.23</v>
      </c>
      <c r="AY32" s="50" t="s">
        <v>41</v>
      </c>
      <c r="AZ32" s="306" t="s">
        <v>41</v>
      </c>
      <c r="BA32" s="88"/>
      <c r="BB32" s="78">
        <v>69.36</v>
      </c>
      <c r="BC32" s="75">
        <v>9554627</v>
      </c>
      <c r="BD32" s="75">
        <v>9815287</v>
      </c>
      <c r="BE32" s="75">
        <v>10748715</v>
      </c>
      <c r="BF32" s="75">
        <v>32218630</v>
      </c>
      <c r="BG32" s="50" t="s">
        <v>42</v>
      </c>
      <c r="BH32" s="78">
        <v>67.900000000000006</v>
      </c>
      <c r="BI32" s="130"/>
      <c r="BJ32" s="213" t="s">
        <v>42</v>
      </c>
    </row>
    <row r="33" spans="1:62" s="177" customFormat="1" ht="11.25" customHeight="1" x14ac:dyDescent="0.15">
      <c r="A33" s="338" t="s">
        <v>353</v>
      </c>
      <c r="B33" s="47" t="s">
        <v>1765</v>
      </c>
      <c r="C33" s="52" t="s">
        <v>1766</v>
      </c>
      <c r="D33" s="52" t="s">
        <v>1767</v>
      </c>
      <c r="E33" s="52" t="s">
        <v>1768</v>
      </c>
      <c r="F33" s="172"/>
      <c r="G33" s="52">
        <v>17132</v>
      </c>
      <c r="H33" s="47">
        <v>5270</v>
      </c>
      <c r="I33" s="47">
        <v>645</v>
      </c>
      <c r="J33" s="47">
        <v>17</v>
      </c>
      <c r="K33" s="47">
        <v>2</v>
      </c>
      <c r="L33" s="47">
        <v>2</v>
      </c>
      <c r="M33" s="47">
        <v>320</v>
      </c>
      <c r="N33" s="47">
        <v>0</v>
      </c>
      <c r="O33" s="47">
        <v>645</v>
      </c>
      <c r="P33" s="47">
        <v>0</v>
      </c>
      <c r="Q33" s="47">
        <v>2000</v>
      </c>
      <c r="R33" s="47">
        <v>70</v>
      </c>
      <c r="S33" s="47">
        <v>30</v>
      </c>
      <c r="T33" s="47">
        <v>0</v>
      </c>
      <c r="U33" s="47">
        <v>0</v>
      </c>
      <c r="V33" s="47">
        <v>0</v>
      </c>
      <c r="W33" s="47">
        <v>0</v>
      </c>
      <c r="X33" s="47">
        <v>0</v>
      </c>
      <c r="Y33" s="47">
        <v>773</v>
      </c>
      <c r="Z33" s="47">
        <v>20</v>
      </c>
      <c r="AA33" s="80">
        <v>0.24</v>
      </c>
      <c r="AB33" s="80">
        <v>0.76</v>
      </c>
      <c r="AC33" s="80">
        <v>0</v>
      </c>
      <c r="AD33" s="47">
        <v>94</v>
      </c>
      <c r="AE33" s="47">
        <v>380000</v>
      </c>
      <c r="AF33" s="47">
        <v>80</v>
      </c>
      <c r="AG33" s="85">
        <v>1400000</v>
      </c>
      <c r="AH33" s="88"/>
      <c r="AI33" s="121">
        <v>91494</v>
      </c>
      <c r="AJ33" s="47">
        <v>0</v>
      </c>
      <c r="AK33" s="47">
        <v>0</v>
      </c>
      <c r="AL33" s="47">
        <v>15207</v>
      </c>
      <c r="AM33" s="47">
        <v>0</v>
      </c>
      <c r="AN33" s="122" t="s">
        <v>1769</v>
      </c>
      <c r="AO33" s="47">
        <v>1169839</v>
      </c>
      <c r="AP33" s="47">
        <v>0</v>
      </c>
      <c r="AQ33" s="47">
        <v>0</v>
      </c>
      <c r="AR33" s="47">
        <v>0</v>
      </c>
      <c r="AS33" s="47">
        <v>0</v>
      </c>
      <c r="AT33" s="47">
        <v>0</v>
      </c>
      <c r="AU33" s="85">
        <v>0</v>
      </c>
      <c r="AV33" s="88" t="s">
        <v>1769</v>
      </c>
      <c r="AW33" s="80">
        <v>1</v>
      </c>
      <c r="AX33" s="80">
        <v>0</v>
      </c>
      <c r="AY33" s="50" t="s">
        <v>50</v>
      </c>
      <c r="AZ33" s="306" t="s">
        <v>50</v>
      </c>
      <c r="BA33" s="88" t="s">
        <v>1769</v>
      </c>
      <c r="BB33" s="78">
        <v>77</v>
      </c>
      <c r="BC33" s="75">
        <v>18338146</v>
      </c>
      <c r="BD33" s="75">
        <v>5173518</v>
      </c>
      <c r="BE33" s="75">
        <v>7043941</v>
      </c>
      <c r="BF33" s="75">
        <v>53722560</v>
      </c>
      <c r="BG33" s="50" t="s">
        <v>42</v>
      </c>
      <c r="BH33" s="78">
        <v>77</v>
      </c>
      <c r="BI33" s="130" t="s">
        <v>1770</v>
      </c>
      <c r="BJ33" s="213" t="s">
        <v>46</v>
      </c>
    </row>
    <row r="34" spans="1:62" s="177" customFormat="1" ht="11.25" customHeight="1" x14ac:dyDescent="0.15">
      <c r="A34" s="335" t="s">
        <v>138</v>
      </c>
      <c r="B34" s="47" t="s">
        <v>1771</v>
      </c>
      <c r="C34" s="52" t="s">
        <v>1772</v>
      </c>
      <c r="D34" s="52" t="s">
        <v>1773</v>
      </c>
      <c r="E34" s="52" t="s">
        <v>1774</v>
      </c>
      <c r="F34" s="172"/>
      <c r="G34" s="52">
        <v>16000</v>
      </c>
      <c r="H34" s="47">
        <v>16000</v>
      </c>
      <c r="I34" s="47">
        <v>400</v>
      </c>
      <c r="J34" s="47">
        <v>0</v>
      </c>
      <c r="K34" s="47">
        <v>6</v>
      </c>
      <c r="L34" s="47">
        <v>13</v>
      </c>
      <c r="M34" s="47">
        <v>150</v>
      </c>
      <c r="N34" s="47">
        <v>8</v>
      </c>
      <c r="O34" s="47">
        <v>250</v>
      </c>
      <c r="P34" s="47">
        <v>0</v>
      </c>
      <c r="Q34" s="47">
        <v>3000</v>
      </c>
      <c r="R34" s="47">
        <v>10</v>
      </c>
      <c r="S34" s="47">
        <v>30</v>
      </c>
      <c r="T34" s="47">
        <v>0</v>
      </c>
      <c r="U34" s="47">
        <v>1200</v>
      </c>
      <c r="V34" s="47">
        <v>60</v>
      </c>
      <c r="W34" s="47">
        <v>1200</v>
      </c>
      <c r="X34" s="47">
        <v>150</v>
      </c>
      <c r="Y34" s="47">
        <v>300</v>
      </c>
      <c r="Z34" s="47">
        <v>500</v>
      </c>
      <c r="AA34" s="80">
        <v>0.19</v>
      </c>
      <c r="AB34" s="80">
        <v>0.81</v>
      </c>
      <c r="AC34" s="80">
        <v>0</v>
      </c>
      <c r="AD34" s="47">
        <v>153</v>
      </c>
      <c r="AE34" s="47">
        <v>380000</v>
      </c>
      <c r="AF34" s="47">
        <v>123</v>
      </c>
      <c r="AG34" s="85">
        <v>920000</v>
      </c>
      <c r="AH34" s="88"/>
      <c r="AI34" s="121">
        <v>515624</v>
      </c>
      <c r="AJ34" s="47">
        <v>0</v>
      </c>
      <c r="AK34" s="47">
        <v>703</v>
      </c>
      <c r="AL34" s="47">
        <v>15638</v>
      </c>
      <c r="AM34" s="47"/>
      <c r="AN34" s="122"/>
      <c r="AO34" s="47">
        <v>0</v>
      </c>
      <c r="AP34" s="47"/>
      <c r="AQ34" s="47">
        <v>2040000</v>
      </c>
      <c r="AR34" s="47"/>
      <c r="AS34" s="47">
        <v>1300000</v>
      </c>
      <c r="AT34" s="47"/>
      <c r="AU34" s="85"/>
      <c r="AV34" s="88"/>
      <c r="AW34" s="80">
        <v>0.4</v>
      </c>
      <c r="AX34" s="80">
        <v>0.6</v>
      </c>
      <c r="AY34" s="50" t="s">
        <v>95</v>
      </c>
      <c r="AZ34" s="306" t="s">
        <v>95</v>
      </c>
      <c r="BA34" s="88"/>
      <c r="BB34" s="78">
        <v>70</v>
      </c>
      <c r="BC34" s="75">
        <v>13420000</v>
      </c>
      <c r="BD34" s="75">
        <v>81906000</v>
      </c>
      <c r="BE34" s="75">
        <v>37510000</v>
      </c>
      <c r="BF34" s="75">
        <v>132837156</v>
      </c>
      <c r="BG34" s="50" t="s">
        <v>42</v>
      </c>
      <c r="BH34" s="78">
        <v>68</v>
      </c>
      <c r="BI34" s="130"/>
      <c r="BJ34" s="213" t="s">
        <v>42</v>
      </c>
    </row>
    <row r="35" spans="1:62" s="177" customFormat="1" ht="11.25" customHeight="1" x14ac:dyDescent="0.15">
      <c r="A35" s="192" t="s">
        <v>139</v>
      </c>
      <c r="B35" s="47" t="s">
        <v>1775</v>
      </c>
      <c r="C35" s="52" t="s">
        <v>672</v>
      </c>
      <c r="D35" s="52" t="s">
        <v>1776</v>
      </c>
      <c r="E35" s="52" t="s">
        <v>674</v>
      </c>
      <c r="F35" s="172"/>
      <c r="G35" s="52">
        <v>32045</v>
      </c>
      <c r="H35" s="47">
        <v>9668</v>
      </c>
      <c r="I35" s="47">
        <v>324</v>
      </c>
      <c r="J35" s="47">
        <v>22</v>
      </c>
      <c r="K35" s="47">
        <v>10</v>
      </c>
      <c r="L35" s="47">
        <v>14</v>
      </c>
      <c r="M35" s="47">
        <v>243</v>
      </c>
      <c r="N35" s="47">
        <v>324</v>
      </c>
      <c r="O35" s="47"/>
      <c r="P35" s="47"/>
      <c r="Q35" s="47"/>
      <c r="R35" s="47"/>
      <c r="S35" s="47"/>
      <c r="T35" s="47"/>
      <c r="U35" s="47"/>
      <c r="V35" s="47"/>
      <c r="W35" s="47"/>
      <c r="X35" s="47"/>
      <c r="Y35" s="47">
        <v>335</v>
      </c>
      <c r="Z35" s="47">
        <v>139</v>
      </c>
      <c r="AA35" s="80">
        <v>0.24</v>
      </c>
      <c r="AB35" s="80">
        <v>0.01</v>
      </c>
      <c r="AC35" s="80">
        <v>0.75</v>
      </c>
      <c r="AD35" s="47"/>
      <c r="AE35" s="47"/>
      <c r="AF35" s="47"/>
      <c r="AG35" s="85"/>
      <c r="AH35" s="88"/>
      <c r="AI35" s="121">
        <v>431518</v>
      </c>
      <c r="AJ35" s="47"/>
      <c r="AK35" s="47"/>
      <c r="AL35" s="47">
        <v>88079</v>
      </c>
      <c r="AM35" s="47"/>
      <c r="AN35" s="122"/>
      <c r="AO35" s="47">
        <v>1260696</v>
      </c>
      <c r="AP35" s="47">
        <v>398115</v>
      </c>
      <c r="AQ35" s="47">
        <v>0</v>
      </c>
      <c r="AR35" s="47">
        <v>0</v>
      </c>
      <c r="AS35" s="47">
        <v>0</v>
      </c>
      <c r="AT35" s="47">
        <v>0</v>
      </c>
      <c r="AU35" s="85">
        <v>0</v>
      </c>
      <c r="AV35" s="88"/>
      <c r="AW35" s="80">
        <v>0.6</v>
      </c>
      <c r="AX35" s="80">
        <v>0.4</v>
      </c>
      <c r="AY35" s="50" t="s">
        <v>50</v>
      </c>
      <c r="AZ35" s="306" t="s">
        <v>41</v>
      </c>
      <c r="BA35" s="88"/>
      <c r="BB35" s="78">
        <v>48.65</v>
      </c>
      <c r="BC35" s="75"/>
      <c r="BD35" s="75"/>
      <c r="BE35" s="75"/>
      <c r="BF35" s="75">
        <v>90000000</v>
      </c>
      <c r="BG35" s="50" t="s">
        <v>42</v>
      </c>
      <c r="BH35" s="78">
        <v>39.76</v>
      </c>
      <c r="BI35" s="130" t="s">
        <v>1777</v>
      </c>
      <c r="BJ35" s="213" t="s">
        <v>42</v>
      </c>
    </row>
    <row r="36" spans="1:62" s="177" customFormat="1" ht="11.25" customHeight="1" x14ac:dyDescent="0.15">
      <c r="A36" s="188" t="s">
        <v>140</v>
      </c>
      <c r="B36" s="47" t="s">
        <v>171</v>
      </c>
      <c r="C36" s="52" t="s">
        <v>188</v>
      </c>
      <c r="D36" s="52" t="s">
        <v>206</v>
      </c>
      <c r="E36" s="52" t="s">
        <v>225</v>
      </c>
      <c r="F36" s="172"/>
      <c r="G36" s="52">
        <v>30517</v>
      </c>
      <c r="H36" s="47"/>
      <c r="I36" s="47">
        <v>843</v>
      </c>
      <c r="J36" s="47"/>
      <c r="K36" s="47"/>
      <c r="L36" s="47">
        <v>16</v>
      </c>
      <c r="M36" s="47"/>
      <c r="N36" s="47"/>
      <c r="O36" s="47"/>
      <c r="P36" s="47"/>
      <c r="Q36" s="47"/>
      <c r="R36" s="47"/>
      <c r="S36" s="47"/>
      <c r="T36" s="47"/>
      <c r="U36" s="47"/>
      <c r="V36" s="47"/>
      <c r="W36" s="47"/>
      <c r="X36" s="47"/>
      <c r="Y36" s="47"/>
      <c r="Z36" s="47"/>
      <c r="AA36" s="80">
        <v>1</v>
      </c>
      <c r="AB36" s="80">
        <v>0</v>
      </c>
      <c r="AC36" s="80">
        <v>0</v>
      </c>
      <c r="AD36" s="47">
        <v>173</v>
      </c>
      <c r="AE36" s="47"/>
      <c r="AF36" s="47"/>
      <c r="AG36" s="85"/>
      <c r="AH36" s="88"/>
      <c r="AI36" s="121">
        <v>197417</v>
      </c>
      <c r="AJ36" s="47">
        <v>212794</v>
      </c>
      <c r="AK36" s="47">
        <v>43400</v>
      </c>
      <c r="AL36" s="47">
        <v>45796</v>
      </c>
      <c r="AM36" s="47"/>
      <c r="AN36" s="122"/>
      <c r="AO36" s="47">
        <v>9109</v>
      </c>
      <c r="AP36" s="47">
        <v>4261</v>
      </c>
      <c r="AQ36" s="47"/>
      <c r="AR36" s="47"/>
      <c r="AS36" s="47"/>
      <c r="AT36" s="47"/>
      <c r="AU36" s="85"/>
      <c r="AV36" s="88"/>
      <c r="AW36" s="80"/>
      <c r="AX36" s="80"/>
      <c r="AY36" s="50" t="s">
        <v>41</v>
      </c>
      <c r="AZ36" s="306" t="s">
        <v>41</v>
      </c>
      <c r="BA36" s="88"/>
      <c r="BB36" s="78">
        <v>75.790000000000006</v>
      </c>
      <c r="BC36" s="75">
        <v>31319000</v>
      </c>
      <c r="BD36" s="75">
        <v>35759000</v>
      </c>
      <c r="BE36" s="75">
        <v>29955000</v>
      </c>
      <c r="BF36" s="75"/>
      <c r="BG36" s="50" t="s">
        <v>42</v>
      </c>
      <c r="BH36" s="78">
        <v>60.73</v>
      </c>
      <c r="BI36" s="130"/>
      <c r="BJ36" s="213" t="s">
        <v>42</v>
      </c>
    </row>
    <row r="37" spans="1:62" s="177" customFormat="1" ht="11.25" customHeight="1" x14ac:dyDescent="0.15">
      <c r="A37" s="279" t="s">
        <v>354</v>
      </c>
      <c r="B37" s="47" t="s">
        <v>1778</v>
      </c>
      <c r="C37" s="52" t="s">
        <v>1779</v>
      </c>
      <c r="D37" s="52" t="s">
        <v>1780</v>
      </c>
      <c r="E37" s="52" t="s">
        <v>1781</v>
      </c>
      <c r="F37" s="172"/>
      <c r="G37" s="52">
        <v>3904</v>
      </c>
      <c r="H37" s="47"/>
      <c r="I37" s="47"/>
      <c r="J37" s="47">
        <v>6</v>
      </c>
      <c r="K37" s="47"/>
      <c r="L37" s="47"/>
      <c r="M37" s="47"/>
      <c r="N37" s="47"/>
      <c r="O37" s="47"/>
      <c r="P37" s="47"/>
      <c r="Q37" s="47"/>
      <c r="R37" s="47"/>
      <c r="S37" s="47"/>
      <c r="T37" s="47"/>
      <c r="U37" s="47"/>
      <c r="V37" s="47"/>
      <c r="W37" s="47"/>
      <c r="X37" s="47"/>
      <c r="Y37" s="47">
        <v>149</v>
      </c>
      <c r="Z37" s="47">
        <v>0</v>
      </c>
      <c r="AA37" s="80">
        <v>1</v>
      </c>
      <c r="AB37" s="80">
        <v>0</v>
      </c>
      <c r="AC37" s="80">
        <v>0</v>
      </c>
      <c r="AD37" s="47">
        <v>0</v>
      </c>
      <c r="AE37" s="47">
        <v>0</v>
      </c>
      <c r="AF37" s="47">
        <v>13</v>
      </c>
      <c r="AG37" s="85">
        <v>38000</v>
      </c>
      <c r="AH37" s="88"/>
      <c r="AI37" s="121">
        <v>18</v>
      </c>
      <c r="AJ37" s="47"/>
      <c r="AK37" s="47"/>
      <c r="AL37" s="47"/>
      <c r="AM37" s="47"/>
      <c r="AN37" s="122"/>
      <c r="AO37" s="47"/>
      <c r="AP37" s="47">
        <v>6600</v>
      </c>
      <c r="AQ37" s="47"/>
      <c r="AR37" s="47"/>
      <c r="AS37" s="47"/>
      <c r="AT37" s="47"/>
      <c r="AU37" s="85"/>
      <c r="AV37" s="88"/>
      <c r="AW37" s="80">
        <v>0</v>
      </c>
      <c r="AX37" s="80">
        <v>1</v>
      </c>
      <c r="AY37" s="50" t="s">
        <v>50</v>
      </c>
      <c r="AZ37" s="306" t="s">
        <v>50</v>
      </c>
      <c r="BA37" s="88"/>
      <c r="BB37" s="78"/>
      <c r="BC37" s="75">
        <v>96000</v>
      </c>
      <c r="BD37" s="75">
        <v>40000</v>
      </c>
      <c r="BE37" s="75">
        <v>48000</v>
      </c>
      <c r="BF37" s="75">
        <v>184000</v>
      </c>
      <c r="BG37" s="50" t="s">
        <v>42</v>
      </c>
      <c r="BH37" s="78"/>
      <c r="BI37" s="130"/>
      <c r="BJ37" s="213"/>
    </row>
    <row r="38" spans="1:62" s="177" customFormat="1" ht="11.25" customHeight="1" x14ac:dyDescent="0.15">
      <c r="A38" s="188" t="s">
        <v>141</v>
      </c>
      <c r="B38" s="47" t="s">
        <v>1782</v>
      </c>
      <c r="C38" s="52" t="s">
        <v>39</v>
      </c>
      <c r="D38" s="52" t="s">
        <v>1783</v>
      </c>
      <c r="E38" s="52" t="s">
        <v>1784</v>
      </c>
      <c r="F38" s="172"/>
      <c r="G38" s="52">
        <v>77000</v>
      </c>
      <c r="H38" s="47">
        <v>34000</v>
      </c>
      <c r="I38" s="47">
        <v>1538</v>
      </c>
      <c r="J38" s="47">
        <v>109</v>
      </c>
      <c r="K38" s="47">
        <v>2</v>
      </c>
      <c r="L38" s="47">
        <v>83</v>
      </c>
      <c r="M38" s="47">
        <v>522</v>
      </c>
      <c r="N38" s="47">
        <v>555</v>
      </c>
      <c r="O38" s="47">
        <v>1280</v>
      </c>
      <c r="P38" s="47">
        <v>0</v>
      </c>
      <c r="Q38" s="47">
        <v>0</v>
      </c>
      <c r="R38" s="47">
        <v>0</v>
      </c>
      <c r="S38" s="47">
        <v>0</v>
      </c>
      <c r="T38" s="47">
        <v>0</v>
      </c>
      <c r="U38" s="47">
        <v>0</v>
      </c>
      <c r="V38" s="47">
        <v>0</v>
      </c>
      <c r="W38" s="47">
        <v>0</v>
      </c>
      <c r="X38" s="47">
        <v>0</v>
      </c>
      <c r="Y38" s="47">
        <v>2483</v>
      </c>
      <c r="Z38" s="47">
        <v>530</v>
      </c>
      <c r="AA38" s="80">
        <v>1</v>
      </c>
      <c r="AB38" s="80">
        <v>0</v>
      </c>
      <c r="AC38" s="80">
        <v>0</v>
      </c>
      <c r="AD38" s="47">
        <v>180</v>
      </c>
      <c r="AE38" s="47">
        <v>265000</v>
      </c>
      <c r="AF38" s="47">
        <v>173</v>
      </c>
      <c r="AG38" s="85">
        <v>2800000</v>
      </c>
      <c r="AH38" s="88"/>
      <c r="AI38" s="121">
        <v>70000</v>
      </c>
      <c r="AJ38" s="47">
        <v>300</v>
      </c>
      <c r="AK38" s="47">
        <v>0</v>
      </c>
      <c r="AL38" s="47">
        <v>38000</v>
      </c>
      <c r="AM38" s="47"/>
      <c r="AN38" s="122"/>
      <c r="AO38" s="47">
        <v>1400000</v>
      </c>
      <c r="AP38" s="47">
        <v>70000</v>
      </c>
      <c r="AQ38" s="47"/>
      <c r="AR38" s="47"/>
      <c r="AS38" s="47"/>
      <c r="AT38" s="47">
        <v>70000</v>
      </c>
      <c r="AU38" s="85"/>
      <c r="AV38" s="88"/>
      <c r="AW38" s="80">
        <v>0.78</v>
      </c>
      <c r="AX38" s="80">
        <v>0.22</v>
      </c>
      <c r="AY38" s="50" t="s">
        <v>41</v>
      </c>
      <c r="AZ38" s="306" t="s">
        <v>41</v>
      </c>
      <c r="BA38" s="88"/>
      <c r="BB38" s="78">
        <v>68.91</v>
      </c>
      <c r="BC38" s="75">
        <v>11000000</v>
      </c>
      <c r="BD38" s="75">
        <v>5600000</v>
      </c>
      <c r="BE38" s="75">
        <v>11500000</v>
      </c>
      <c r="BF38" s="75">
        <v>28350000</v>
      </c>
      <c r="BG38" s="50" t="s">
        <v>42</v>
      </c>
      <c r="BH38" s="78">
        <v>67.23</v>
      </c>
      <c r="BI38" s="130"/>
      <c r="BJ38" s="213" t="s">
        <v>46</v>
      </c>
    </row>
    <row r="39" spans="1:62" s="177" customFormat="1" ht="11.25" customHeight="1" x14ac:dyDescent="0.15">
      <c r="A39" s="188" t="s">
        <v>142</v>
      </c>
      <c r="B39" s="47" t="s">
        <v>172</v>
      </c>
      <c r="C39" s="52" t="s">
        <v>189</v>
      </c>
      <c r="D39" s="52" t="s">
        <v>207</v>
      </c>
      <c r="E39" s="52" t="s">
        <v>227</v>
      </c>
      <c r="F39" s="172"/>
      <c r="G39" s="52">
        <v>25000</v>
      </c>
      <c r="H39" s="47">
        <v>12500</v>
      </c>
      <c r="I39" s="47">
        <v>570</v>
      </c>
      <c r="J39" s="47">
        <v>60</v>
      </c>
      <c r="K39" s="47">
        <v>36</v>
      </c>
      <c r="L39" s="47">
        <v>17</v>
      </c>
      <c r="M39" s="47">
        <v>368</v>
      </c>
      <c r="N39" s="47">
        <v>5</v>
      </c>
      <c r="O39" s="47">
        <v>455</v>
      </c>
      <c r="P39" s="47">
        <v>0</v>
      </c>
      <c r="Q39" s="47">
        <v>0</v>
      </c>
      <c r="R39" s="47">
        <v>0</v>
      </c>
      <c r="S39" s="47">
        <v>0</v>
      </c>
      <c r="T39" s="47">
        <v>0</v>
      </c>
      <c r="U39" s="47">
        <v>0</v>
      </c>
      <c r="V39" s="47">
        <v>0</v>
      </c>
      <c r="W39" s="47">
        <v>0</v>
      </c>
      <c r="X39" s="47">
        <v>0</v>
      </c>
      <c r="Y39" s="47">
        <v>563</v>
      </c>
      <c r="Z39" s="47">
        <v>145</v>
      </c>
      <c r="AA39" s="80">
        <v>0.99</v>
      </c>
      <c r="AB39" s="80">
        <v>0</v>
      </c>
      <c r="AC39" s="80">
        <v>0.01</v>
      </c>
      <c r="AD39" s="47">
        <v>12</v>
      </c>
      <c r="AE39" s="47">
        <v>3350</v>
      </c>
      <c r="AF39" s="47">
        <v>175</v>
      </c>
      <c r="AG39" s="85">
        <v>1750000</v>
      </c>
      <c r="AH39" s="88"/>
      <c r="AI39" s="121">
        <v>25592</v>
      </c>
      <c r="AJ39" s="47"/>
      <c r="AK39" s="47"/>
      <c r="AL39" s="47">
        <v>255871</v>
      </c>
      <c r="AM39" s="47"/>
      <c r="AN39" s="122"/>
      <c r="AO39" s="47">
        <v>737096</v>
      </c>
      <c r="AP39" s="47">
        <v>0</v>
      </c>
      <c r="AQ39" s="47">
        <v>2047605</v>
      </c>
      <c r="AR39" s="47">
        <v>3000</v>
      </c>
      <c r="AS39" s="47">
        <v>0</v>
      </c>
      <c r="AT39" s="47">
        <v>0</v>
      </c>
      <c r="AU39" s="85">
        <v>0</v>
      </c>
      <c r="AV39" s="88"/>
      <c r="AW39" s="80">
        <v>0.78</v>
      </c>
      <c r="AX39" s="80">
        <v>0.22</v>
      </c>
      <c r="AY39" s="50" t="s">
        <v>95</v>
      </c>
      <c r="AZ39" s="306" t="s">
        <v>95</v>
      </c>
      <c r="BA39" s="88"/>
      <c r="BB39" s="78">
        <v>83</v>
      </c>
      <c r="BC39" s="75">
        <v>9476524</v>
      </c>
      <c r="BD39" s="75">
        <v>6196519</v>
      </c>
      <c r="BE39" s="75">
        <v>10130053</v>
      </c>
      <c r="BF39" s="75">
        <v>25916548</v>
      </c>
      <c r="BG39" s="50" t="s">
        <v>42</v>
      </c>
      <c r="BH39" s="78">
        <v>83</v>
      </c>
      <c r="BI39" s="130"/>
      <c r="BJ39" s="213" t="s">
        <v>46</v>
      </c>
    </row>
    <row r="40" spans="1:62" s="177" customFormat="1" ht="11.25" customHeight="1" x14ac:dyDescent="0.15">
      <c r="A40" s="188" t="s">
        <v>64</v>
      </c>
      <c r="B40" s="47" t="s">
        <v>1785</v>
      </c>
      <c r="C40" s="52" t="s">
        <v>1786</v>
      </c>
      <c r="D40" s="52" t="s">
        <v>1787</v>
      </c>
      <c r="E40" s="52" t="s">
        <v>66</v>
      </c>
      <c r="F40" s="172"/>
      <c r="G40" s="52">
        <v>23168</v>
      </c>
      <c r="H40" s="47">
        <v>9902</v>
      </c>
      <c r="I40" s="47">
        <v>610</v>
      </c>
      <c r="J40" s="47">
        <v>130</v>
      </c>
      <c r="K40" s="47">
        <v>25</v>
      </c>
      <c r="L40" s="47">
        <v>26</v>
      </c>
      <c r="M40" s="47">
        <v>559</v>
      </c>
      <c r="N40" s="47">
        <v>0</v>
      </c>
      <c r="O40" s="47">
        <v>87</v>
      </c>
      <c r="P40" s="47">
        <v>0</v>
      </c>
      <c r="Q40" s="47">
        <v>0</v>
      </c>
      <c r="R40" s="47">
        <v>0</v>
      </c>
      <c r="S40" s="47">
        <v>0</v>
      </c>
      <c r="T40" s="47">
        <v>0</v>
      </c>
      <c r="U40" s="47">
        <v>0</v>
      </c>
      <c r="V40" s="47">
        <v>0</v>
      </c>
      <c r="W40" s="47">
        <v>0</v>
      </c>
      <c r="X40" s="47">
        <v>0</v>
      </c>
      <c r="Y40" s="47">
        <v>998</v>
      </c>
      <c r="Z40" s="47">
        <v>0</v>
      </c>
      <c r="AA40" s="80">
        <v>0.96</v>
      </c>
      <c r="AB40" s="80">
        <v>0</v>
      </c>
      <c r="AC40" s="80">
        <v>0.04</v>
      </c>
      <c r="AD40" s="47">
        <v>125</v>
      </c>
      <c r="AE40" s="47">
        <v>175325</v>
      </c>
      <c r="AF40" s="47">
        <v>97</v>
      </c>
      <c r="AG40" s="85">
        <v>7330000</v>
      </c>
      <c r="AH40" s="88"/>
      <c r="AI40" s="121"/>
      <c r="AJ40" s="47"/>
      <c r="AK40" s="47"/>
      <c r="AL40" s="47"/>
      <c r="AM40" s="47"/>
      <c r="AN40" s="122" t="s">
        <v>1788</v>
      </c>
      <c r="AO40" s="49" t="s">
        <v>275</v>
      </c>
      <c r="AP40" s="47"/>
      <c r="AQ40" s="47"/>
      <c r="AR40" s="47"/>
      <c r="AS40" s="47"/>
      <c r="AT40" s="47"/>
      <c r="AU40" s="85"/>
      <c r="AV40" s="88" t="s">
        <v>1789</v>
      </c>
      <c r="AW40" s="342" t="s">
        <v>275</v>
      </c>
      <c r="AX40" s="80"/>
      <c r="AY40" s="50" t="s">
        <v>41</v>
      </c>
      <c r="AZ40" s="306" t="s">
        <v>41</v>
      </c>
      <c r="BA40" s="88" t="s">
        <v>1790</v>
      </c>
      <c r="BB40" s="78">
        <v>55.37</v>
      </c>
      <c r="BC40" s="75">
        <v>3036677</v>
      </c>
      <c r="BD40" s="75">
        <v>6707167</v>
      </c>
      <c r="BE40" s="75">
        <v>11977138</v>
      </c>
      <c r="BF40" s="75">
        <v>21720982</v>
      </c>
      <c r="BG40" s="50" t="s">
        <v>42</v>
      </c>
      <c r="BH40" s="78">
        <v>48.88</v>
      </c>
      <c r="BI40" s="130" t="s">
        <v>1791</v>
      </c>
      <c r="BJ40" s="213" t="s">
        <v>42</v>
      </c>
    </row>
    <row r="41" spans="1:62" s="292" customFormat="1" ht="11.25" customHeight="1" x14ac:dyDescent="0.15">
      <c r="A41" s="189" t="s">
        <v>156</v>
      </c>
      <c r="B41" s="294"/>
      <c r="C41" s="295"/>
      <c r="D41" s="295"/>
      <c r="E41" s="295"/>
      <c r="F41" s="296"/>
      <c r="G41" s="295"/>
      <c r="H41" s="294"/>
      <c r="I41" s="294"/>
      <c r="J41" s="294"/>
      <c r="K41" s="294"/>
      <c r="L41" s="294"/>
      <c r="M41" s="294"/>
      <c r="N41" s="294"/>
      <c r="O41" s="294"/>
      <c r="P41" s="294"/>
      <c r="Q41" s="294"/>
      <c r="R41" s="294"/>
      <c r="S41" s="294"/>
      <c r="T41" s="294"/>
      <c r="U41" s="294"/>
      <c r="V41" s="294"/>
      <c r="W41" s="294"/>
      <c r="X41" s="294"/>
      <c r="Y41" s="294"/>
      <c r="Z41" s="294"/>
      <c r="AA41" s="297"/>
      <c r="AB41" s="297"/>
      <c r="AC41" s="297"/>
      <c r="AD41" s="294"/>
      <c r="AE41" s="294"/>
      <c r="AF41" s="294"/>
      <c r="AG41" s="298"/>
      <c r="AH41" s="299"/>
      <c r="AI41" s="300"/>
      <c r="AJ41" s="294"/>
      <c r="AK41" s="294"/>
      <c r="AL41" s="294"/>
      <c r="AM41" s="294"/>
      <c r="AN41" s="301"/>
      <c r="AO41" s="294"/>
      <c r="AP41" s="294"/>
      <c r="AQ41" s="294"/>
      <c r="AR41" s="294"/>
      <c r="AS41" s="294"/>
      <c r="AT41" s="294"/>
      <c r="AU41" s="298"/>
      <c r="AV41" s="299"/>
      <c r="AW41" s="297"/>
      <c r="AX41" s="297"/>
      <c r="AY41" s="302"/>
      <c r="AZ41" s="307"/>
      <c r="BA41" s="299"/>
      <c r="BB41" s="303"/>
      <c r="BC41" s="304"/>
      <c r="BD41" s="304"/>
      <c r="BE41" s="304"/>
      <c r="BF41" s="304"/>
      <c r="BG41" s="302"/>
      <c r="BH41" s="303"/>
      <c r="BI41" s="305"/>
      <c r="BJ41" s="337"/>
    </row>
    <row r="42" spans="1:62" s="177" customFormat="1" ht="11.25" customHeight="1" x14ac:dyDescent="0.15">
      <c r="A42" s="188" t="s">
        <v>334</v>
      </c>
      <c r="B42" s="47" t="s">
        <v>335</v>
      </c>
      <c r="C42" s="52" t="s">
        <v>336</v>
      </c>
      <c r="D42" s="52" t="s">
        <v>1792</v>
      </c>
      <c r="E42" s="52" t="s">
        <v>683</v>
      </c>
      <c r="F42" s="172"/>
      <c r="G42" s="52">
        <v>9366</v>
      </c>
      <c r="H42" s="47">
        <v>4600</v>
      </c>
      <c r="I42" s="47">
        <v>335</v>
      </c>
      <c r="J42" s="47">
        <v>22</v>
      </c>
      <c r="K42" s="47">
        <v>2</v>
      </c>
      <c r="L42" s="47">
        <v>3</v>
      </c>
      <c r="M42" s="47">
        <v>503</v>
      </c>
      <c r="N42" s="47">
        <v>6</v>
      </c>
      <c r="O42" s="47">
        <v>165</v>
      </c>
      <c r="P42" s="47">
        <v>0</v>
      </c>
      <c r="Q42" s="47">
        <v>401</v>
      </c>
      <c r="R42" s="47">
        <v>1</v>
      </c>
      <c r="S42" s="47">
        <v>0</v>
      </c>
      <c r="T42" s="47">
        <v>0</v>
      </c>
      <c r="U42" s="47">
        <v>300</v>
      </c>
      <c r="V42" s="47">
        <v>0</v>
      </c>
      <c r="W42" s="47">
        <v>0</v>
      </c>
      <c r="X42" s="47">
        <v>0</v>
      </c>
      <c r="Y42" s="47">
        <v>664</v>
      </c>
      <c r="Z42" s="47">
        <v>0</v>
      </c>
      <c r="AA42" s="80">
        <v>0.46</v>
      </c>
      <c r="AB42" s="80">
        <v>0.54</v>
      </c>
      <c r="AC42" s="80">
        <v>0</v>
      </c>
      <c r="AD42" s="47">
        <v>107</v>
      </c>
      <c r="AE42" s="47">
        <v>209630</v>
      </c>
      <c r="AF42" s="47">
        <v>44</v>
      </c>
      <c r="AG42" s="85">
        <v>232000</v>
      </c>
      <c r="AH42" s="88"/>
      <c r="AI42" s="123">
        <v>226280</v>
      </c>
      <c r="AJ42" s="47">
        <v>0</v>
      </c>
      <c r="AK42" s="47">
        <v>0</v>
      </c>
      <c r="AL42" s="47">
        <v>19667</v>
      </c>
      <c r="AM42" s="47">
        <v>26318</v>
      </c>
      <c r="AN42" s="122" t="s">
        <v>1793</v>
      </c>
      <c r="AO42" s="49">
        <v>11081</v>
      </c>
      <c r="AP42" s="47">
        <v>0</v>
      </c>
      <c r="AQ42" s="47">
        <v>75949</v>
      </c>
      <c r="AR42" s="47">
        <v>0</v>
      </c>
      <c r="AS42" s="47">
        <v>0</v>
      </c>
      <c r="AT42" s="47">
        <v>0</v>
      </c>
      <c r="AU42" s="85">
        <v>0</v>
      </c>
      <c r="AV42" s="88"/>
      <c r="AW42" s="80">
        <v>0.86</v>
      </c>
      <c r="AX42" s="80">
        <v>0.14000000000000001</v>
      </c>
      <c r="AY42" s="50" t="s">
        <v>50</v>
      </c>
      <c r="AZ42" s="306" t="s">
        <v>95</v>
      </c>
      <c r="BA42" s="88"/>
      <c r="BB42" s="78">
        <v>61.07</v>
      </c>
      <c r="BC42" s="75">
        <v>21290073</v>
      </c>
      <c r="BD42" s="75">
        <v>17729685</v>
      </c>
      <c r="BE42" s="75">
        <v>17279889</v>
      </c>
      <c r="BF42" s="75">
        <v>57237630</v>
      </c>
      <c r="BG42" s="50" t="s">
        <v>42</v>
      </c>
      <c r="BH42" s="78">
        <v>60.34</v>
      </c>
      <c r="BI42" s="130"/>
      <c r="BJ42" s="213" t="s">
        <v>42</v>
      </c>
    </row>
    <row r="43" spans="1:62" s="292" customFormat="1" ht="11.25" customHeight="1" x14ac:dyDescent="0.15">
      <c r="A43" s="189" t="s">
        <v>157</v>
      </c>
      <c r="B43" s="294"/>
      <c r="C43" s="295"/>
      <c r="D43" s="295"/>
      <c r="E43" s="295"/>
      <c r="F43" s="296"/>
      <c r="G43" s="295"/>
      <c r="H43" s="294"/>
      <c r="I43" s="294"/>
      <c r="J43" s="294"/>
      <c r="K43" s="294"/>
      <c r="L43" s="294"/>
      <c r="M43" s="294"/>
      <c r="N43" s="294"/>
      <c r="O43" s="294"/>
      <c r="P43" s="294"/>
      <c r="Q43" s="294"/>
      <c r="R43" s="294"/>
      <c r="S43" s="294"/>
      <c r="T43" s="294"/>
      <c r="U43" s="294"/>
      <c r="V43" s="294"/>
      <c r="W43" s="294"/>
      <c r="X43" s="294"/>
      <c r="Y43" s="294"/>
      <c r="Z43" s="294"/>
      <c r="AA43" s="297"/>
      <c r="AB43" s="297"/>
      <c r="AC43" s="297"/>
      <c r="AD43" s="294"/>
      <c r="AE43" s="294"/>
      <c r="AF43" s="294"/>
      <c r="AG43" s="298"/>
      <c r="AH43" s="299"/>
      <c r="AI43" s="300"/>
      <c r="AJ43" s="294"/>
      <c r="AK43" s="294"/>
      <c r="AL43" s="294"/>
      <c r="AM43" s="294"/>
      <c r="AN43" s="301"/>
      <c r="AO43" s="294"/>
      <c r="AP43" s="294"/>
      <c r="AQ43" s="294"/>
      <c r="AR43" s="294"/>
      <c r="AS43" s="294"/>
      <c r="AT43" s="294"/>
      <c r="AU43" s="298"/>
      <c r="AV43" s="299"/>
      <c r="AW43" s="297"/>
      <c r="AX43" s="297"/>
      <c r="AY43" s="302"/>
      <c r="AZ43" s="307"/>
      <c r="BA43" s="299"/>
      <c r="BB43" s="303"/>
      <c r="BC43" s="304"/>
      <c r="BD43" s="304"/>
      <c r="BE43" s="304"/>
      <c r="BF43" s="304"/>
      <c r="BG43" s="302"/>
      <c r="BH43" s="303"/>
      <c r="BI43" s="305"/>
      <c r="BJ43" s="337"/>
    </row>
    <row r="44" spans="1:62" s="292" customFormat="1" ht="11.25" customHeight="1" x14ac:dyDescent="0.15">
      <c r="A44" s="189" t="s">
        <v>355</v>
      </c>
      <c r="B44" s="294"/>
      <c r="C44" s="295"/>
      <c r="D44" s="295"/>
      <c r="E44" s="295"/>
      <c r="F44" s="296"/>
      <c r="G44" s="295"/>
      <c r="H44" s="294"/>
      <c r="I44" s="294"/>
      <c r="J44" s="294"/>
      <c r="K44" s="294"/>
      <c r="L44" s="294"/>
      <c r="M44" s="294"/>
      <c r="N44" s="294"/>
      <c r="O44" s="294"/>
      <c r="P44" s="294"/>
      <c r="Q44" s="294"/>
      <c r="R44" s="294"/>
      <c r="S44" s="294"/>
      <c r="T44" s="294"/>
      <c r="U44" s="294"/>
      <c r="V44" s="294"/>
      <c r="W44" s="294"/>
      <c r="X44" s="294"/>
      <c r="Y44" s="294"/>
      <c r="Z44" s="294"/>
      <c r="AA44" s="297"/>
      <c r="AB44" s="297"/>
      <c r="AC44" s="297"/>
      <c r="AD44" s="294"/>
      <c r="AE44" s="294"/>
      <c r="AF44" s="294"/>
      <c r="AG44" s="298"/>
      <c r="AH44" s="299"/>
      <c r="AI44" s="300"/>
      <c r="AJ44" s="294"/>
      <c r="AK44" s="294"/>
      <c r="AL44" s="294"/>
      <c r="AM44" s="294"/>
      <c r="AN44" s="301"/>
      <c r="AO44" s="294"/>
      <c r="AP44" s="294"/>
      <c r="AQ44" s="294"/>
      <c r="AR44" s="294"/>
      <c r="AS44" s="294"/>
      <c r="AT44" s="294"/>
      <c r="AU44" s="298"/>
      <c r="AV44" s="299"/>
      <c r="AW44" s="297"/>
      <c r="AX44" s="297"/>
      <c r="AY44" s="302"/>
      <c r="AZ44" s="307"/>
      <c r="BA44" s="299"/>
      <c r="BB44" s="303"/>
      <c r="BC44" s="304"/>
      <c r="BD44" s="304"/>
      <c r="BE44" s="304"/>
      <c r="BF44" s="304"/>
      <c r="BG44" s="302"/>
      <c r="BH44" s="303"/>
      <c r="BI44" s="305"/>
      <c r="BJ44" s="337"/>
    </row>
    <row r="45" spans="1:62" s="177" customFormat="1" ht="11.25" customHeight="1" x14ac:dyDescent="0.15">
      <c r="A45" s="188" t="s">
        <v>100</v>
      </c>
      <c r="B45" s="47" t="s">
        <v>98</v>
      </c>
      <c r="C45" s="52" t="s">
        <v>99</v>
      </c>
      <c r="D45" s="52" t="s">
        <v>101</v>
      </c>
      <c r="E45" s="52" t="s">
        <v>102</v>
      </c>
      <c r="F45" s="172"/>
      <c r="G45" s="52">
        <v>43716</v>
      </c>
      <c r="H45" s="47"/>
      <c r="I45" s="47">
        <v>1469</v>
      </c>
      <c r="J45" s="47">
        <v>20</v>
      </c>
      <c r="K45" s="47">
        <v>41</v>
      </c>
      <c r="L45" s="47">
        <v>52</v>
      </c>
      <c r="M45" s="47">
        <v>1469</v>
      </c>
      <c r="N45" s="47">
        <v>100</v>
      </c>
      <c r="O45" s="47">
        <v>1469</v>
      </c>
      <c r="P45" s="47">
        <v>0</v>
      </c>
      <c r="Q45" s="47"/>
      <c r="R45" s="47"/>
      <c r="S45" s="47"/>
      <c r="T45" s="47"/>
      <c r="U45" s="47"/>
      <c r="V45" s="47"/>
      <c r="W45" s="47"/>
      <c r="X45" s="47"/>
      <c r="Y45" s="47"/>
      <c r="Z45" s="47"/>
      <c r="AA45" s="80">
        <v>0.84</v>
      </c>
      <c r="AB45" s="80">
        <v>0</v>
      </c>
      <c r="AC45" s="80">
        <v>0.16</v>
      </c>
      <c r="AD45" s="47">
        <v>256</v>
      </c>
      <c r="AE45" s="47">
        <v>500000</v>
      </c>
      <c r="AF45" s="47">
        <v>256</v>
      </c>
      <c r="AG45" s="85">
        <v>1000000</v>
      </c>
      <c r="AH45" s="88" t="s">
        <v>1794</v>
      </c>
      <c r="AI45" s="121">
        <v>1090000</v>
      </c>
      <c r="AJ45" s="47"/>
      <c r="AK45" s="47"/>
      <c r="AL45" s="47">
        <v>4975</v>
      </c>
      <c r="AM45" s="47"/>
      <c r="AN45" s="122"/>
      <c r="AO45" s="47">
        <v>1406000</v>
      </c>
      <c r="AP45" s="47">
        <v>20570</v>
      </c>
      <c r="AQ45" s="47">
        <v>110025</v>
      </c>
      <c r="AR45" s="47">
        <v>0</v>
      </c>
      <c r="AS45" s="47">
        <v>0</v>
      </c>
      <c r="AT45" s="47">
        <v>575</v>
      </c>
      <c r="AU45" s="85"/>
      <c r="AV45" s="88"/>
      <c r="AW45" s="80">
        <v>0.91</v>
      </c>
      <c r="AX45" s="80">
        <v>0.09</v>
      </c>
      <c r="AY45" s="50" t="s">
        <v>95</v>
      </c>
      <c r="AZ45" s="306" t="s">
        <v>95</v>
      </c>
      <c r="BA45" s="88" t="s">
        <v>1795</v>
      </c>
      <c r="BB45" s="78">
        <v>56</v>
      </c>
      <c r="BC45" s="75">
        <v>227000000</v>
      </c>
      <c r="BD45" s="75">
        <v>47000000</v>
      </c>
      <c r="BE45" s="75">
        <v>60000000</v>
      </c>
      <c r="BF45" s="75">
        <v>381000000</v>
      </c>
      <c r="BG45" s="50" t="s">
        <v>42</v>
      </c>
      <c r="BH45" s="78">
        <v>55.2</v>
      </c>
      <c r="BI45" s="130" t="s">
        <v>1796</v>
      </c>
      <c r="BJ45" s="213" t="s">
        <v>46</v>
      </c>
    </row>
    <row r="46" spans="1:62" s="292" customFormat="1" ht="11.25" customHeight="1" x14ac:dyDescent="0.15">
      <c r="A46" s="189" t="s">
        <v>356</v>
      </c>
      <c r="B46" s="294"/>
      <c r="C46" s="295"/>
      <c r="D46" s="295"/>
      <c r="E46" s="295"/>
      <c r="F46" s="296"/>
      <c r="G46" s="295"/>
      <c r="H46" s="294"/>
      <c r="I46" s="294"/>
      <c r="J46" s="294"/>
      <c r="K46" s="294"/>
      <c r="L46" s="294"/>
      <c r="M46" s="294"/>
      <c r="N46" s="294"/>
      <c r="O46" s="294"/>
      <c r="P46" s="294"/>
      <c r="Q46" s="294"/>
      <c r="R46" s="294"/>
      <c r="S46" s="294"/>
      <c r="T46" s="294"/>
      <c r="U46" s="294"/>
      <c r="V46" s="294"/>
      <c r="W46" s="294"/>
      <c r="X46" s="294"/>
      <c r="Y46" s="294"/>
      <c r="Z46" s="294"/>
      <c r="AA46" s="297"/>
      <c r="AB46" s="297"/>
      <c r="AC46" s="297"/>
      <c r="AD46" s="294"/>
      <c r="AE46" s="294"/>
      <c r="AF46" s="294"/>
      <c r="AG46" s="298"/>
      <c r="AH46" s="299"/>
      <c r="AI46" s="300"/>
      <c r="AJ46" s="294"/>
      <c r="AK46" s="294"/>
      <c r="AL46" s="294"/>
      <c r="AM46" s="294"/>
      <c r="AN46" s="301"/>
      <c r="AO46" s="294"/>
      <c r="AP46" s="294"/>
      <c r="AQ46" s="294"/>
      <c r="AR46" s="294"/>
      <c r="AS46" s="294"/>
      <c r="AT46" s="294"/>
      <c r="AU46" s="298"/>
      <c r="AV46" s="299"/>
      <c r="AW46" s="297"/>
      <c r="AX46" s="297"/>
      <c r="AY46" s="302"/>
      <c r="AZ46" s="307"/>
      <c r="BA46" s="299"/>
      <c r="BB46" s="303"/>
      <c r="BC46" s="304"/>
      <c r="BD46" s="304"/>
      <c r="BE46" s="304"/>
      <c r="BF46" s="304"/>
      <c r="BG46" s="302"/>
      <c r="BH46" s="303"/>
      <c r="BI46" s="305"/>
      <c r="BJ46" s="337"/>
    </row>
    <row r="47" spans="1:62" s="177" customFormat="1" ht="11.25" customHeight="1" x14ac:dyDescent="0.15">
      <c r="A47" s="188" t="s">
        <v>143</v>
      </c>
      <c r="B47" s="47" t="s">
        <v>636</v>
      </c>
      <c r="C47" s="52" t="s">
        <v>1797</v>
      </c>
      <c r="D47" s="52" t="s">
        <v>1798</v>
      </c>
      <c r="E47" s="52" t="s">
        <v>1799</v>
      </c>
      <c r="F47" s="172"/>
      <c r="G47" s="52">
        <v>17255</v>
      </c>
      <c r="H47" s="47">
        <v>8628</v>
      </c>
      <c r="I47" s="47">
        <v>355</v>
      </c>
      <c r="J47" s="47">
        <v>20</v>
      </c>
      <c r="K47" s="47">
        <v>15</v>
      </c>
      <c r="L47" s="47">
        <v>32</v>
      </c>
      <c r="M47" s="47">
        <v>240</v>
      </c>
      <c r="N47" s="47">
        <v>240</v>
      </c>
      <c r="O47" s="47">
        <v>355</v>
      </c>
      <c r="P47" s="47">
        <v>5</v>
      </c>
      <c r="Q47" s="47">
        <v>0</v>
      </c>
      <c r="R47" s="47">
        <v>0</v>
      </c>
      <c r="S47" s="47">
        <v>0</v>
      </c>
      <c r="T47" s="47">
        <v>0</v>
      </c>
      <c r="U47" s="47">
        <v>0</v>
      </c>
      <c r="V47" s="47">
        <v>0</v>
      </c>
      <c r="W47" s="47">
        <v>0</v>
      </c>
      <c r="X47" s="47">
        <v>0</v>
      </c>
      <c r="Y47" s="47">
        <v>353</v>
      </c>
      <c r="Z47" s="47">
        <v>0</v>
      </c>
      <c r="AA47" s="80">
        <v>0.98</v>
      </c>
      <c r="AB47" s="80">
        <v>0</v>
      </c>
      <c r="AC47" s="80">
        <v>0.02</v>
      </c>
      <c r="AD47" s="47">
        <v>69</v>
      </c>
      <c r="AE47" s="47">
        <v>91400</v>
      </c>
      <c r="AF47" s="47">
        <v>84</v>
      </c>
      <c r="AG47" s="85">
        <v>1840500</v>
      </c>
      <c r="AH47" s="88"/>
      <c r="AI47" s="121">
        <v>32022</v>
      </c>
      <c r="AJ47" s="47">
        <v>0</v>
      </c>
      <c r="AK47" s="47">
        <v>0</v>
      </c>
      <c r="AL47" s="47">
        <v>23944</v>
      </c>
      <c r="AM47" s="47">
        <v>0</v>
      </c>
      <c r="AN47" s="122"/>
      <c r="AO47" s="47">
        <v>1264680</v>
      </c>
      <c r="AP47" s="47">
        <v>0</v>
      </c>
      <c r="AQ47" s="47">
        <v>0</v>
      </c>
      <c r="AR47" s="47">
        <v>1250</v>
      </c>
      <c r="AS47" s="47">
        <v>0</v>
      </c>
      <c r="AT47" s="47">
        <v>0</v>
      </c>
      <c r="AU47" s="85">
        <v>328106</v>
      </c>
      <c r="AV47" s="88" t="s">
        <v>640</v>
      </c>
      <c r="AW47" s="80">
        <v>0.8</v>
      </c>
      <c r="AX47" s="80">
        <v>0.2</v>
      </c>
      <c r="AY47" s="50" t="s">
        <v>50</v>
      </c>
      <c r="AZ47" s="306" t="s">
        <v>95</v>
      </c>
      <c r="BA47" s="88" t="s">
        <v>1800</v>
      </c>
      <c r="BB47" s="78">
        <v>81.55</v>
      </c>
      <c r="BC47" s="75">
        <v>10702515</v>
      </c>
      <c r="BD47" s="75">
        <v>4482132</v>
      </c>
      <c r="BE47" s="75">
        <v>3713167</v>
      </c>
      <c r="BF47" s="75">
        <v>24256197</v>
      </c>
      <c r="BG47" s="50" t="s">
        <v>42</v>
      </c>
      <c r="BH47" s="78">
        <v>81.010000000000005</v>
      </c>
      <c r="BI47" s="130" t="s">
        <v>1801</v>
      </c>
      <c r="BJ47" s="213" t="s">
        <v>46</v>
      </c>
    </row>
    <row r="48" spans="1:62" s="177" customFormat="1" ht="11.25" customHeight="1" x14ac:dyDescent="0.15">
      <c r="A48" s="188" t="s">
        <v>116</v>
      </c>
      <c r="B48" s="47" t="s">
        <v>114</v>
      </c>
      <c r="C48" s="52" t="s">
        <v>1802</v>
      </c>
      <c r="D48" s="52" t="s">
        <v>117</v>
      </c>
      <c r="E48" s="52" t="s">
        <v>118</v>
      </c>
      <c r="F48" s="172"/>
      <c r="G48" s="52">
        <v>43304</v>
      </c>
      <c r="H48" s="47">
        <v>19229</v>
      </c>
      <c r="I48" s="47">
        <v>1698</v>
      </c>
      <c r="J48" s="47">
        <v>47</v>
      </c>
      <c r="K48" s="47">
        <v>5</v>
      </c>
      <c r="L48" s="47">
        <v>3</v>
      </c>
      <c r="M48" s="47">
        <v>332</v>
      </c>
      <c r="N48" s="47">
        <v>165</v>
      </c>
      <c r="O48" s="47">
        <v>1698</v>
      </c>
      <c r="P48" s="47">
        <v>0</v>
      </c>
      <c r="Q48" s="47">
        <v>12</v>
      </c>
      <c r="R48" s="47">
        <v>0</v>
      </c>
      <c r="S48" s="47">
        <v>0</v>
      </c>
      <c r="T48" s="47">
        <v>0</v>
      </c>
      <c r="U48" s="47">
        <v>0</v>
      </c>
      <c r="V48" s="47">
        <v>0</v>
      </c>
      <c r="W48" s="47">
        <v>0</v>
      </c>
      <c r="X48" s="47">
        <v>0</v>
      </c>
      <c r="Y48" s="47">
        <v>2665</v>
      </c>
      <c r="Z48" s="47">
        <v>415</v>
      </c>
      <c r="AA48" s="80">
        <v>0.98</v>
      </c>
      <c r="AB48" s="80">
        <v>0.01</v>
      </c>
      <c r="AC48" s="80">
        <v>0.01</v>
      </c>
      <c r="AD48" s="47">
        <v>229</v>
      </c>
      <c r="AE48" s="47">
        <v>752000</v>
      </c>
      <c r="AF48" s="47">
        <v>187</v>
      </c>
      <c r="AG48" s="85">
        <v>3112989</v>
      </c>
      <c r="AH48" s="88"/>
      <c r="AI48" s="121">
        <v>595525</v>
      </c>
      <c r="AJ48" s="47">
        <v>0</v>
      </c>
      <c r="AK48" s="47">
        <v>0</v>
      </c>
      <c r="AL48" s="47">
        <v>1100</v>
      </c>
      <c r="AM48" s="47">
        <v>0</v>
      </c>
      <c r="AN48" s="122"/>
      <c r="AO48" s="47">
        <v>9643164</v>
      </c>
      <c r="AP48" s="47">
        <v>492950</v>
      </c>
      <c r="AQ48" s="47">
        <v>0</v>
      </c>
      <c r="AR48" s="47">
        <v>0</v>
      </c>
      <c r="AS48" s="47">
        <v>0</v>
      </c>
      <c r="AT48" s="47">
        <v>0</v>
      </c>
      <c r="AU48" s="85">
        <v>918730</v>
      </c>
      <c r="AV48" s="88" t="s">
        <v>1803</v>
      </c>
      <c r="AW48" s="80">
        <v>1</v>
      </c>
      <c r="AX48" s="80">
        <v>0</v>
      </c>
      <c r="AY48" s="50" t="s">
        <v>50</v>
      </c>
      <c r="AZ48" s="306" t="s">
        <v>41</v>
      </c>
      <c r="BA48" s="88" t="s">
        <v>1804</v>
      </c>
      <c r="BB48" s="78">
        <v>42.99</v>
      </c>
      <c r="BC48" s="75">
        <v>17774000</v>
      </c>
      <c r="BD48" s="75">
        <v>20950000</v>
      </c>
      <c r="BE48" s="75">
        <v>37626000</v>
      </c>
      <c r="BF48" s="75">
        <v>76513000</v>
      </c>
      <c r="BG48" s="50" t="s">
        <v>42</v>
      </c>
      <c r="BH48" s="78">
        <v>40</v>
      </c>
      <c r="BI48" s="130" t="s">
        <v>1805</v>
      </c>
      <c r="BJ48" s="213" t="s">
        <v>46</v>
      </c>
    </row>
    <row r="49" spans="1:62" s="292" customFormat="1" ht="11.25" customHeight="1" x14ac:dyDescent="0.15">
      <c r="A49" s="189" t="s">
        <v>357</v>
      </c>
      <c r="B49" s="294"/>
      <c r="C49" s="295"/>
      <c r="D49" s="295"/>
      <c r="E49" s="295"/>
      <c r="F49" s="296"/>
      <c r="G49" s="295"/>
      <c r="H49" s="294"/>
      <c r="I49" s="294"/>
      <c r="J49" s="294"/>
      <c r="K49" s="294"/>
      <c r="L49" s="294"/>
      <c r="M49" s="294"/>
      <c r="N49" s="294"/>
      <c r="O49" s="294"/>
      <c r="P49" s="294"/>
      <c r="Q49" s="294"/>
      <c r="R49" s="294"/>
      <c r="S49" s="294"/>
      <c r="T49" s="294"/>
      <c r="U49" s="294"/>
      <c r="V49" s="294"/>
      <c r="W49" s="294"/>
      <c r="X49" s="294"/>
      <c r="Y49" s="294"/>
      <c r="Z49" s="294"/>
      <c r="AA49" s="297"/>
      <c r="AB49" s="297"/>
      <c r="AC49" s="297"/>
      <c r="AD49" s="294"/>
      <c r="AE49" s="294"/>
      <c r="AF49" s="294"/>
      <c r="AG49" s="298"/>
      <c r="AH49" s="299"/>
      <c r="AI49" s="300"/>
      <c r="AJ49" s="294"/>
      <c r="AK49" s="294"/>
      <c r="AL49" s="294"/>
      <c r="AM49" s="294"/>
      <c r="AN49" s="301"/>
      <c r="AO49" s="294"/>
      <c r="AP49" s="294"/>
      <c r="AQ49" s="294"/>
      <c r="AR49" s="294"/>
      <c r="AS49" s="294"/>
      <c r="AT49" s="294"/>
      <c r="AU49" s="298"/>
      <c r="AV49" s="299"/>
      <c r="AW49" s="297"/>
      <c r="AX49" s="297"/>
      <c r="AY49" s="302"/>
      <c r="AZ49" s="307"/>
      <c r="BA49" s="299"/>
      <c r="BB49" s="303"/>
      <c r="BC49" s="304"/>
      <c r="BD49" s="304"/>
      <c r="BE49" s="304"/>
      <c r="BF49" s="304"/>
      <c r="BG49" s="302"/>
      <c r="BH49" s="303"/>
      <c r="BI49" s="305"/>
      <c r="BJ49" s="337"/>
    </row>
    <row r="50" spans="1:62" s="177" customFormat="1" ht="11.25" customHeight="1" x14ac:dyDescent="0.15">
      <c r="A50" s="188" t="s">
        <v>144</v>
      </c>
      <c r="B50" s="47" t="s">
        <v>1806</v>
      </c>
      <c r="C50" s="52" t="s">
        <v>1807</v>
      </c>
      <c r="D50" s="52" t="s">
        <v>1808</v>
      </c>
      <c r="E50" s="52" t="s">
        <v>1809</v>
      </c>
      <c r="F50" s="172"/>
      <c r="G50" s="52">
        <v>19090</v>
      </c>
      <c r="H50" s="47">
        <v>8029</v>
      </c>
      <c r="I50" s="47">
        <v>519</v>
      </c>
      <c r="J50" s="47">
        <v>68</v>
      </c>
      <c r="K50" s="47">
        <v>29</v>
      </c>
      <c r="L50" s="47">
        <v>5</v>
      </c>
      <c r="M50" s="47">
        <v>336</v>
      </c>
      <c r="N50" s="47">
        <v>65</v>
      </c>
      <c r="O50" s="47">
        <v>230</v>
      </c>
      <c r="P50" s="47">
        <v>0</v>
      </c>
      <c r="Q50" s="47">
        <v>0</v>
      </c>
      <c r="R50" s="47">
        <v>0</v>
      </c>
      <c r="S50" s="47">
        <v>0</v>
      </c>
      <c r="T50" s="47">
        <v>0</v>
      </c>
      <c r="U50" s="47">
        <v>0</v>
      </c>
      <c r="V50" s="47">
        <v>0</v>
      </c>
      <c r="W50" s="47">
        <v>0</v>
      </c>
      <c r="X50" s="47">
        <v>0</v>
      </c>
      <c r="Y50" s="47">
        <v>950</v>
      </c>
      <c r="Z50" s="47">
        <v>85</v>
      </c>
      <c r="AA50" s="80">
        <v>1</v>
      </c>
      <c r="AB50" s="80">
        <v>0</v>
      </c>
      <c r="AC50" s="80">
        <v>0</v>
      </c>
      <c r="AD50" s="47">
        <v>3</v>
      </c>
      <c r="AE50" s="47">
        <v>1000</v>
      </c>
      <c r="AF50" s="47">
        <v>105</v>
      </c>
      <c r="AG50" s="85">
        <v>2031900</v>
      </c>
      <c r="AH50" s="88"/>
      <c r="AI50" s="121">
        <v>1218</v>
      </c>
      <c r="AJ50" s="47">
        <v>0</v>
      </c>
      <c r="AK50" s="47">
        <v>0</v>
      </c>
      <c r="AL50" s="47">
        <v>434243</v>
      </c>
      <c r="AM50" s="47"/>
      <c r="AN50" s="122"/>
      <c r="AO50" s="47">
        <v>0</v>
      </c>
      <c r="AP50" s="47">
        <v>0</v>
      </c>
      <c r="AQ50" s="47">
        <v>5400000</v>
      </c>
      <c r="AR50" s="47">
        <v>0</v>
      </c>
      <c r="AS50" s="47">
        <v>0</v>
      </c>
      <c r="AT50" s="47">
        <v>0</v>
      </c>
      <c r="AU50" s="85">
        <v>0</v>
      </c>
      <c r="AV50" s="88" t="s">
        <v>1810</v>
      </c>
      <c r="AW50" s="80">
        <v>0</v>
      </c>
      <c r="AX50" s="80">
        <v>1</v>
      </c>
      <c r="AY50" s="50" t="s">
        <v>95</v>
      </c>
      <c r="AZ50" s="306" t="s">
        <v>95</v>
      </c>
      <c r="BA50" s="88"/>
      <c r="BB50" s="78">
        <v>80</v>
      </c>
      <c r="BC50" s="75">
        <v>19153425</v>
      </c>
      <c r="BD50" s="75">
        <v>17680084</v>
      </c>
      <c r="BE50" s="75">
        <v>10683195</v>
      </c>
      <c r="BF50" s="75">
        <v>47516704</v>
      </c>
      <c r="BG50" s="50" t="s">
        <v>42</v>
      </c>
      <c r="BH50" s="78">
        <v>74</v>
      </c>
      <c r="BI50" s="130"/>
      <c r="BJ50" s="213" t="s">
        <v>46</v>
      </c>
    </row>
    <row r="51" spans="1:62" s="177" customFormat="1" ht="11.25" customHeight="1" x14ac:dyDescent="0.15">
      <c r="A51" s="188" t="s">
        <v>145</v>
      </c>
      <c r="B51" s="47" t="s">
        <v>47</v>
      </c>
      <c r="C51" s="52" t="s">
        <v>1811</v>
      </c>
      <c r="D51" s="52" t="s">
        <v>49</v>
      </c>
      <c r="E51" s="52" t="s">
        <v>1812</v>
      </c>
      <c r="F51" s="172"/>
      <c r="G51" s="52"/>
      <c r="H51" s="47">
        <v>43000</v>
      </c>
      <c r="I51" s="47">
        <v>2182</v>
      </c>
      <c r="J51" s="47">
        <v>142</v>
      </c>
      <c r="K51" s="47">
        <v>38</v>
      </c>
      <c r="L51" s="47">
        <v>10</v>
      </c>
      <c r="M51" s="47">
        <v>2182</v>
      </c>
      <c r="N51" s="47">
        <v>0</v>
      </c>
      <c r="O51" s="47">
        <v>2182</v>
      </c>
      <c r="P51" s="47">
        <v>0</v>
      </c>
      <c r="Q51" s="47">
        <v>0</v>
      </c>
      <c r="R51" s="47">
        <v>0</v>
      </c>
      <c r="S51" s="47">
        <v>0</v>
      </c>
      <c r="T51" s="47">
        <v>0</v>
      </c>
      <c r="U51" s="47">
        <v>0</v>
      </c>
      <c r="V51" s="47">
        <v>0</v>
      </c>
      <c r="W51" s="47">
        <v>0</v>
      </c>
      <c r="X51" s="47">
        <v>0</v>
      </c>
      <c r="Y51" s="47">
        <v>4800</v>
      </c>
      <c r="Z51" s="47">
        <v>676</v>
      </c>
      <c r="AA51" s="80">
        <v>1</v>
      </c>
      <c r="AB51" s="80">
        <v>0</v>
      </c>
      <c r="AC51" s="80">
        <v>0</v>
      </c>
      <c r="AD51" s="47">
        <v>457</v>
      </c>
      <c r="AE51" s="47">
        <v>838000</v>
      </c>
      <c r="AF51" s="47">
        <v>62</v>
      </c>
      <c r="AG51" s="85">
        <v>3222000</v>
      </c>
      <c r="AH51" s="88"/>
      <c r="AI51" s="121">
        <v>732000</v>
      </c>
      <c r="AJ51" s="47">
        <v>0</v>
      </c>
      <c r="AK51" s="47">
        <v>0</v>
      </c>
      <c r="AL51" s="47">
        <v>532000</v>
      </c>
      <c r="AM51" s="47">
        <v>0</v>
      </c>
      <c r="AN51" s="122"/>
      <c r="AO51" s="47">
        <v>17000000</v>
      </c>
      <c r="AP51" s="47">
        <v>0</v>
      </c>
      <c r="AQ51" s="47">
        <v>0</v>
      </c>
      <c r="AR51" s="47">
        <v>0</v>
      </c>
      <c r="AS51" s="47">
        <v>0</v>
      </c>
      <c r="AT51" s="47">
        <v>0</v>
      </c>
      <c r="AU51" s="85">
        <v>0</v>
      </c>
      <c r="AV51" s="88"/>
      <c r="AW51" s="80">
        <v>1</v>
      </c>
      <c r="AX51" s="80">
        <v>0</v>
      </c>
      <c r="AY51" s="50" t="s">
        <v>50</v>
      </c>
      <c r="AZ51" s="306" t="s">
        <v>50</v>
      </c>
      <c r="BA51" s="88"/>
      <c r="BB51" s="78">
        <v>59.74</v>
      </c>
      <c r="BC51" s="75">
        <v>112000000</v>
      </c>
      <c r="BD51" s="75">
        <v>61000000</v>
      </c>
      <c r="BE51" s="75">
        <v>12500000</v>
      </c>
      <c r="BF51" s="75">
        <v>254000000</v>
      </c>
      <c r="BG51" s="50" t="s">
        <v>42</v>
      </c>
      <c r="BH51" s="78">
        <v>59.54</v>
      </c>
      <c r="BI51" s="130" t="s">
        <v>1813</v>
      </c>
      <c r="BJ51" s="213" t="s">
        <v>46</v>
      </c>
    </row>
    <row r="52" spans="1:62" s="292" customFormat="1" ht="11.25" customHeight="1" x14ac:dyDescent="0.15">
      <c r="A52" s="189" t="s">
        <v>322</v>
      </c>
      <c r="B52" s="294"/>
      <c r="C52" s="295"/>
      <c r="D52" s="295"/>
      <c r="E52" s="295"/>
      <c r="F52" s="296"/>
      <c r="G52" s="295"/>
      <c r="H52" s="294"/>
      <c r="I52" s="294"/>
      <c r="J52" s="294"/>
      <c r="K52" s="294"/>
      <c r="L52" s="294"/>
      <c r="M52" s="294"/>
      <c r="N52" s="294"/>
      <c r="O52" s="294"/>
      <c r="P52" s="294"/>
      <c r="Q52" s="294"/>
      <c r="R52" s="294"/>
      <c r="S52" s="294"/>
      <c r="T52" s="294"/>
      <c r="U52" s="294"/>
      <c r="V52" s="294"/>
      <c r="W52" s="294"/>
      <c r="X52" s="294"/>
      <c r="Y52" s="294"/>
      <c r="Z52" s="294"/>
      <c r="AA52" s="297"/>
      <c r="AB52" s="297"/>
      <c r="AC52" s="297"/>
      <c r="AD52" s="294"/>
      <c r="AE52" s="294"/>
      <c r="AF52" s="294"/>
      <c r="AG52" s="298"/>
      <c r="AH52" s="299"/>
      <c r="AI52" s="300"/>
      <c r="AJ52" s="294"/>
      <c r="AK52" s="294"/>
      <c r="AL52" s="294"/>
      <c r="AM52" s="294"/>
      <c r="AN52" s="301"/>
      <c r="AO52" s="294"/>
      <c r="AP52" s="294"/>
      <c r="AQ52" s="294"/>
      <c r="AR52" s="294"/>
      <c r="AS52" s="294"/>
      <c r="AT52" s="294"/>
      <c r="AU52" s="298"/>
      <c r="AV52" s="299"/>
      <c r="AW52" s="297"/>
      <c r="AX52" s="297"/>
      <c r="AY52" s="302"/>
      <c r="AZ52" s="307"/>
      <c r="BA52" s="299"/>
      <c r="BB52" s="303"/>
      <c r="BC52" s="304"/>
      <c r="BD52" s="304"/>
      <c r="BE52" s="304"/>
      <c r="BF52" s="304"/>
      <c r="BG52" s="302"/>
      <c r="BH52" s="303"/>
      <c r="BI52" s="305"/>
      <c r="BJ52" s="337"/>
    </row>
    <row r="53" spans="1:62" s="177" customFormat="1" ht="11.25" customHeight="1" x14ac:dyDescent="0.15">
      <c r="A53" s="188" t="s">
        <v>70</v>
      </c>
      <c r="B53" s="47" t="s">
        <v>1814</v>
      </c>
      <c r="C53" s="52" t="s">
        <v>1815</v>
      </c>
      <c r="D53" s="52" t="s">
        <v>1816</v>
      </c>
      <c r="E53" s="52" t="s">
        <v>72</v>
      </c>
      <c r="F53" s="172"/>
      <c r="G53" s="52">
        <v>90598</v>
      </c>
      <c r="H53" s="47">
        <v>41500</v>
      </c>
      <c r="I53" s="47">
        <v>559</v>
      </c>
      <c r="J53" s="47">
        <v>112</v>
      </c>
      <c r="K53" s="47"/>
      <c r="L53" s="47"/>
      <c r="M53" s="47"/>
      <c r="N53" s="47"/>
      <c r="O53" s="47">
        <v>50</v>
      </c>
      <c r="P53" s="47">
        <v>23</v>
      </c>
      <c r="Q53" s="47"/>
      <c r="R53" s="47">
        <v>38</v>
      </c>
      <c r="S53" s="47"/>
      <c r="T53" s="47"/>
      <c r="U53" s="47"/>
      <c r="V53" s="47"/>
      <c r="W53" s="47"/>
      <c r="X53" s="47"/>
      <c r="Y53" s="47">
        <v>3200</v>
      </c>
      <c r="Z53" s="47"/>
      <c r="AA53" s="80">
        <v>0.95</v>
      </c>
      <c r="AB53" s="80">
        <v>0.02</v>
      </c>
      <c r="AC53" s="80">
        <v>0.03</v>
      </c>
      <c r="AD53" s="47">
        <v>78</v>
      </c>
      <c r="AE53" s="47">
        <v>57000</v>
      </c>
      <c r="AF53" s="47">
        <v>150</v>
      </c>
      <c r="AG53" s="85">
        <v>528000</v>
      </c>
      <c r="AH53" s="88" t="s">
        <v>73</v>
      </c>
      <c r="AI53" s="121">
        <v>11092</v>
      </c>
      <c r="AJ53" s="47"/>
      <c r="AK53" s="47"/>
      <c r="AL53" s="47">
        <v>2663</v>
      </c>
      <c r="AM53" s="47"/>
      <c r="AN53" s="122"/>
      <c r="AO53" s="47">
        <v>1048914</v>
      </c>
      <c r="AP53" s="47">
        <v>41905</v>
      </c>
      <c r="AQ53" s="47"/>
      <c r="AR53" s="47"/>
      <c r="AS53" s="47"/>
      <c r="AT53" s="47"/>
      <c r="AU53" s="85"/>
      <c r="AV53" s="88"/>
      <c r="AW53" s="80">
        <v>0.95</v>
      </c>
      <c r="AX53" s="80">
        <v>0.05</v>
      </c>
      <c r="AY53" s="50" t="s">
        <v>50</v>
      </c>
      <c r="AZ53" s="306" t="s">
        <v>50</v>
      </c>
      <c r="BA53" s="88"/>
      <c r="BB53" s="78">
        <v>88</v>
      </c>
      <c r="BC53" s="75">
        <v>925827</v>
      </c>
      <c r="BD53" s="75">
        <v>376104</v>
      </c>
      <c r="BE53" s="75">
        <v>1233642</v>
      </c>
      <c r="BF53" s="75">
        <v>2535573</v>
      </c>
      <c r="BG53" s="50" t="s">
        <v>42</v>
      </c>
      <c r="BH53" s="78">
        <v>88</v>
      </c>
      <c r="BI53" s="130"/>
      <c r="BJ53" s="213" t="s">
        <v>46</v>
      </c>
    </row>
    <row r="54" spans="1:62" s="177" customFormat="1" ht="11.25" customHeight="1" x14ac:dyDescent="0.15">
      <c r="A54" s="188" t="s">
        <v>146</v>
      </c>
      <c r="B54" s="47" t="s">
        <v>1817</v>
      </c>
      <c r="C54" s="52" t="s">
        <v>193</v>
      </c>
      <c r="D54" s="52" t="s">
        <v>694</v>
      </c>
      <c r="E54" s="52" t="s">
        <v>695</v>
      </c>
      <c r="F54" s="172"/>
      <c r="G54" s="52">
        <v>18278</v>
      </c>
      <c r="H54" s="130">
        <v>7808</v>
      </c>
      <c r="I54" s="130">
        <v>452</v>
      </c>
      <c r="J54" s="130">
        <v>26</v>
      </c>
      <c r="K54" s="130">
        <v>65</v>
      </c>
      <c r="L54" s="130">
        <v>4</v>
      </c>
      <c r="M54" s="130">
        <v>509</v>
      </c>
      <c r="N54" s="130">
        <v>243</v>
      </c>
      <c r="O54" s="47">
        <v>487</v>
      </c>
      <c r="P54" s="47">
        <v>0</v>
      </c>
      <c r="Q54" s="47"/>
      <c r="R54" s="47"/>
      <c r="S54" s="47"/>
      <c r="T54" s="47"/>
      <c r="U54" s="47"/>
      <c r="V54" s="47"/>
      <c r="W54" s="47"/>
      <c r="X54" s="47"/>
      <c r="Y54" s="47">
        <v>335</v>
      </c>
      <c r="Z54" s="47">
        <v>60</v>
      </c>
      <c r="AA54" s="80">
        <v>0.97</v>
      </c>
      <c r="AB54" s="80">
        <v>0</v>
      </c>
      <c r="AC54" s="80">
        <v>0.03</v>
      </c>
      <c r="AD54" s="47">
        <v>72</v>
      </c>
      <c r="AE54" s="47">
        <v>93600</v>
      </c>
      <c r="AF54" s="47">
        <v>134</v>
      </c>
      <c r="AG54" s="85">
        <v>927150</v>
      </c>
      <c r="AH54" s="88"/>
      <c r="AI54" s="121">
        <v>49439</v>
      </c>
      <c r="AJ54" s="47">
        <v>1</v>
      </c>
      <c r="AK54" s="47"/>
      <c r="AL54" s="47">
        <v>5944</v>
      </c>
      <c r="AM54" s="47">
        <v>128</v>
      </c>
      <c r="AN54" s="122" t="s">
        <v>1818</v>
      </c>
      <c r="AO54" s="47">
        <v>1320883</v>
      </c>
      <c r="AP54" s="47"/>
      <c r="AQ54" s="47">
        <v>340163</v>
      </c>
      <c r="AR54" s="47"/>
      <c r="AS54" s="47"/>
      <c r="AT54" s="47"/>
      <c r="AU54" s="85"/>
      <c r="AV54" s="88"/>
      <c r="AW54" s="80">
        <v>0.75</v>
      </c>
      <c r="AX54" s="80">
        <v>0.25</v>
      </c>
      <c r="AY54" s="50" t="s">
        <v>50</v>
      </c>
      <c r="AZ54" s="306" t="s">
        <v>95</v>
      </c>
      <c r="BA54" s="88"/>
      <c r="BB54" s="78">
        <v>69.03</v>
      </c>
      <c r="BC54" s="75">
        <v>2168948.5499999998</v>
      </c>
      <c r="BD54" s="75">
        <v>7341708</v>
      </c>
      <c r="BE54" s="75">
        <v>4438773</v>
      </c>
      <c r="BF54" s="75">
        <v>19827326.98</v>
      </c>
      <c r="BG54" s="50" t="s">
        <v>42</v>
      </c>
      <c r="BH54" s="78">
        <v>65.11</v>
      </c>
      <c r="BI54" s="130"/>
      <c r="BJ54" s="213" t="s">
        <v>42</v>
      </c>
    </row>
    <row r="55" spans="1:62" s="292" customFormat="1" ht="11.25" customHeight="1" x14ac:dyDescent="0.15">
      <c r="A55" s="293" t="s">
        <v>158</v>
      </c>
      <c r="B55" s="294"/>
      <c r="C55" s="295"/>
      <c r="D55" s="295"/>
      <c r="E55" s="295"/>
      <c r="F55" s="296"/>
      <c r="G55" s="295"/>
      <c r="H55" s="294"/>
      <c r="I55" s="294"/>
      <c r="J55" s="294"/>
      <c r="K55" s="294"/>
      <c r="L55" s="294"/>
      <c r="M55" s="294"/>
      <c r="N55" s="294"/>
      <c r="O55" s="294"/>
      <c r="P55" s="294"/>
      <c r="Q55" s="294"/>
      <c r="R55" s="294"/>
      <c r="S55" s="294"/>
      <c r="T55" s="294"/>
      <c r="U55" s="294"/>
      <c r="V55" s="294"/>
      <c r="W55" s="294"/>
      <c r="X55" s="294"/>
      <c r="Y55" s="294"/>
      <c r="Z55" s="294"/>
      <c r="AA55" s="297"/>
      <c r="AB55" s="297"/>
      <c r="AC55" s="297"/>
      <c r="AD55" s="294"/>
      <c r="AE55" s="294"/>
      <c r="AF55" s="294"/>
      <c r="AG55" s="298"/>
      <c r="AH55" s="299"/>
      <c r="AI55" s="300"/>
      <c r="AJ55" s="294"/>
      <c r="AK55" s="294"/>
      <c r="AL55" s="294"/>
      <c r="AM55" s="294"/>
      <c r="AN55" s="301"/>
      <c r="AO55" s="294"/>
      <c r="AP55" s="294"/>
      <c r="AQ55" s="294"/>
      <c r="AR55" s="294"/>
      <c r="AS55" s="294"/>
      <c r="AT55" s="294"/>
      <c r="AU55" s="298"/>
      <c r="AV55" s="299"/>
      <c r="AW55" s="297"/>
      <c r="AX55" s="297"/>
      <c r="AY55" s="302"/>
      <c r="AZ55" s="307"/>
      <c r="BA55" s="299"/>
      <c r="BB55" s="303"/>
      <c r="BC55" s="304"/>
      <c r="BD55" s="304"/>
      <c r="BE55" s="304"/>
      <c r="BF55" s="304"/>
      <c r="BG55" s="302"/>
      <c r="BH55" s="303"/>
      <c r="BI55" s="305"/>
      <c r="BJ55" s="337"/>
    </row>
    <row r="56" spans="1:62" s="177" customFormat="1" ht="11.25" customHeight="1" x14ac:dyDescent="0.15">
      <c r="A56" s="188" t="s">
        <v>358</v>
      </c>
      <c r="B56" s="47" t="s">
        <v>739</v>
      </c>
      <c r="C56" s="52" t="s">
        <v>1819</v>
      </c>
      <c r="D56" s="52" t="s">
        <v>741</v>
      </c>
      <c r="E56" s="52" t="s">
        <v>742</v>
      </c>
      <c r="F56" s="172"/>
      <c r="G56" s="52"/>
      <c r="H56" s="47">
        <v>81000</v>
      </c>
      <c r="I56" s="47">
        <v>628</v>
      </c>
      <c r="J56" s="47">
        <v>431</v>
      </c>
      <c r="K56" s="47">
        <v>4</v>
      </c>
      <c r="L56" s="47"/>
      <c r="M56" s="47">
        <v>48</v>
      </c>
      <c r="N56" s="47">
        <v>9</v>
      </c>
      <c r="O56" s="47">
        <v>358</v>
      </c>
      <c r="P56" s="47">
        <v>98</v>
      </c>
      <c r="Q56" s="47"/>
      <c r="R56" s="47"/>
      <c r="S56" s="47"/>
      <c r="T56" s="47"/>
      <c r="U56" s="47"/>
      <c r="V56" s="47"/>
      <c r="W56" s="47"/>
      <c r="X56" s="47"/>
      <c r="Y56" s="47"/>
      <c r="Z56" s="47">
        <v>0</v>
      </c>
      <c r="AA56" s="80">
        <v>0.95</v>
      </c>
      <c r="AB56" s="80">
        <v>0.05</v>
      </c>
      <c r="AC56" s="80">
        <v>0</v>
      </c>
      <c r="AD56" s="47">
        <v>105</v>
      </c>
      <c r="AE56" s="47"/>
      <c r="AF56" s="47">
        <v>99</v>
      </c>
      <c r="AG56" s="85">
        <v>772000</v>
      </c>
      <c r="AH56" s="88"/>
      <c r="AI56" s="121">
        <v>12095</v>
      </c>
      <c r="AJ56" s="47"/>
      <c r="AK56" s="47"/>
      <c r="AL56" s="47"/>
      <c r="AM56" s="47"/>
      <c r="AN56" s="122"/>
      <c r="AO56" s="47"/>
      <c r="AP56" s="47"/>
      <c r="AQ56" s="47"/>
      <c r="AR56" s="47"/>
      <c r="AS56" s="47"/>
      <c r="AT56" s="47"/>
      <c r="AU56" s="85"/>
      <c r="AV56" s="88"/>
      <c r="AW56" s="80">
        <v>0.9</v>
      </c>
      <c r="AX56" s="80">
        <v>0.1</v>
      </c>
      <c r="AY56" s="50" t="s">
        <v>50</v>
      </c>
      <c r="AZ56" s="306" t="s">
        <v>50</v>
      </c>
      <c r="BA56" s="88" t="s">
        <v>1820</v>
      </c>
      <c r="BB56" s="78"/>
      <c r="BC56" s="75"/>
      <c r="BD56" s="75"/>
      <c r="BE56" s="75"/>
      <c r="BF56" s="75"/>
      <c r="BG56" s="50" t="s">
        <v>42</v>
      </c>
      <c r="BH56" s="78">
        <v>57</v>
      </c>
      <c r="BI56" s="130" t="s">
        <v>1821</v>
      </c>
      <c r="BJ56" s="213" t="s">
        <v>46</v>
      </c>
    </row>
    <row r="57" spans="1:62" s="177" customFormat="1" ht="11.25" customHeight="1" x14ac:dyDescent="0.15">
      <c r="A57" s="188" t="s">
        <v>359</v>
      </c>
      <c r="B57" s="47" t="s">
        <v>696</v>
      </c>
      <c r="C57" s="52" t="s">
        <v>697</v>
      </c>
      <c r="D57" s="52" t="s">
        <v>698</v>
      </c>
      <c r="E57" s="52" t="s">
        <v>1822</v>
      </c>
      <c r="F57" s="172"/>
      <c r="G57" s="52">
        <v>16000</v>
      </c>
      <c r="H57" s="47">
        <v>5900</v>
      </c>
      <c r="I57" s="47">
        <v>505</v>
      </c>
      <c r="J57" s="47">
        <v>51</v>
      </c>
      <c r="K57" s="47">
        <v>18</v>
      </c>
      <c r="L57" s="47">
        <v>12</v>
      </c>
      <c r="M57" s="47">
        <v>532</v>
      </c>
      <c r="N57" s="47">
        <v>0</v>
      </c>
      <c r="O57" s="47">
        <v>464</v>
      </c>
      <c r="P57" s="47">
        <v>23</v>
      </c>
      <c r="Q57" s="47">
        <v>0</v>
      </c>
      <c r="R57" s="47">
        <v>0</v>
      </c>
      <c r="S57" s="47">
        <v>0</v>
      </c>
      <c r="T57" s="47">
        <v>0</v>
      </c>
      <c r="U57" s="47">
        <v>0</v>
      </c>
      <c r="V57" s="47">
        <v>0</v>
      </c>
      <c r="W57" s="47">
        <v>0</v>
      </c>
      <c r="X57" s="47">
        <v>0</v>
      </c>
      <c r="Y57" s="47">
        <v>641</v>
      </c>
      <c r="Z57" s="47">
        <v>80</v>
      </c>
      <c r="AA57" s="80">
        <v>1</v>
      </c>
      <c r="AB57" s="80">
        <v>0</v>
      </c>
      <c r="AC57" s="80">
        <v>0</v>
      </c>
      <c r="AD57" s="47">
        <v>128</v>
      </c>
      <c r="AE57" s="47">
        <v>216000</v>
      </c>
      <c r="AF57" s="47">
        <v>88</v>
      </c>
      <c r="AG57" s="85">
        <v>1320000</v>
      </c>
      <c r="AH57" s="88"/>
      <c r="AI57" s="121">
        <v>281291</v>
      </c>
      <c r="AJ57" s="47">
        <v>0</v>
      </c>
      <c r="AK57" s="47">
        <v>0</v>
      </c>
      <c r="AL57" s="47">
        <v>28654</v>
      </c>
      <c r="AM57" s="47">
        <v>0</v>
      </c>
      <c r="AN57" s="122"/>
      <c r="AO57" s="47">
        <v>0</v>
      </c>
      <c r="AP57" s="47">
        <v>5350</v>
      </c>
      <c r="AQ57" s="47">
        <v>275854</v>
      </c>
      <c r="AR57" s="47"/>
      <c r="AS57" s="47">
        <v>0</v>
      </c>
      <c r="AT57" s="47">
        <v>0</v>
      </c>
      <c r="AU57" s="85">
        <v>0</v>
      </c>
      <c r="AV57" s="88"/>
      <c r="AW57" s="80">
        <v>0.8</v>
      </c>
      <c r="AX57" s="80">
        <v>0.2</v>
      </c>
      <c r="AY57" s="50" t="s">
        <v>50</v>
      </c>
      <c r="AZ57" s="306" t="s">
        <v>41</v>
      </c>
      <c r="BA57" s="88"/>
      <c r="BB57" s="78">
        <v>34.07</v>
      </c>
      <c r="BC57" s="75">
        <v>9958700</v>
      </c>
      <c r="BD57" s="75">
        <v>8844544</v>
      </c>
      <c r="BE57" s="75">
        <v>10089888</v>
      </c>
      <c r="BF57" s="75">
        <v>28891483</v>
      </c>
      <c r="BG57" s="50" t="s">
        <v>42</v>
      </c>
      <c r="BH57" s="78">
        <v>34.07</v>
      </c>
      <c r="BI57" s="130"/>
      <c r="BJ57" s="213" t="s">
        <v>42</v>
      </c>
    </row>
    <row r="58" spans="1:62" s="177" customFormat="1" ht="11.25" customHeight="1" x14ac:dyDescent="0.15">
      <c r="A58" s="188" t="s">
        <v>147</v>
      </c>
      <c r="B58" s="47" t="s">
        <v>701</v>
      </c>
      <c r="C58" s="52" t="s">
        <v>184</v>
      </c>
      <c r="D58" s="52" t="s">
        <v>702</v>
      </c>
      <c r="E58" s="52" t="s">
        <v>703</v>
      </c>
      <c r="F58" s="172"/>
      <c r="G58" s="52">
        <v>6511</v>
      </c>
      <c r="H58" s="47">
        <v>3068</v>
      </c>
      <c r="I58" s="47">
        <v>275</v>
      </c>
      <c r="J58" s="47">
        <v>8</v>
      </c>
      <c r="K58" s="47">
        <v>0</v>
      </c>
      <c r="L58" s="47">
        <v>2</v>
      </c>
      <c r="M58" s="47">
        <v>275</v>
      </c>
      <c r="N58" s="47">
        <v>3</v>
      </c>
      <c r="O58" s="47">
        <v>275</v>
      </c>
      <c r="P58" s="47">
        <v>0</v>
      </c>
      <c r="Q58" s="47">
        <v>1</v>
      </c>
      <c r="R58" s="47">
        <v>1</v>
      </c>
      <c r="S58" s="47">
        <v>0</v>
      </c>
      <c r="T58" s="47">
        <v>0</v>
      </c>
      <c r="U58" s="47">
        <v>1</v>
      </c>
      <c r="V58" s="47">
        <v>0</v>
      </c>
      <c r="W58" s="47">
        <v>0</v>
      </c>
      <c r="X58" s="47">
        <v>0</v>
      </c>
      <c r="Y58" s="47">
        <v>300</v>
      </c>
      <c r="Z58" s="47">
        <v>25</v>
      </c>
      <c r="AA58" s="80">
        <v>0.99</v>
      </c>
      <c r="AB58" s="80">
        <v>0</v>
      </c>
      <c r="AC58" s="80">
        <v>0.01</v>
      </c>
      <c r="AD58" s="47">
        <v>64</v>
      </c>
      <c r="AE58" s="47">
        <v>128000</v>
      </c>
      <c r="AF58" s="47">
        <v>63</v>
      </c>
      <c r="AG58" s="85">
        <v>180000</v>
      </c>
      <c r="AH58" s="88"/>
      <c r="AI58" s="121">
        <v>127382</v>
      </c>
      <c r="AJ58" s="47">
        <v>0</v>
      </c>
      <c r="AK58" s="47">
        <v>0</v>
      </c>
      <c r="AL58" s="47">
        <v>6062</v>
      </c>
      <c r="AM58" s="47"/>
      <c r="AN58" s="122"/>
      <c r="AO58" s="47">
        <v>2714068</v>
      </c>
      <c r="AP58" s="47">
        <v>0</v>
      </c>
      <c r="AQ58" s="47">
        <v>0</v>
      </c>
      <c r="AR58" s="47">
        <v>0</v>
      </c>
      <c r="AS58" s="47">
        <v>0</v>
      </c>
      <c r="AT58" s="47">
        <v>0</v>
      </c>
      <c r="AU58" s="85">
        <v>119601</v>
      </c>
      <c r="AV58" s="88" t="s">
        <v>1823</v>
      </c>
      <c r="AW58" s="80">
        <v>0.96</v>
      </c>
      <c r="AX58" s="80">
        <v>0.04</v>
      </c>
      <c r="AY58" s="50" t="s">
        <v>50</v>
      </c>
      <c r="AZ58" s="306" t="s">
        <v>41</v>
      </c>
      <c r="BA58" s="88" t="s">
        <v>1824</v>
      </c>
      <c r="BB58" s="78">
        <v>78.08</v>
      </c>
      <c r="BC58" s="75">
        <v>10552582</v>
      </c>
      <c r="BD58" s="75">
        <v>14838798</v>
      </c>
      <c r="BE58" s="75">
        <v>10996965</v>
      </c>
      <c r="BF58" s="75">
        <v>36388355</v>
      </c>
      <c r="BG58" s="50" t="s">
        <v>42</v>
      </c>
      <c r="BH58" s="78">
        <v>68.56</v>
      </c>
      <c r="BI58" s="130" t="s">
        <v>1825</v>
      </c>
      <c r="BJ58" s="213" t="s">
        <v>46</v>
      </c>
    </row>
    <row r="59" spans="1:62" s="177" customFormat="1" ht="11.25" customHeight="1" x14ac:dyDescent="0.15">
      <c r="A59" s="188" t="s">
        <v>360</v>
      </c>
      <c r="B59" s="47" t="s">
        <v>745</v>
      </c>
      <c r="C59" s="52" t="s">
        <v>1826</v>
      </c>
      <c r="D59" s="52" t="s">
        <v>747</v>
      </c>
      <c r="E59" s="52" t="s">
        <v>748</v>
      </c>
      <c r="F59" s="172"/>
      <c r="G59" s="52">
        <v>130338</v>
      </c>
      <c r="H59" s="47">
        <v>58862</v>
      </c>
      <c r="I59" s="47">
        <v>1405</v>
      </c>
      <c r="J59" s="47">
        <v>266</v>
      </c>
      <c r="K59" s="47">
        <v>45</v>
      </c>
      <c r="L59" s="47"/>
      <c r="M59" s="47">
        <v>5</v>
      </c>
      <c r="N59" s="47"/>
      <c r="O59" s="47">
        <v>1100</v>
      </c>
      <c r="P59" s="47"/>
      <c r="Q59" s="47">
        <v>6538</v>
      </c>
      <c r="R59" s="47">
        <v>284</v>
      </c>
      <c r="S59" s="47">
        <v>16</v>
      </c>
      <c r="T59" s="47"/>
      <c r="U59" s="47"/>
      <c r="V59" s="47"/>
      <c r="W59" s="47">
        <v>122</v>
      </c>
      <c r="X59" s="47"/>
      <c r="Y59" s="47">
        <v>3319</v>
      </c>
      <c r="Z59" s="47">
        <v>77</v>
      </c>
      <c r="AA59" s="80">
        <v>0.95</v>
      </c>
      <c r="AB59" s="80">
        <v>0.05</v>
      </c>
      <c r="AC59" s="80">
        <v>0</v>
      </c>
      <c r="AD59" s="47">
        <v>274</v>
      </c>
      <c r="AE59" s="47">
        <v>506596</v>
      </c>
      <c r="AF59" s="47">
        <v>185</v>
      </c>
      <c r="AG59" s="85">
        <v>2137054</v>
      </c>
      <c r="AH59" s="88"/>
      <c r="AI59" s="121">
        <v>283625</v>
      </c>
      <c r="AJ59" s="47"/>
      <c r="AK59" s="47">
        <v>193</v>
      </c>
      <c r="AL59" s="47">
        <v>65224</v>
      </c>
      <c r="AM59" s="47"/>
      <c r="AN59" s="122"/>
      <c r="AO59" s="47">
        <v>2632772</v>
      </c>
      <c r="AP59" s="47">
        <v>239783</v>
      </c>
      <c r="AQ59" s="47">
        <v>8362</v>
      </c>
      <c r="AR59" s="47"/>
      <c r="AS59" s="47"/>
      <c r="AT59" s="47"/>
      <c r="AU59" s="85"/>
      <c r="AV59" s="88"/>
      <c r="AW59" s="80">
        <v>0.91</v>
      </c>
      <c r="AX59" s="80">
        <v>0.09</v>
      </c>
      <c r="AY59" s="50" t="s">
        <v>50</v>
      </c>
      <c r="AZ59" s="306" t="s">
        <v>50</v>
      </c>
      <c r="BA59" s="88"/>
      <c r="BB59" s="78">
        <v>87.94</v>
      </c>
      <c r="BC59" s="75">
        <v>21707400</v>
      </c>
      <c r="BD59" s="75">
        <v>96587052</v>
      </c>
      <c r="BE59" s="75">
        <v>28687066</v>
      </c>
      <c r="BF59" s="75">
        <v>146981518</v>
      </c>
      <c r="BG59" s="50" t="s">
        <v>42</v>
      </c>
      <c r="BH59" s="78"/>
      <c r="BI59" s="130"/>
      <c r="BJ59" s="213" t="s">
        <v>46</v>
      </c>
    </row>
    <row r="60" spans="1:62" s="177" customFormat="1" ht="11.25" customHeight="1" x14ac:dyDescent="0.15">
      <c r="A60" s="188" t="s">
        <v>148</v>
      </c>
      <c r="B60" s="47" t="s">
        <v>178</v>
      </c>
      <c r="C60" s="52" t="s">
        <v>195</v>
      </c>
      <c r="D60" s="52" t="s">
        <v>1827</v>
      </c>
      <c r="E60" s="52" t="s">
        <v>233</v>
      </c>
      <c r="F60" s="172"/>
      <c r="G60" s="52">
        <v>18900</v>
      </c>
      <c r="H60" s="47">
        <v>7069</v>
      </c>
      <c r="I60" s="47">
        <v>500</v>
      </c>
      <c r="J60" s="47">
        <v>35</v>
      </c>
      <c r="K60" s="47">
        <v>20</v>
      </c>
      <c r="L60" s="47">
        <v>1</v>
      </c>
      <c r="M60" s="47">
        <v>129</v>
      </c>
      <c r="N60" s="47">
        <v>19</v>
      </c>
      <c r="O60" s="47">
        <v>475</v>
      </c>
      <c r="P60" s="47">
        <v>20</v>
      </c>
      <c r="Q60" s="47"/>
      <c r="R60" s="47"/>
      <c r="S60" s="47"/>
      <c r="T60" s="47"/>
      <c r="U60" s="47"/>
      <c r="V60" s="47"/>
      <c r="W60" s="47"/>
      <c r="X60" s="47"/>
      <c r="Y60" s="47">
        <v>1110</v>
      </c>
      <c r="Z60" s="47">
        <v>166</v>
      </c>
      <c r="AA60" s="80">
        <v>1</v>
      </c>
      <c r="AB60" s="80">
        <v>0</v>
      </c>
      <c r="AC60" s="80">
        <v>0</v>
      </c>
      <c r="AD60" s="47">
        <v>139</v>
      </c>
      <c r="AE60" s="47">
        <v>54000</v>
      </c>
      <c r="AF60" s="47">
        <v>127</v>
      </c>
      <c r="AG60" s="85">
        <v>1100000</v>
      </c>
      <c r="AH60" s="88"/>
      <c r="AI60" s="121">
        <v>111970</v>
      </c>
      <c r="AJ60" s="47"/>
      <c r="AK60" s="47"/>
      <c r="AL60" s="47">
        <v>38627</v>
      </c>
      <c r="AM60" s="47">
        <v>103629</v>
      </c>
      <c r="AN60" s="122" t="s">
        <v>1828</v>
      </c>
      <c r="AO60" s="47">
        <v>1000000</v>
      </c>
      <c r="AP60" s="47">
        <v>782503</v>
      </c>
      <c r="AQ60" s="47">
        <v>752350</v>
      </c>
      <c r="AR60" s="47">
        <v>4050</v>
      </c>
      <c r="AS60" s="47"/>
      <c r="AT60" s="47"/>
      <c r="AU60" s="85"/>
      <c r="AV60" s="88"/>
      <c r="AW60" s="80">
        <v>0.46</v>
      </c>
      <c r="AX60" s="80">
        <v>0.54</v>
      </c>
      <c r="AY60" s="50" t="s">
        <v>95</v>
      </c>
      <c r="AZ60" s="306" t="s">
        <v>95</v>
      </c>
      <c r="BA60" s="88"/>
      <c r="BB60" s="78">
        <v>129</v>
      </c>
      <c r="BC60" s="75">
        <v>20164593</v>
      </c>
      <c r="BD60" s="75">
        <v>11014214</v>
      </c>
      <c r="BE60" s="75">
        <v>17972971</v>
      </c>
      <c r="BF60" s="75">
        <v>49640708</v>
      </c>
      <c r="BG60" s="50" t="s">
        <v>42</v>
      </c>
      <c r="BH60" s="78">
        <v>131</v>
      </c>
      <c r="BI60" s="130"/>
      <c r="BJ60" s="213" t="s">
        <v>42</v>
      </c>
    </row>
    <row r="61" spans="1:62" s="177" customFormat="1" ht="11.25" customHeight="1" x14ac:dyDescent="0.15">
      <c r="A61" s="188" t="s">
        <v>149</v>
      </c>
      <c r="B61" s="70" t="s">
        <v>179</v>
      </c>
      <c r="C61" s="68" t="s">
        <v>707</v>
      </c>
      <c r="D61" s="68" t="s">
        <v>214</v>
      </c>
      <c r="E61" s="68" t="s">
        <v>234</v>
      </c>
      <c r="F61" s="173"/>
      <c r="G61" s="68">
        <v>75000</v>
      </c>
      <c r="H61" s="70">
        <v>36000</v>
      </c>
      <c r="I61" s="70">
        <v>1371</v>
      </c>
      <c r="J61" s="70">
        <v>246</v>
      </c>
      <c r="K61" s="70">
        <v>29</v>
      </c>
      <c r="L61" s="70">
        <v>0</v>
      </c>
      <c r="M61" s="70">
        <v>10</v>
      </c>
      <c r="N61" s="70">
        <v>0</v>
      </c>
      <c r="O61" s="70">
        <v>50</v>
      </c>
      <c r="P61" s="70">
        <v>0</v>
      </c>
      <c r="Q61" s="70">
        <v>0</v>
      </c>
      <c r="R61" s="70">
        <v>0</v>
      </c>
      <c r="S61" s="70">
        <v>0</v>
      </c>
      <c r="T61" s="70">
        <v>0</v>
      </c>
      <c r="U61" s="70">
        <v>0</v>
      </c>
      <c r="V61" s="70">
        <v>0</v>
      </c>
      <c r="W61" s="70">
        <v>0</v>
      </c>
      <c r="X61" s="70">
        <v>0</v>
      </c>
      <c r="Y61" s="70">
        <v>4500</v>
      </c>
      <c r="Z61" s="70">
        <v>125</v>
      </c>
      <c r="AA61" s="80">
        <v>1</v>
      </c>
      <c r="AB61" s="80">
        <v>0</v>
      </c>
      <c r="AC61" s="80">
        <v>0</v>
      </c>
      <c r="AD61" s="70">
        <v>158</v>
      </c>
      <c r="AE61" s="70">
        <v>177000</v>
      </c>
      <c r="AF61" s="70">
        <v>111</v>
      </c>
      <c r="AG61" s="86">
        <v>962000</v>
      </c>
      <c r="AH61" s="89"/>
      <c r="AI61" s="124">
        <v>156355</v>
      </c>
      <c r="AJ61" s="70">
        <v>71</v>
      </c>
      <c r="AK61" s="70">
        <v>0</v>
      </c>
      <c r="AL61" s="70">
        <v>194427</v>
      </c>
      <c r="AM61" s="70"/>
      <c r="AN61" s="125"/>
      <c r="AO61" s="70">
        <v>595485</v>
      </c>
      <c r="AP61" s="70">
        <v>71209</v>
      </c>
      <c r="AQ61" s="70">
        <v>0</v>
      </c>
      <c r="AR61" s="70">
        <v>0</v>
      </c>
      <c r="AS61" s="70">
        <v>0</v>
      </c>
      <c r="AT61" s="70">
        <v>0</v>
      </c>
      <c r="AU61" s="86"/>
      <c r="AV61" s="89"/>
      <c r="AW61" s="80">
        <v>0.84</v>
      </c>
      <c r="AX61" s="80">
        <v>0.16</v>
      </c>
      <c r="AY61" s="71" t="s">
        <v>50</v>
      </c>
      <c r="AZ61" s="309" t="s">
        <v>50</v>
      </c>
      <c r="BA61" s="89"/>
      <c r="BB61" s="79">
        <v>74.84</v>
      </c>
      <c r="BC61" s="76"/>
      <c r="BD61" s="76"/>
      <c r="BE61" s="76"/>
      <c r="BF61" s="76">
        <v>20504626</v>
      </c>
      <c r="BG61" s="71" t="s">
        <v>42</v>
      </c>
      <c r="BH61" s="78">
        <v>0</v>
      </c>
      <c r="BI61" s="141" t="s">
        <v>1829</v>
      </c>
      <c r="BJ61" s="215" t="s">
        <v>46</v>
      </c>
    </row>
    <row r="62" spans="1:62" s="177" customFormat="1" ht="11.25" customHeight="1" x14ac:dyDescent="0.15">
      <c r="A62" s="188" t="s">
        <v>75</v>
      </c>
      <c r="B62" s="70" t="s">
        <v>1830</v>
      </c>
      <c r="C62" s="68" t="s">
        <v>1831</v>
      </c>
      <c r="D62" s="68" t="s">
        <v>1832</v>
      </c>
      <c r="E62" s="68" t="s">
        <v>1833</v>
      </c>
      <c r="F62" s="173"/>
      <c r="G62" s="68">
        <v>34621</v>
      </c>
      <c r="H62" s="70">
        <v>11433</v>
      </c>
      <c r="I62" s="70">
        <v>0</v>
      </c>
      <c r="J62" s="70">
        <v>0</v>
      </c>
      <c r="K62" s="70">
        <v>0</v>
      </c>
      <c r="L62" s="70">
        <v>2</v>
      </c>
      <c r="M62" s="70">
        <v>0</v>
      </c>
      <c r="N62" s="70">
        <v>0</v>
      </c>
      <c r="O62" s="70">
        <v>0</v>
      </c>
      <c r="P62" s="70">
        <v>0</v>
      </c>
      <c r="Q62" s="70">
        <v>3060</v>
      </c>
      <c r="R62" s="70">
        <v>360</v>
      </c>
      <c r="S62" s="70">
        <v>31</v>
      </c>
      <c r="T62" s="70">
        <v>0</v>
      </c>
      <c r="U62" s="70">
        <v>3263</v>
      </c>
      <c r="V62" s="70">
        <v>735</v>
      </c>
      <c r="W62" s="70">
        <v>1343</v>
      </c>
      <c r="X62" s="70">
        <v>0</v>
      </c>
      <c r="Y62" s="70">
        <v>0</v>
      </c>
      <c r="Z62" s="70">
        <v>0</v>
      </c>
      <c r="AA62" s="147">
        <v>0</v>
      </c>
      <c r="AB62" s="147">
        <v>0</v>
      </c>
      <c r="AC62" s="147">
        <v>1</v>
      </c>
      <c r="AD62" s="70">
        <v>282</v>
      </c>
      <c r="AE62" s="70">
        <v>562471</v>
      </c>
      <c r="AF62" s="70">
        <v>277</v>
      </c>
      <c r="AG62" s="86">
        <v>3316619</v>
      </c>
      <c r="AH62" s="89"/>
      <c r="AI62" s="124">
        <v>525276</v>
      </c>
      <c r="AJ62" s="70">
        <v>30</v>
      </c>
      <c r="AK62" s="70">
        <v>0</v>
      </c>
      <c r="AL62" s="70">
        <v>14467</v>
      </c>
      <c r="AM62" s="70">
        <v>0</v>
      </c>
      <c r="AN62" s="125"/>
      <c r="AO62" s="70">
        <v>4629484</v>
      </c>
      <c r="AP62" s="70">
        <v>76188</v>
      </c>
      <c r="AQ62" s="70">
        <v>58834</v>
      </c>
      <c r="AR62" s="70">
        <v>0</v>
      </c>
      <c r="AS62" s="70"/>
      <c r="AT62" s="70"/>
      <c r="AU62" s="86"/>
      <c r="AV62" s="89"/>
      <c r="AW62" s="147">
        <v>1</v>
      </c>
      <c r="AX62" s="147">
        <v>0</v>
      </c>
      <c r="AY62" s="71" t="s">
        <v>41</v>
      </c>
      <c r="AZ62" s="309" t="s">
        <v>41</v>
      </c>
      <c r="BA62" s="89" t="s">
        <v>1834</v>
      </c>
      <c r="BB62" s="79">
        <v>68.739999999999995</v>
      </c>
      <c r="BC62" s="76">
        <v>23226685</v>
      </c>
      <c r="BD62" s="76">
        <v>24913706</v>
      </c>
      <c r="BE62" s="76">
        <v>39696302</v>
      </c>
      <c r="BF62" s="76">
        <v>87836693</v>
      </c>
      <c r="BG62" s="71" t="s">
        <v>42</v>
      </c>
      <c r="BH62" s="79">
        <v>67.599999999999994</v>
      </c>
      <c r="BI62" s="141" t="s">
        <v>1835</v>
      </c>
      <c r="BJ62" s="215" t="s">
        <v>42</v>
      </c>
    </row>
    <row r="63" spans="1:62" s="292" customFormat="1" ht="11.25" customHeight="1" x14ac:dyDescent="0.15">
      <c r="A63" s="189" t="s">
        <v>361</v>
      </c>
      <c r="B63" s="280"/>
      <c r="C63" s="280"/>
      <c r="D63" s="280"/>
      <c r="E63" s="280"/>
      <c r="F63" s="281"/>
      <c r="G63" s="280"/>
      <c r="H63" s="282"/>
      <c r="I63" s="282"/>
      <c r="J63" s="282"/>
      <c r="K63" s="282"/>
      <c r="L63" s="282"/>
      <c r="M63" s="282"/>
      <c r="N63" s="282"/>
      <c r="O63" s="282"/>
      <c r="P63" s="282"/>
      <c r="Q63" s="282"/>
      <c r="R63" s="282"/>
      <c r="S63" s="282"/>
      <c r="T63" s="282"/>
      <c r="U63" s="282"/>
      <c r="V63" s="282"/>
      <c r="W63" s="282"/>
      <c r="X63" s="282"/>
      <c r="Y63" s="282"/>
      <c r="Z63" s="282"/>
      <c r="AA63" s="283"/>
      <c r="AB63" s="283"/>
      <c r="AC63" s="283"/>
      <c r="AD63" s="282"/>
      <c r="AE63" s="282"/>
      <c r="AF63" s="282"/>
      <c r="AG63" s="284"/>
      <c r="AH63" s="285"/>
      <c r="AI63" s="286"/>
      <c r="AJ63" s="282"/>
      <c r="AK63" s="282"/>
      <c r="AL63" s="282"/>
      <c r="AM63" s="282"/>
      <c r="AN63" s="287"/>
      <c r="AO63" s="282"/>
      <c r="AP63" s="282"/>
      <c r="AQ63" s="282"/>
      <c r="AR63" s="282"/>
      <c r="AS63" s="282"/>
      <c r="AT63" s="282"/>
      <c r="AU63" s="284"/>
      <c r="AV63" s="285"/>
      <c r="AW63" s="283"/>
      <c r="AX63" s="283"/>
      <c r="AY63" s="288"/>
      <c r="AZ63" s="310"/>
      <c r="BA63" s="285"/>
      <c r="BB63" s="289"/>
      <c r="BC63" s="290"/>
      <c r="BD63" s="290"/>
      <c r="BE63" s="290"/>
      <c r="BF63" s="290"/>
      <c r="BG63" s="288"/>
      <c r="BH63" s="289"/>
      <c r="BI63" s="291"/>
      <c r="BJ63" s="339"/>
    </row>
    <row r="64" spans="1:62" s="51" customFormat="1" ht="11.25" customHeight="1" x14ac:dyDescent="0.15">
      <c r="A64" s="217"/>
      <c r="B64" s="329"/>
      <c r="C64" s="329"/>
      <c r="D64" s="329"/>
      <c r="E64" s="329"/>
      <c r="F64" s="60"/>
      <c r="G64" s="329"/>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330"/>
      <c r="AH64" s="90"/>
      <c r="AI64" s="126"/>
      <c r="AJ64" s="127"/>
      <c r="AK64" s="127"/>
      <c r="AL64" s="127"/>
      <c r="AM64" s="127"/>
      <c r="AN64" s="128"/>
      <c r="AO64" s="127"/>
      <c r="AP64" s="127"/>
      <c r="AQ64" s="127"/>
      <c r="AR64" s="127"/>
      <c r="AS64" s="127"/>
      <c r="AT64" s="127"/>
      <c r="AU64" s="330"/>
      <c r="AV64" s="90"/>
      <c r="AW64" s="127"/>
      <c r="AX64" s="127"/>
      <c r="AY64" s="331"/>
      <c r="AZ64" s="340"/>
      <c r="BA64" s="90"/>
      <c r="BB64" s="333"/>
      <c r="BC64" s="333"/>
      <c r="BD64" s="333"/>
      <c r="BE64" s="333"/>
      <c r="BF64" s="333"/>
      <c r="BG64" s="331"/>
      <c r="BH64" s="77"/>
      <c r="BI64" s="127"/>
      <c r="BJ64" s="334"/>
    </row>
    <row r="65" spans="1:21" s="51" customFormat="1" ht="11.25" customHeight="1" x14ac:dyDescent="0.15">
      <c r="A65" s="57" t="s">
        <v>250</v>
      </c>
      <c r="B65" s="56"/>
      <c r="C65" s="56"/>
      <c r="D65" s="56"/>
      <c r="E65" s="56"/>
      <c r="F65" s="56"/>
      <c r="G65" s="56"/>
      <c r="H65" s="56"/>
      <c r="I65" s="56"/>
      <c r="J65" s="56"/>
      <c r="K65" s="56"/>
      <c r="L65" s="56"/>
      <c r="M65" s="56"/>
      <c r="N65" s="56"/>
      <c r="O65" s="56"/>
      <c r="P65" s="56"/>
      <c r="Q65" s="56"/>
      <c r="R65" s="56"/>
      <c r="S65" s="56"/>
      <c r="T65" s="56"/>
      <c r="U65" s="56"/>
    </row>
    <row r="66" spans="1:21" s="51" customFormat="1" ht="11.25" customHeight="1" x14ac:dyDescent="0.15">
      <c r="A66" s="58" t="s">
        <v>249</v>
      </c>
      <c r="B66" s="56"/>
      <c r="C66" s="56"/>
      <c r="D66" s="56"/>
      <c r="E66" s="56"/>
      <c r="F66" s="56"/>
      <c r="G66" s="56"/>
      <c r="H66" s="56"/>
      <c r="I66" s="56"/>
      <c r="J66" s="56"/>
      <c r="K66" s="56"/>
      <c r="L66" s="56"/>
      <c r="M66" s="56"/>
      <c r="N66" s="56"/>
      <c r="O66" s="56"/>
      <c r="P66" s="56"/>
      <c r="Q66" s="56"/>
      <c r="R66" s="56"/>
      <c r="S66" s="56"/>
      <c r="T66" s="56"/>
      <c r="U66" s="56"/>
    </row>
    <row r="67" spans="1:21" ht="11.25" customHeight="1" x14ac:dyDescent="0.2">
      <c r="A67" s="58" t="s">
        <v>251</v>
      </c>
      <c r="B67" s="28"/>
      <c r="C67" s="28"/>
      <c r="D67" s="31"/>
      <c r="E67" s="28"/>
      <c r="F67" s="28"/>
      <c r="G67" s="28"/>
      <c r="H67" s="28"/>
      <c r="I67" s="28"/>
      <c r="J67" s="28"/>
      <c r="K67" s="28"/>
      <c r="L67" s="28"/>
      <c r="M67" s="28"/>
      <c r="N67" s="28"/>
      <c r="O67" s="28"/>
      <c r="P67" s="28"/>
      <c r="Q67" s="28"/>
      <c r="R67" s="28"/>
      <c r="S67" s="28"/>
      <c r="T67" s="28"/>
      <c r="U67" s="28"/>
    </row>
    <row r="68" spans="1:21" ht="11.25" customHeight="1" x14ac:dyDescent="0.2">
      <c r="A68" s="58" t="s">
        <v>289</v>
      </c>
      <c r="B68" s="28"/>
      <c r="C68" s="28"/>
      <c r="D68" s="31"/>
      <c r="E68" s="28"/>
      <c r="F68" s="28"/>
      <c r="G68" s="28"/>
      <c r="H68" s="28"/>
      <c r="I68" s="28"/>
      <c r="J68" s="28"/>
      <c r="K68" s="28"/>
      <c r="L68" s="28"/>
      <c r="M68" s="28"/>
      <c r="N68" s="28"/>
      <c r="O68" s="28"/>
      <c r="P68" s="28"/>
      <c r="Q68" s="28"/>
      <c r="R68" s="28"/>
      <c r="S68" s="28"/>
      <c r="T68" s="28"/>
      <c r="U68" s="28"/>
    </row>
    <row r="69" spans="1:21" ht="11.25" customHeight="1" x14ac:dyDescent="0.2">
      <c r="A69" s="58" t="s">
        <v>288</v>
      </c>
      <c r="B69" s="28"/>
      <c r="C69" s="28"/>
      <c r="D69" s="31"/>
      <c r="E69" s="28"/>
      <c r="F69" s="28"/>
      <c r="G69" s="28"/>
      <c r="H69" s="28"/>
      <c r="I69" s="28"/>
      <c r="J69" s="28"/>
      <c r="K69" s="28"/>
      <c r="L69" s="28"/>
      <c r="M69" s="28"/>
      <c r="N69" s="28"/>
      <c r="O69" s="28"/>
      <c r="P69" s="28"/>
      <c r="Q69" s="28"/>
      <c r="R69" s="28"/>
      <c r="S69" s="28"/>
      <c r="T69" s="28"/>
      <c r="U69" s="28"/>
    </row>
    <row r="70" spans="1:21" ht="15" customHeight="1" x14ac:dyDescent="0.2">
      <c r="A70" s="274"/>
      <c r="B70" s="28"/>
      <c r="C70" s="28"/>
      <c r="D70" s="31"/>
      <c r="E70" s="28"/>
      <c r="F70" s="28"/>
      <c r="G70" s="34"/>
      <c r="H70" s="34"/>
      <c r="I70" s="28"/>
      <c r="J70" s="28"/>
      <c r="K70" s="28"/>
      <c r="L70" s="28"/>
      <c r="M70" s="28"/>
      <c r="N70" s="28"/>
      <c r="O70" s="28"/>
      <c r="P70" s="28"/>
      <c r="Q70" s="28"/>
      <c r="R70" s="28"/>
      <c r="S70" s="28"/>
      <c r="T70" s="28"/>
      <c r="U70" s="28"/>
    </row>
    <row r="71" spans="1:21" ht="15" hidden="1" customHeight="1" x14ac:dyDescent="0.2">
      <c r="A71" s="274"/>
      <c r="B71" s="28"/>
      <c r="C71" s="28"/>
      <c r="D71" s="31"/>
      <c r="E71" s="28"/>
      <c r="F71" s="28"/>
      <c r="G71" s="34"/>
      <c r="H71" s="34"/>
      <c r="I71" s="28"/>
      <c r="J71" s="28"/>
      <c r="K71" s="28"/>
      <c r="L71" s="28"/>
      <c r="M71" s="28"/>
      <c r="N71" s="28"/>
      <c r="O71" s="28"/>
      <c r="P71" s="28"/>
      <c r="Q71" s="28"/>
      <c r="R71" s="28"/>
      <c r="S71" s="28"/>
      <c r="T71" s="28"/>
      <c r="U71" s="28"/>
    </row>
    <row r="72" spans="1:21" ht="15" hidden="1" customHeight="1" x14ac:dyDescent="0.2">
      <c r="A72" s="274"/>
      <c r="B72" s="28"/>
      <c r="C72" s="28"/>
      <c r="D72" s="31"/>
      <c r="E72" s="28"/>
      <c r="F72" s="28"/>
      <c r="G72" s="34"/>
      <c r="H72" s="34"/>
      <c r="I72" s="28"/>
      <c r="J72" s="28"/>
      <c r="K72" s="28"/>
      <c r="L72" s="28"/>
      <c r="M72" s="28"/>
      <c r="N72" s="28"/>
      <c r="O72" s="28"/>
      <c r="P72" s="28"/>
      <c r="Q72" s="28"/>
      <c r="R72" s="28"/>
      <c r="S72" s="28"/>
      <c r="T72" s="28"/>
      <c r="U72" s="28"/>
    </row>
    <row r="73" spans="1:21" ht="15" hidden="1" customHeight="1" x14ac:dyDescent="0.2">
      <c r="A73" s="274"/>
      <c r="B73" s="28"/>
      <c r="C73" s="28"/>
      <c r="D73" s="31"/>
      <c r="E73" s="28"/>
      <c r="F73" s="28"/>
      <c r="G73" s="34"/>
      <c r="H73" s="34"/>
      <c r="I73" s="28"/>
      <c r="J73" s="28"/>
      <c r="K73" s="28"/>
      <c r="L73" s="28"/>
      <c r="M73" s="28"/>
      <c r="N73" s="28"/>
      <c r="O73" s="28"/>
      <c r="P73" s="28"/>
      <c r="Q73" s="28"/>
      <c r="R73" s="28"/>
      <c r="S73" s="28"/>
      <c r="T73" s="28"/>
      <c r="U73" s="28"/>
    </row>
    <row r="74" spans="1:21" ht="15" hidden="1" customHeight="1" x14ac:dyDescent="0.2">
      <c r="A74" s="274"/>
      <c r="B74" s="28"/>
      <c r="C74" s="28"/>
      <c r="D74" s="31"/>
      <c r="E74" s="28"/>
      <c r="F74" s="28"/>
      <c r="G74" s="34"/>
      <c r="H74" s="34"/>
      <c r="I74" s="28"/>
      <c r="J74" s="28"/>
      <c r="K74" s="28"/>
      <c r="L74" s="28"/>
      <c r="M74" s="28"/>
      <c r="N74" s="28"/>
      <c r="O74" s="28"/>
      <c r="P74" s="28"/>
      <c r="Q74" s="28"/>
      <c r="R74" s="28"/>
      <c r="S74" s="28"/>
      <c r="T74" s="28"/>
      <c r="U74" s="28"/>
    </row>
    <row r="75" spans="1:21" ht="15" hidden="1" customHeight="1" x14ac:dyDescent="0.2">
      <c r="A75" s="274"/>
      <c r="B75" s="28"/>
      <c r="C75" s="28"/>
      <c r="D75" s="31"/>
      <c r="E75" s="28"/>
      <c r="F75" s="28"/>
      <c r="G75" s="34"/>
      <c r="H75" s="34"/>
      <c r="I75" s="28"/>
      <c r="J75" s="28"/>
      <c r="K75" s="28"/>
      <c r="L75" s="28"/>
      <c r="M75" s="28"/>
      <c r="N75" s="28"/>
      <c r="O75" s="28"/>
      <c r="P75" s="28"/>
      <c r="Q75" s="28"/>
      <c r="R75" s="28"/>
      <c r="S75" s="28"/>
      <c r="T75" s="28"/>
      <c r="U75" s="28"/>
    </row>
    <row r="76" spans="1:21" ht="15" hidden="1" customHeight="1" x14ac:dyDescent="0.2">
      <c r="A76" s="274"/>
      <c r="B76" s="28"/>
      <c r="C76" s="28"/>
      <c r="D76" s="31"/>
      <c r="E76" s="28"/>
      <c r="F76" s="28"/>
      <c r="G76" s="34"/>
      <c r="H76" s="34"/>
      <c r="I76" s="28"/>
      <c r="J76" s="28"/>
      <c r="K76" s="28"/>
      <c r="L76" s="28"/>
      <c r="M76" s="28"/>
      <c r="N76" s="28"/>
      <c r="O76" s="28"/>
      <c r="P76" s="28"/>
      <c r="Q76" s="28"/>
      <c r="R76" s="28"/>
      <c r="S76" s="28"/>
      <c r="T76" s="28"/>
      <c r="U76" s="28"/>
    </row>
    <row r="77" spans="1:21" ht="15" hidden="1" customHeight="1" x14ac:dyDescent="0.2">
      <c r="A77" s="274"/>
      <c r="B77" s="28"/>
      <c r="C77" s="28"/>
      <c r="D77" s="31"/>
      <c r="E77" s="28"/>
      <c r="F77" s="28"/>
      <c r="G77" s="34"/>
      <c r="H77" s="34"/>
      <c r="I77" s="28"/>
      <c r="J77" s="28"/>
      <c r="K77" s="28"/>
      <c r="L77" s="28"/>
      <c r="M77" s="28"/>
      <c r="N77" s="28"/>
      <c r="O77" s="28"/>
      <c r="P77" s="28"/>
      <c r="Q77" s="28"/>
      <c r="R77" s="28"/>
      <c r="S77" s="28"/>
      <c r="T77" s="28"/>
      <c r="U77" s="28"/>
    </row>
    <row r="78" spans="1:21" ht="15" hidden="1" customHeight="1" x14ac:dyDescent="0.2">
      <c r="A78" s="274"/>
      <c r="B78" s="28"/>
      <c r="C78" s="28"/>
      <c r="D78" s="31"/>
      <c r="E78" s="28"/>
      <c r="F78" s="28"/>
      <c r="G78" s="34"/>
      <c r="H78" s="34"/>
      <c r="I78" s="28"/>
      <c r="J78" s="28"/>
      <c r="K78" s="28"/>
      <c r="L78" s="28"/>
      <c r="M78" s="28"/>
      <c r="N78" s="28"/>
      <c r="O78" s="28"/>
      <c r="P78" s="28"/>
      <c r="Q78" s="28"/>
      <c r="R78" s="28"/>
      <c r="S78" s="28"/>
      <c r="T78" s="28"/>
      <c r="U78" s="28"/>
    </row>
    <row r="79" spans="1:21" ht="15" hidden="1" customHeight="1" x14ac:dyDescent="0.2">
      <c r="A79" s="274"/>
      <c r="B79" s="28"/>
      <c r="C79" s="28"/>
      <c r="D79" s="31"/>
      <c r="E79" s="28"/>
      <c r="F79" s="28"/>
      <c r="G79" s="34"/>
      <c r="H79" s="34"/>
      <c r="I79" s="28"/>
      <c r="J79" s="28"/>
      <c r="K79" s="28"/>
      <c r="L79" s="28"/>
      <c r="M79" s="28"/>
      <c r="N79" s="28"/>
      <c r="O79" s="28"/>
      <c r="P79" s="28"/>
      <c r="Q79" s="28"/>
      <c r="R79" s="28"/>
      <c r="S79" s="28"/>
      <c r="T79" s="28"/>
      <c r="U79" s="28"/>
    </row>
    <row r="80" spans="1:21" ht="15" hidden="1" customHeight="1" x14ac:dyDescent="0.2">
      <c r="A80" s="274"/>
      <c r="B80" s="28"/>
      <c r="C80" s="28"/>
      <c r="D80" s="31"/>
      <c r="E80" s="28"/>
      <c r="F80" s="28"/>
      <c r="G80" s="34"/>
      <c r="H80" s="34"/>
      <c r="I80" s="28"/>
      <c r="J80" s="28"/>
      <c r="K80" s="28"/>
      <c r="L80" s="28"/>
      <c r="M80" s="28"/>
      <c r="N80" s="28"/>
      <c r="O80" s="28"/>
      <c r="P80" s="28"/>
      <c r="Q80" s="28"/>
      <c r="R80" s="28"/>
      <c r="S80" s="28"/>
      <c r="T80" s="28"/>
      <c r="U80" s="28"/>
    </row>
    <row r="81" spans="1:21" ht="15" hidden="1" customHeight="1" x14ac:dyDescent="0.2">
      <c r="A81" s="274"/>
      <c r="B81" s="28"/>
      <c r="C81" s="28"/>
      <c r="D81" s="31"/>
      <c r="E81" s="28"/>
      <c r="F81" s="28"/>
      <c r="G81" s="34"/>
      <c r="H81" s="34"/>
      <c r="I81" s="28"/>
      <c r="J81" s="28"/>
      <c r="K81" s="28"/>
      <c r="L81" s="28"/>
      <c r="M81" s="28"/>
      <c r="N81" s="28"/>
      <c r="O81" s="28"/>
      <c r="P81" s="28"/>
      <c r="Q81" s="28"/>
      <c r="R81" s="28"/>
      <c r="S81" s="28"/>
      <c r="T81" s="28"/>
      <c r="U81" s="28"/>
    </row>
    <row r="82" spans="1:21" ht="15" hidden="1" customHeight="1" x14ac:dyDescent="0.2">
      <c r="A82" s="274"/>
      <c r="B82" s="28"/>
      <c r="C82" s="28"/>
      <c r="D82" s="31"/>
      <c r="E82" s="28"/>
      <c r="F82" s="28"/>
      <c r="G82" s="34"/>
      <c r="H82" s="34"/>
      <c r="I82" s="28"/>
      <c r="J82" s="28"/>
      <c r="K82" s="28"/>
      <c r="L82" s="28"/>
      <c r="M82" s="28"/>
      <c r="N82" s="28"/>
      <c r="O82" s="28"/>
      <c r="P82" s="28"/>
      <c r="Q82" s="28"/>
      <c r="R82" s="28"/>
      <c r="S82" s="28"/>
      <c r="T82" s="28"/>
      <c r="U82" s="28"/>
    </row>
    <row r="83" spans="1:21" ht="15" hidden="1" customHeight="1" x14ac:dyDescent="0.2">
      <c r="A83" s="274"/>
      <c r="B83" s="28"/>
      <c r="C83" s="28"/>
      <c r="D83" s="31"/>
      <c r="E83" s="28"/>
      <c r="F83" s="28"/>
      <c r="G83" s="34"/>
      <c r="H83" s="34"/>
      <c r="I83" s="28"/>
      <c r="J83" s="28"/>
      <c r="K83" s="28"/>
      <c r="L83" s="28"/>
      <c r="M83" s="28"/>
      <c r="N83" s="28"/>
      <c r="O83" s="28"/>
      <c r="P83" s="28"/>
      <c r="Q83" s="28"/>
      <c r="R83" s="28"/>
      <c r="S83" s="28"/>
      <c r="T83" s="28"/>
      <c r="U83" s="28"/>
    </row>
    <row r="84" spans="1:21" ht="15" hidden="1" customHeight="1" x14ac:dyDescent="0.2">
      <c r="A84" s="274"/>
      <c r="B84" s="28"/>
      <c r="C84" s="28"/>
      <c r="D84" s="31"/>
      <c r="E84" s="28"/>
      <c r="F84" s="28"/>
      <c r="G84" s="34"/>
      <c r="H84" s="34"/>
      <c r="I84" s="28"/>
      <c r="J84" s="28"/>
      <c r="K84" s="28"/>
      <c r="L84" s="28"/>
      <c r="M84" s="28"/>
      <c r="N84" s="28"/>
      <c r="O84" s="28"/>
      <c r="P84" s="28"/>
      <c r="Q84" s="28"/>
      <c r="R84" s="28"/>
      <c r="S84" s="28"/>
      <c r="T84" s="28"/>
      <c r="U84" s="28"/>
    </row>
    <row r="85" spans="1:21" ht="15" hidden="1" customHeight="1" x14ac:dyDescent="0.2">
      <c r="A85" s="274"/>
      <c r="B85" s="28"/>
      <c r="C85" s="28"/>
      <c r="D85" s="31"/>
      <c r="E85" s="28"/>
      <c r="F85" s="28"/>
      <c r="G85" s="34"/>
      <c r="H85" s="34"/>
      <c r="I85" s="28"/>
      <c r="J85" s="28"/>
      <c r="K85" s="28"/>
      <c r="L85" s="28"/>
      <c r="M85" s="28"/>
      <c r="N85" s="28"/>
      <c r="O85" s="28"/>
      <c r="P85" s="28"/>
      <c r="Q85" s="28"/>
      <c r="R85" s="28"/>
      <c r="S85" s="28"/>
      <c r="T85" s="28"/>
      <c r="U85" s="28"/>
    </row>
    <row r="86" spans="1:21" ht="15" hidden="1" customHeight="1" x14ac:dyDescent="0.2">
      <c r="A86" s="274"/>
      <c r="B86" s="28"/>
      <c r="C86" s="28"/>
      <c r="D86" s="31"/>
      <c r="E86" s="28"/>
      <c r="F86" s="28"/>
      <c r="G86" s="34"/>
      <c r="H86" s="34"/>
      <c r="I86" s="28"/>
      <c r="J86" s="28"/>
      <c r="K86" s="28"/>
      <c r="L86" s="28"/>
      <c r="M86" s="28"/>
      <c r="N86" s="28"/>
      <c r="O86" s="28"/>
      <c r="P86" s="28"/>
      <c r="Q86" s="28"/>
      <c r="R86" s="28"/>
      <c r="S86" s="28"/>
      <c r="T86" s="28"/>
      <c r="U86" s="28"/>
    </row>
    <row r="87" spans="1:21" ht="15" hidden="1" customHeight="1" x14ac:dyDescent="0.2">
      <c r="A87" s="274"/>
      <c r="B87" s="28"/>
      <c r="C87" s="28"/>
      <c r="D87" s="31"/>
      <c r="E87" s="28"/>
      <c r="F87" s="28"/>
      <c r="G87" s="34"/>
      <c r="H87" s="34"/>
      <c r="I87" s="28"/>
      <c r="J87" s="28"/>
      <c r="K87" s="28"/>
      <c r="L87" s="28"/>
      <c r="M87" s="28"/>
      <c r="N87" s="28"/>
      <c r="O87" s="28"/>
      <c r="P87" s="28"/>
      <c r="Q87" s="28"/>
      <c r="R87" s="28"/>
      <c r="S87" s="28"/>
      <c r="T87" s="28"/>
      <c r="U87" s="28"/>
    </row>
    <row r="88" spans="1:21" ht="15" hidden="1" customHeight="1" x14ac:dyDescent="0.2">
      <c r="A88" s="274"/>
      <c r="B88" s="28"/>
      <c r="C88" s="28"/>
      <c r="D88" s="31"/>
      <c r="E88" s="28"/>
      <c r="F88" s="28"/>
      <c r="G88" s="34"/>
      <c r="H88" s="34"/>
      <c r="I88" s="28"/>
      <c r="J88" s="28"/>
      <c r="K88" s="28"/>
      <c r="L88" s="28"/>
      <c r="M88" s="28"/>
      <c r="N88" s="28"/>
      <c r="O88" s="28"/>
      <c r="P88" s="28"/>
      <c r="Q88" s="28"/>
      <c r="R88" s="28"/>
      <c r="S88" s="28"/>
      <c r="T88" s="28"/>
      <c r="U88" s="28"/>
    </row>
    <row r="89" spans="1:21" ht="15" hidden="1" customHeight="1" x14ac:dyDescent="0.2">
      <c r="A89" s="274"/>
      <c r="B89" s="28"/>
      <c r="C89" s="28"/>
      <c r="D89" s="31"/>
      <c r="E89" s="28"/>
      <c r="F89" s="28"/>
      <c r="G89" s="34"/>
      <c r="H89" s="34"/>
      <c r="I89" s="28"/>
      <c r="J89" s="28"/>
      <c r="K89" s="28"/>
      <c r="L89" s="28"/>
      <c r="M89" s="28"/>
      <c r="N89" s="28"/>
      <c r="O89" s="28"/>
      <c r="P89" s="28"/>
      <c r="Q89" s="28"/>
      <c r="R89" s="28"/>
      <c r="S89" s="28"/>
      <c r="T89" s="28"/>
      <c r="U89" s="28"/>
    </row>
    <row r="90" spans="1:21" ht="15" hidden="1" customHeight="1" x14ac:dyDescent="0.2">
      <c r="A90" s="274"/>
      <c r="B90" s="28"/>
      <c r="C90" s="28"/>
      <c r="D90" s="31"/>
      <c r="E90" s="28"/>
      <c r="F90" s="28"/>
      <c r="G90" s="34"/>
      <c r="H90" s="34"/>
      <c r="I90" s="28"/>
      <c r="J90" s="28"/>
      <c r="K90" s="28"/>
      <c r="L90" s="28"/>
      <c r="M90" s="28"/>
      <c r="N90" s="28"/>
      <c r="O90" s="28"/>
      <c r="P90" s="28"/>
      <c r="Q90" s="28"/>
      <c r="R90" s="28"/>
      <c r="S90" s="28"/>
      <c r="T90" s="28"/>
      <c r="U90" s="28"/>
    </row>
    <row r="91" spans="1:21" ht="15" hidden="1" customHeight="1" x14ac:dyDescent="0.2">
      <c r="A91" s="274"/>
      <c r="B91" s="28"/>
      <c r="C91" s="28"/>
      <c r="D91" s="31"/>
      <c r="E91" s="28"/>
      <c r="F91" s="28"/>
      <c r="G91" s="34"/>
      <c r="H91" s="34"/>
      <c r="I91" s="28"/>
      <c r="J91" s="28"/>
      <c r="K91" s="28"/>
      <c r="L91" s="28"/>
      <c r="M91" s="28"/>
      <c r="N91" s="28"/>
      <c r="O91" s="28"/>
      <c r="P91" s="28"/>
      <c r="Q91" s="28"/>
      <c r="R91" s="28"/>
      <c r="S91" s="28"/>
      <c r="T91" s="28"/>
      <c r="U91" s="28"/>
    </row>
    <row r="92" spans="1:21" ht="15" hidden="1" customHeight="1" x14ac:dyDescent="0.2">
      <c r="A92" s="274"/>
      <c r="B92" s="28"/>
      <c r="C92" s="28"/>
      <c r="D92" s="31"/>
      <c r="E92" s="28"/>
      <c r="F92" s="28"/>
      <c r="G92" s="34"/>
      <c r="H92" s="34"/>
      <c r="I92" s="28"/>
      <c r="J92" s="28"/>
      <c r="K92" s="28"/>
      <c r="L92" s="28"/>
      <c r="M92" s="28"/>
      <c r="N92" s="28"/>
      <c r="O92" s="28"/>
      <c r="P92" s="28"/>
      <c r="Q92" s="28"/>
      <c r="R92" s="28"/>
      <c r="S92" s="28"/>
      <c r="T92" s="28"/>
      <c r="U92" s="28"/>
    </row>
    <row r="93" spans="1:21" ht="15" hidden="1" customHeight="1" x14ac:dyDescent="0.2">
      <c r="A93" s="274"/>
      <c r="B93" s="28"/>
      <c r="C93" s="28"/>
      <c r="D93" s="31"/>
      <c r="E93" s="28"/>
      <c r="F93" s="28"/>
      <c r="G93" s="34"/>
      <c r="H93" s="34"/>
      <c r="I93" s="28"/>
      <c r="J93" s="28"/>
      <c r="K93" s="28"/>
      <c r="L93" s="28"/>
      <c r="M93" s="28"/>
      <c r="N93" s="28"/>
      <c r="O93" s="28"/>
      <c r="P93" s="28"/>
      <c r="Q93" s="28"/>
      <c r="R93" s="28"/>
      <c r="S93" s="28"/>
      <c r="T93" s="28"/>
      <c r="U93" s="28"/>
    </row>
    <row r="94" spans="1:21" ht="15" hidden="1" customHeight="1" x14ac:dyDescent="0.2">
      <c r="A94" s="274"/>
      <c r="B94" s="28"/>
      <c r="C94" s="28"/>
      <c r="D94" s="31"/>
      <c r="E94" s="28"/>
      <c r="F94" s="28"/>
      <c r="G94" s="34"/>
      <c r="H94" s="34"/>
      <c r="I94" s="28"/>
      <c r="J94" s="28"/>
      <c r="K94" s="28"/>
      <c r="L94" s="28"/>
      <c r="M94" s="28"/>
      <c r="N94" s="28"/>
      <c r="O94" s="28"/>
      <c r="P94" s="28"/>
      <c r="Q94" s="28"/>
      <c r="R94" s="28"/>
      <c r="S94" s="28"/>
      <c r="T94" s="28"/>
      <c r="U94" s="28"/>
    </row>
    <row r="95" spans="1:21" ht="15" hidden="1" customHeight="1" x14ac:dyDescent="0.2">
      <c r="A95" s="274"/>
      <c r="B95" s="28"/>
      <c r="C95" s="28"/>
      <c r="D95" s="31"/>
      <c r="E95" s="28"/>
      <c r="F95" s="28"/>
      <c r="G95" s="34"/>
      <c r="H95" s="34"/>
      <c r="I95" s="28"/>
      <c r="J95" s="28"/>
      <c r="K95" s="28"/>
      <c r="L95" s="28"/>
      <c r="M95" s="28"/>
      <c r="N95" s="28"/>
      <c r="O95" s="28"/>
      <c r="P95" s="28"/>
      <c r="Q95" s="28"/>
      <c r="R95" s="28"/>
      <c r="S95" s="28"/>
      <c r="T95" s="28"/>
      <c r="U95" s="28"/>
    </row>
    <row r="96" spans="1:21" ht="15" hidden="1" customHeight="1" x14ac:dyDescent="0.2">
      <c r="A96" s="274"/>
      <c r="B96" s="28"/>
      <c r="C96" s="28"/>
      <c r="D96" s="31"/>
      <c r="E96" s="28"/>
      <c r="F96" s="28"/>
      <c r="G96" s="34"/>
      <c r="H96" s="34"/>
      <c r="I96" s="28"/>
      <c r="J96" s="28"/>
      <c r="K96" s="28"/>
      <c r="L96" s="28"/>
      <c r="M96" s="28"/>
      <c r="N96" s="28"/>
      <c r="O96" s="28"/>
      <c r="P96" s="28"/>
      <c r="Q96" s="28"/>
      <c r="R96" s="28"/>
      <c r="S96" s="28"/>
      <c r="T96" s="28"/>
      <c r="U96" s="28"/>
    </row>
    <row r="97" spans="1:62" ht="15" hidden="1" customHeight="1" x14ac:dyDescent="0.2">
      <c r="A97" s="274"/>
      <c r="B97" s="28"/>
      <c r="C97" s="28"/>
      <c r="D97" s="31"/>
      <c r="E97" s="28"/>
      <c r="F97" s="28"/>
      <c r="G97" s="34"/>
      <c r="H97" s="34"/>
      <c r="I97" s="28"/>
      <c r="J97" s="28"/>
      <c r="K97" s="28"/>
      <c r="L97" s="28"/>
      <c r="M97" s="28"/>
      <c r="N97" s="28"/>
      <c r="O97" s="28"/>
      <c r="P97" s="28"/>
      <c r="Q97" s="28"/>
      <c r="R97" s="28"/>
      <c r="S97" s="28"/>
      <c r="T97" s="28"/>
      <c r="U97" s="28"/>
    </row>
    <row r="98" spans="1:62" ht="15" hidden="1" customHeight="1" x14ac:dyDescent="0.2">
      <c r="A98" s="274"/>
      <c r="B98" s="28"/>
      <c r="C98" s="28"/>
      <c r="D98" s="31"/>
      <c r="E98" s="28"/>
      <c r="F98" s="28"/>
      <c r="G98" s="34"/>
      <c r="H98" s="34"/>
      <c r="I98" s="28"/>
      <c r="J98" s="28"/>
      <c r="K98" s="28"/>
      <c r="L98" s="28"/>
      <c r="M98" s="28"/>
      <c r="N98" s="28"/>
      <c r="O98" s="28"/>
      <c r="P98" s="28"/>
      <c r="Q98" s="28"/>
      <c r="R98" s="28"/>
      <c r="S98" s="28"/>
      <c r="T98" s="28"/>
      <c r="U98" s="28"/>
    </row>
    <row r="99" spans="1:62" ht="15" hidden="1" customHeight="1" x14ac:dyDescent="0.2">
      <c r="A99" s="274"/>
      <c r="B99" s="28"/>
      <c r="C99" s="28"/>
      <c r="D99" s="31"/>
      <c r="E99" s="28"/>
      <c r="F99" s="28"/>
      <c r="G99" s="34"/>
      <c r="H99" s="34"/>
      <c r="I99" s="28"/>
      <c r="J99" s="28"/>
      <c r="K99" s="28"/>
      <c r="L99" s="28"/>
      <c r="M99" s="28"/>
      <c r="N99" s="28"/>
      <c r="O99" s="28"/>
      <c r="P99" s="28"/>
      <c r="Q99" s="28"/>
      <c r="R99" s="28"/>
      <c r="S99" s="28"/>
      <c r="T99" s="28"/>
      <c r="U99" s="28"/>
    </row>
    <row r="100" spans="1:62" ht="15" hidden="1" customHeight="1" x14ac:dyDescent="0.2">
      <c r="A100" s="274"/>
      <c r="B100" s="28"/>
      <c r="C100" s="28"/>
      <c r="D100" s="31"/>
      <c r="E100" s="28"/>
      <c r="F100" s="28"/>
      <c r="G100" s="34"/>
      <c r="H100" s="34"/>
      <c r="I100" s="28"/>
      <c r="J100" s="28"/>
      <c r="K100" s="28"/>
      <c r="L100" s="28"/>
      <c r="M100" s="28"/>
      <c r="N100" s="28"/>
      <c r="O100" s="28"/>
      <c r="P100" s="28"/>
      <c r="Q100" s="28"/>
      <c r="R100" s="28"/>
      <c r="S100" s="28"/>
      <c r="T100" s="28"/>
      <c r="U100" s="28"/>
    </row>
    <row r="101" spans="1:62" ht="15" hidden="1" customHeight="1" x14ac:dyDescent="0.2">
      <c r="A101" s="274"/>
      <c r="B101" s="28"/>
      <c r="C101" s="28"/>
      <c r="D101" s="31"/>
      <c r="E101" s="28"/>
      <c r="F101" s="28"/>
      <c r="G101" s="34"/>
      <c r="H101" s="34"/>
      <c r="I101" s="28"/>
      <c r="J101" s="28"/>
      <c r="K101" s="28"/>
      <c r="L101" s="28"/>
      <c r="M101" s="28"/>
      <c r="N101" s="28"/>
      <c r="O101" s="28"/>
      <c r="P101" s="28"/>
      <c r="Q101" s="28"/>
      <c r="R101" s="28"/>
      <c r="S101" s="28"/>
      <c r="T101" s="28"/>
      <c r="U101" s="28"/>
    </row>
    <row r="102" spans="1:62" ht="15" hidden="1" customHeight="1" x14ac:dyDescent="0.2">
      <c r="A102" s="274"/>
      <c r="B102" s="28"/>
      <c r="C102" s="28"/>
      <c r="D102" s="31"/>
      <c r="E102" s="28"/>
      <c r="F102" s="28"/>
      <c r="G102" s="34"/>
      <c r="H102" s="34"/>
      <c r="I102" s="28"/>
      <c r="J102" s="28"/>
      <c r="K102" s="28"/>
      <c r="L102" s="28"/>
      <c r="M102" s="28"/>
      <c r="N102" s="28"/>
      <c r="O102" s="28"/>
      <c r="P102" s="28"/>
      <c r="Q102" s="28"/>
      <c r="R102" s="28"/>
      <c r="S102" s="28"/>
      <c r="T102" s="28"/>
      <c r="U102" s="28"/>
    </row>
    <row r="103" spans="1:62" ht="15" hidden="1" customHeight="1" x14ac:dyDescent="0.2">
      <c r="A103" s="274"/>
      <c r="B103" s="28"/>
      <c r="C103" s="28"/>
      <c r="D103" s="31"/>
      <c r="E103" s="28"/>
      <c r="F103" s="28"/>
      <c r="G103" s="34"/>
      <c r="H103" s="34"/>
      <c r="I103" s="28"/>
      <c r="J103" s="28"/>
      <c r="K103" s="28"/>
      <c r="L103" s="28"/>
      <c r="M103" s="28"/>
      <c r="N103" s="28"/>
      <c r="O103" s="28"/>
      <c r="P103" s="28"/>
      <c r="Q103" s="28"/>
      <c r="R103" s="28"/>
      <c r="S103" s="28"/>
      <c r="T103" s="28"/>
      <c r="U103" s="28"/>
    </row>
    <row r="104" spans="1:62" ht="15" hidden="1" customHeight="1" x14ac:dyDescent="0.2">
      <c r="A104" s="274"/>
      <c r="B104" s="28"/>
      <c r="C104" s="28"/>
      <c r="D104" s="31"/>
      <c r="E104" s="28"/>
      <c r="F104" s="28"/>
      <c r="G104" s="34"/>
      <c r="H104" s="34"/>
      <c r="I104" s="28"/>
      <c r="J104" s="28"/>
      <c r="K104" s="28"/>
      <c r="L104" s="28"/>
      <c r="M104" s="28"/>
      <c r="N104" s="28"/>
      <c r="O104" s="28"/>
      <c r="P104" s="28"/>
      <c r="Q104" s="28"/>
      <c r="R104" s="28"/>
      <c r="S104" s="28"/>
      <c r="T104" s="28"/>
      <c r="U104" s="28"/>
    </row>
    <row r="105" spans="1:62" ht="15" hidden="1" customHeight="1" x14ac:dyDescent="0.2">
      <c r="A105" s="274"/>
      <c r="B105" s="28"/>
      <c r="C105" s="28"/>
      <c r="D105" s="31"/>
      <c r="E105" s="28"/>
      <c r="F105" s="28"/>
      <c r="G105" s="34"/>
      <c r="H105" s="34"/>
      <c r="I105" s="28"/>
      <c r="J105" s="28"/>
      <c r="K105" s="28"/>
      <c r="L105" s="28"/>
      <c r="M105" s="28"/>
      <c r="N105" s="28"/>
      <c r="O105" s="28"/>
      <c r="P105" s="28"/>
      <c r="Q105" s="28"/>
      <c r="R105" s="28"/>
      <c r="S105" s="28"/>
      <c r="T105" s="28"/>
      <c r="U105" s="28"/>
    </row>
    <row r="106" spans="1:62" ht="15" hidden="1" customHeight="1" x14ac:dyDescent="0.2">
      <c r="A106" s="274"/>
      <c r="B106" s="28"/>
      <c r="C106" s="28"/>
      <c r="D106" s="31"/>
      <c r="E106" s="28"/>
      <c r="F106" s="28"/>
      <c r="G106" s="34"/>
      <c r="H106" s="34"/>
      <c r="I106" s="28"/>
      <c r="J106" s="28"/>
      <c r="K106" s="28"/>
      <c r="L106" s="28"/>
      <c r="M106" s="28"/>
      <c r="N106" s="28"/>
      <c r="O106" s="28"/>
      <c r="P106" s="28"/>
      <c r="Q106" s="28"/>
      <c r="R106" s="28"/>
      <c r="S106" s="28"/>
      <c r="T106" s="28"/>
      <c r="U106" s="28"/>
    </row>
    <row r="107" spans="1:62" ht="15" customHeight="1" x14ac:dyDescent="0.2">
      <c r="A107" s="274"/>
      <c r="B107" s="28"/>
      <c r="C107" s="28"/>
      <c r="D107" s="31"/>
      <c r="E107" s="28"/>
      <c r="F107" s="28"/>
      <c r="G107" s="34"/>
      <c r="H107" s="34"/>
      <c r="I107" s="28"/>
      <c r="J107" s="28"/>
      <c r="K107" s="28"/>
      <c r="L107" s="28"/>
      <c r="M107" s="28"/>
      <c r="N107" s="28"/>
      <c r="O107" s="28"/>
      <c r="P107" s="28"/>
      <c r="Q107" s="28"/>
      <c r="R107" s="28"/>
      <c r="S107" s="28"/>
      <c r="T107" s="28"/>
      <c r="U107" s="28"/>
    </row>
    <row r="108" spans="1:62" s="35" customFormat="1" ht="21" x14ac:dyDescent="0.25">
      <c r="A108" s="179" t="s">
        <v>643</v>
      </c>
      <c r="B108" s="382"/>
      <c r="C108" s="383"/>
      <c r="D108" s="384"/>
      <c r="E108" s="385"/>
      <c r="F108" s="94" t="s">
        <v>247</v>
      </c>
      <c r="G108" s="386" t="s">
        <v>246</v>
      </c>
      <c r="H108" s="387"/>
      <c r="I108" s="388" t="s">
        <v>648</v>
      </c>
      <c r="J108" s="389"/>
      <c r="K108" s="389"/>
      <c r="L108" s="389"/>
      <c r="M108" s="276"/>
      <c r="N108" s="276"/>
      <c r="O108" s="276"/>
      <c r="P108" s="276"/>
      <c r="Q108" s="276"/>
      <c r="R108" s="276"/>
      <c r="S108" s="276"/>
      <c r="T108" s="276"/>
      <c r="U108" s="276"/>
      <c r="V108" s="276"/>
      <c r="W108" s="276"/>
      <c r="X108" s="276"/>
      <c r="Y108" s="276"/>
      <c r="Z108" s="276"/>
      <c r="AA108" s="276"/>
      <c r="AB108" s="276"/>
      <c r="AC108" s="276"/>
      <c r="AD108" s="276"/>
      <c r="AE108" s="276"/>
      <c r="AF108" s="276"/>
      <c r="AG108" s="276"/>
      <c r="AH108" s="95"/>
      <c r="AI108" s="388" t="s">
        <v>649</v>
      </c>
      <c r="AJ108" s="390"/>
      <c r="AK108" s="390"/>
      <c r="AL108" s="390"/>
      <c r="AM108" s="390"/>
      <c r="AN108" s="390"/>
      <c r="AO108" s="390"/>
      <c r="AP108" s="276"/>
      <c r="AQ108" s="276"/>
      <c r="AR108" s="276"/>
      <c r="AS108" s="276"/>
      <c r="AT108" s="276"/>
      <c r="AU108" s="96"/>
      <c r="AV108" s="276"/>
      <c r="AW108" s="276"/>
      <c r="AX108" s="276"/>
      <c r="AY108" s="276"/>
      <c r="AZ108" s="276"/>
      <c r="BA108" s="95"/>
      <c r="BB108" s="391" t="s">
        <v>296</v>
      </c>
      <c r="BC108" s="389"/>
      <c r="BD108" s="389"/>
      <c r="BE108" s="389"/>
      <c r="BF108" s="389"/>
      <c r="BG108" s="389"/>
      <c r="BH108" s="389"/>
      <c r="BI108" s="392"/>
      <c r="BJ108" s="97" t="s">
        <v>291</v>
      </c>
    </row>
    <row r="109" spans="1:62" s="36" customFormat="1" ht="42.75" customHeight="1" x14ac:dyDescent="0.25">
      <c r="A109" s="180" t="s">
        <v>236</v>
      </c>
      <c r="B109" s="376" t="s">
        <v>161</v>
      </c>
      <c r="C109" s="377"/>
      <c r="D109" s="378"/>
      <c r="E109" s="379"/>
      <c r="F109" s="94" t="s">
        <v>245</v>
      </c>
      <c r="G109" s="380" t="s">
        <v>248</v>
      </c>
      <c r="H109" s="380"/>
      <c r="I109" s="99" t="s">
        <v>6</v>
      </c>
      <c r="J109" s="100"/>
      <c r="K109" s="100"/>
      <c r="L109" s="100"/>
      <c r="M109" s="100"/>
      <c r="N109" s="100"/>
      <c r="O109" s="100"/>
      <c r="P109" s="101"/>
      <c r="Q109" s="102" t="s">
        <v>7</v>
      </c>
      <c r="R109" s="100"/>
      <c r="S109" s="100"/>
      <c r="T109" s="100"/>
      <c r="U109" s="100"/>
      <c r="V109" s="100"/>
      <c r="W109" s="100"/>
      <c r="X109" s="101"/>
      <c r="Y109" s="367" t="s">
        <v>8</v>
      </c>
      <c r="Z109" s="368"/>
      <c r="AA109" s="367" t="s">
        <v>9</v>
      </c>
      <c r="AB109" s="368"/>
      <c r="AC109" s="381"/>
      <c r="AD109" s="367" t="s">
        <v>10</v>
      </c>
      <c r="AE109" s="381"/>
      <c r="AF109" s="367" t="s">
        <v>11</v>
      </c>
      <c r="AG109" s="368"/>
      <c r="AH109" s="365" t="s">
        <v>259</v>
      </c>
      <c r="AI109" s="375" t="s">
        <v>260</v>
      </c>
      <c r="AJ109" s="375"/>
      <c r="AK109" s="375"/>
      <c r="AL109" s="375"/>
      <c r="AM109" s="375"/>
      <c r="AN109" s="375"/>
      <c r="AO109" s="371" t="s">
        <v>276</v>
      </c>
      <c r="AP109" s="375"/>
      <c r="AQ109" s="375"/>
      <c r="AR109" s="375"/>
      <c r="AS109" s="375"/>
      <c r="AT109" s="375"/>
      <c r="AU109" s="375"/>
      <c r="AV109" s="375"/>
      <c r="AW109" s="371" t="s">
        <v>13</v>
      </c>
      <c r="AX109" s="375"/>
      <c r="AY109" s="367" t="s">
        <v>14</v>
      </c>
      <c r="AZ109" s="368"/>
      <c r="BA109" s="369" t="s">
        <v>279</v>
      </c>
      <c r="BB109" s="372" t="s">
        <v>650</v>
      </c>
      <c r="BC109" s="373"/>
      <c r="BD109" s="373"/>
      <c r="BE109" s="373"/>
      <c r="BF109" s="373"/>
      <c r="BG109" s="374" t="s">
        <v>651</v>
      </c>
      <c r="BH109" s="368"/>
      <c r="BI109" s="365" t="s">
        <v>294</v>
      </c>
      <c r="BJ109" s="357" t="s">
        <v>293</v>
      </c>
    </row>
    <row r="110" spans="1:62" s="37" customFormat="1" ht="63" x14ac:dyDescent="0.25">
      <c r="A110" s="103"/>
      <c r="B110" s="359" t="s">
        <v>15</v>
      </c>
      <c r="C110" s="361" t="s">
        <v>16</v>
      </c>
      <c r="D110" s="361" t="s">
        <v>159</v>
      </c>
      <c r="E110" s="363" t="s">
        <v>160</v>
      </c>
      <c r="F110" s="104" t="s">
        <v>125</v>
      </c>
      <c r="G110" s="105" t="s">
        <v>17</v>
      </c>
      <c r="H110" s="105" t="s">
        <v>18</v>
      </c>
      <c r="I110" s="106" t="s">
        <v>19</v>
      </c>
      <c r="J110" s="107" t="s">
        <v>20</v>
      </c>
      <c r="K110" s="107" t="s">
        <v>21</v>
      </c>
      <c r="L110" s="107" t="s">
        <v>22</v>
      </c>
      <c r="M110" s="107" t="s">
        <v>23</v>
      </c>
      <c r="N110" s="107" t="s">
        <v>24</v>
      </c>
      <c r="O110" s="107" t="s">
        <v>25</v>
      </c>
      <c r="P110" s="107" t="s">
        <v>26</v>
      </c>
      <c r="Q110" s="107" t="s">
        <v>19</v>
      </c>
      <c r="R110" s="107" t="s">
        <v>20</v>
      </c>
      <c r="S110" s="107" t="s">
        <v>21</v>
      </c>
      <c r="T110" s="107" t="s">
        <v>22</v>
      </c>
      <c r="U110" s="107" t="s">
        <v>23</v>
      </c>
      <c r="V110" s="107" t="s">
        <v>24</v>
      </c>
      <c r="W110" s="107" t="s">
        <v>25</v>
      </c>
      <c r="X110" s="107" t="s">
        <v>26</v>
      </c>
      <c r="Y110" s="106" t="s">
        <v>343</v>
      </c>
      <c r="Z110" s="108" t="s">
        <v>344</v>
      </c>
      <c r="AA110" s="106" t="s">
        <v>256</v>
      </c>
      <c r="AB110" s="107" t="s">
        <v>257</v>
      </c>
      <c r="AC110" s="107" t="s">
        <v>258</v>
      </c>
      <c r="AD110" s="107" t="s">
        <v>27</v>
      </c>
      <c r="AE110" s="107" t="s">
        <v>254</v>
      </c>
      <c r="AF110" s="107" t="s">
        <v>28</v>
      </c>
      <c r="AG110" s="109" t="s">
        <v>255</v>
      </c>
      <c r="AH110" s="357"/>
      <c r="AI110" s="118" t="s">
        <v>261</v>
      </c>
      <c r="AJ110" s="119" t="s">
        <v>262</v>
      </c>
      <c r="AK110" s="119" t="s">
        <v>263</v>
      </c>
      <c r="AL110" s="119" t="s">
        <v>264</v>
      </c>
      <c r="AM110" s="119" t="s">
        <v>29</v>
      </c>
      <c r="AN110" s="365" t="s">
        <v>12</v>
      </c>
      <c r="AO110" s="110" t="s">
        <v>30</v>
      </c>
      <c r="AP110" s="109" t="s">
        <v>31</v>
      </c>
      <c r="AQ110" s="109" t="s">
        <v>32</v>
      </c>
      <c r="AR110" s="109" t="s">
        <v>33</v>
      </c>
      <c r="AS110" s="109" t="s">
        <v>34</v>
      </c>
      <c r="AT110" s="109" t="s">
        <v>35</v>
      </c>
      <c r="AU110" s="108" t="s">
        <v>29</v>
      </c>
      <c r="AV110" s="365" t="s">
        <v>12</v>
      </c>
      <c r="AW110" s="111" t="s">
        <v>277</v>
      </c>
      <c r="AX110" s="109" t="s">
        <v>278</v>
      </c>
      <c r="AY110" s="107" t="s">
        <v>36</v>
      </c>
      <c r="AZ110" s="109" t="s">
        <v>37</v>
      </c>
      <c r="BA110" s="370"/>
      <c r="BB110" s="108" t="s">
        <v>652</v>
      </c>
      <c r="BC110" s="108" t="s">
        <v>341</v>
      </c>
      <c r="BD110" s="109" t="s">
        <v>287</v>
      </c>
      <c r="BE110" s="109" t="s">
        <v>290</v>
      </c>
      <c r="BF110" s="108" t="s">
        <v>342</v>
      </c>
      <c r="BG110" s="109" t="s">
        <v>299</v>
      </c>
      <c r="BH110" s="108" t="s">
        <v>1842</v>
      </c>
      <c r="BI110" s="357"/>
      <c r="BJ110" s="358"/>
    </row>
    <row r="111" spans="1:62" s="38" customFormat="1" ht="12.75" x14ac:dyDescent="0.25">
      <c r="A111" s="112"/>
      <c r="B111" s="360"/>
      <c r="C111" s="362"/>
      <c r="D111" s="362"/>
      <c r="E111" s="364"/>
      <c r="F111" s="314" t="s">
        <v>126</v>
      </c>
      <c r="G111" s="315" t="s">
        <v>127</v>
      </c>
      <c r="H111" s="316" t="s">
        <v>127</v>
      </c>
      <c r="I111" s="316" t="s">
        <v>128</v>
      </c>
      <c r="J111" s="316" t="s">
        <v>128</v>
      </c>
      <c r="K111" s="316" t="s">
        <v>128</v>
      </c>
      <c r="L111" s="316" t="s">
        <v>128</v>
      </c>
      <c r="M111" s="316" t="s">
        <v>128</v>
      </c>
      <c r="N111" s="316" t="s">
        <v>128</v>
      </c>
      <c r="O111" s="316" t="s">
        <v>128</v>
      </c>
      <c r="P111" s="316" t="s">
        <v>128</v>
      </c>
      <c r="Q111" s="316" t="s">
        <v>128</v>
      </c>
      <c r="R111" s="316" t="s">
        <v>128</v>
      </c>
      <c r="S111" s="316" t="s">
        <v>128</v>
      </c>
      <c r="T111" s="316" t="s">
        <v>128</v>
      </c>
      <c r="U111" s="316" t="s">
        <v>128</v>
      </c>
      <c r="V111" s="316" t="s">
        <v>128</v>
      </c>
      <c r="W111" s="316" t="s">
        <v>128</v>
      </c>
      <c r="X111" s="316" t="s">
        <v>128</v>
      </c>
      <c r="Y111" s="316" t="s">
        <v>128</v>
      </c>
      <c r="Z111" s="316" t="s">
        <v>128</v>
      </c>
      <c r="AA111" s="316" t="s">
        <v>252</v>
      </c>
      <c r="AB111" s="316" t="s">
        <v>252</v>
      </c>
      <c r="AC111" s="316" t="s">
        <v>252</v>
      </c>
      <c r="AD111" s="316" t="s">
        <v>128</v>
      </c>
      <c r="AE111" s="316" t="s">
        <v>129</v>
      </c>
      <c r="AF111" s="316" t="s">
        <v>128</v>
      </c>
      <c r="AG111" s="317" t="s">
        <v>253</v>
      </c>
      <c r="AH111" s="366"/>
      <c r="AI111" s="318" t="s">
        <v>129</v>
      </c>
      <c r="AJ111" s="317" t="s">
        <v>129</v>
      </c>
      <c r="AK111" s="317" t="s">
        <v>129</v>
      </c>
      <c r="AL111" s="317" t="s">
        <v>129</v>
      </c>
      <c r="AM111" s="317" t="s">
        <v>129</v>
      </c>
      <c r="AN111" s="366"/>
      <c r="AO111" s="319" t="s">
        <v>253</v>
      </c>
      <c r="AP111" s="317" t="s">
        <v>253</v>
      </c>
      <c r="AQ111" s="317" t="s">
        <v>253</v>
      </c>
      <c r="AR111" s="317" t="s">
        <v>253</v>
      </c>
      <c r="AS111" s="317" t="s">
        <v>253</v>
      </c>
      <c r="AT111" s="317" t="s">
        <v>253</v>
      </c>
      <c r="AU111" s="317" t="s">
        <v>253</v>
      </c>
      <c r="AV111" s="366"/>
      <c r="AW111" s="320" t="s">
        <v>252</v>
      </c>
      <c r="AX111" s="317" t="s">
        <v>252</v>
      </c>
      <c r="AY111" s="316"/>
      <c r="AZ111" s="317"/>
      <c r="BA111" s="371"/>
      <c r="BB111" s="317" t="s">
        <v>286</v>
      </c>
      <c r="BC111" s="317" t="s">
        <v>130</v>
      </c>
      <c r="BD111" s="317" t="s">
        <v>130</v>
      </c>
      <c r="BE111" s="317" t="s">
        <v>130</v>
      </c>
      <c r="BF111" s="317" t="s">
        <v>130</v>
      </c>
      <c r="BG111" s="317"/>
      <c r="BH111" s="317" t="s">
        <v>130</v>
      </c>
      <c r="BI111" s="366"/>
      <c r="BJ111" s="115"/>
    </row>
    <row r="112" spans="1:62" ht="11.25" customHeight="1" x14ac:dyDescent="0.2">
      <c r="A112" s="181"/>
      <c r="B112" s="25"/>
      <c r="C112" s="39"/>
      <c r="D112" s="39"/>
      <c r="E112" s="39"/>
      <c r="F112" s="40"/>
      <c r="G112" s="39"/>
      <c r="H112" s="25"/>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311"/>
      <c r="AH112" s="93"/>
      <c r="AI112" s="312"/>
      <c r="AJ112" s="42"/>
      <c r="AK112" s="42"/>
      <c r="AL112" s="42"/>
      <c r="AM112" s="42"/>
      <c r="AN112" s="120"/>
      <c r="AO112" s="42"/>
      <c r="AP112" s="42"/>
      <c r="AQ112" s="42"/>
      <c r="AR112" s="42"/>
      <c r="AS112" s="42"/>
      <c r="AT112" s="42"/>
      <c r="AU112" s="311"/>
      <c r="AV112" s="93"/>
      <c r="AW112" s="42"/>
      <c r="AX112" s="42"/>
      <c r="AY112" s="42"/>
      <c r="AZ112" s="311"/>
      <c r="BA112" s="93"/>
      <c r="BB112" s="42"/>
      <c r="BC112" s="42"/>
      <c r="BD112" s="42"/>
      <c r="BE112" s="42"/>
      <c r="BF112" s="42"/>
      <c r="BG112" s="43"/>
      <c r="BH112" s="42"/>
      <c r="BI112" s="142"/>
      <c r="BJ112" s="321"/>
    </row>
    <row r="113" spans="1:62" s="51" customFormat="1" ht="11.25" customHeight="1" x14ac:dyDescent="0.15">
      <c r="A113" s="335" t="s">
        <v>346</v>
      </c>
      <c r="B113" s="41" t="s">
        <v>715</v>
      </c>
      <c r="C113" s="45" t="s">
        <v>716</v>
      </c>
      <c r="D113" s="45" t="s">
        <v>717</v>
      </c>
      <c r="E113" s="45" t="s">
        <v>718</v>
      </c>
      <c r="F113" s="171"/>
      <c r="G113" s="45">
        <v>29273</v>
      </c>
      <c r="H113" s="41">
        <v>10891</v>
      </c>
      <c r="I113" s="47">
        <v>43</v>
      </c>
      <c r="J113" s="47">
        <v>9</v>
      </c>
      <c r="K113" s="47">
        <v>0</v>
      </c>
      <c r="L113" s="47">
        <v>0</v>
      </c>
      <c r="M113" s="47">
        <v>0</v>
      </c>
      <c r="N113" s="47">
        <v>0</v>
      </c>
      <c r="O113" s="47">
        <v>0</v>
      </c>
      <c r="P113" s="47">
        <v>0</v>
      </c>
      <c r="Q113" s="47">
        <v>0</v>
      </c>
      <c r="R113" s="47">
        <v>0</v>
      </c>
      <c r="S113" s="47">
        <v>0</v>
      </c>
      <c r="T113" s="47">
        <v>0</v>
      </c>
      <c r="U113" s="47">
        <v>0</v>
      </c>
      <c r="V113" s="47">
        <v>0</v>
      </c>
      <c r="W113" s="47">
        <v>0</v>
      </c>
      <c r="X113" s="47">
        <v>0</v>
      </c>
      <c r="Y113" s="47">
        <v>350</v>
      </c>
      <c r="Z113" s="47">
        <v>0</v>
      </c>
      <c r="AA113" s="80">
        <v>1</v>
      </c>
      <c r="AB113" s="80">
        <v>0</v>
      </c>
      <c r="AC113" s="80">
        <v>0</v>
      </c>
      <c r="AD113" s="47">
        <v>0</v>
      </c>
      <c r="AE113" s="47">
        <v>0</v>
      </c>
      <c r="AF113" s="47">
        <v>7</v>
      </c>
      <c r="AG113" s="85">
        <v>12174</v>
      </c>
      <c r="AH113" s="88"/>
      <c r="AI113" s="121">
        <v>0</v>
      </c>
      <c r="AJ113" s="47">
        <v>0</v>
      </c>
      <c r="AK113" s="47">
        <v>0</v>
      </c>
      <c r="AL113" s="47">
        <v>2326</v>
      </c>
      <c r="AM113" s="47">
        <v>0</v>
      </c>
      <c r="AN113" s="122"/>
      <c r="AO113" s="47">
        <v>0</v>
      </c>
      <c r="AP113" s="47">
        <v>22276</v>
      </c>
      <c r="AQ113" s="47">
        <v>0</v>
      </c>
      <c r="AR113" s="47">
        <v>0</v>
      </c>
      <c r="AS113" s="47">
        <v>0</v>
      </c>
      <c r="AT113" s="47">
        <v>0</v>
      </c>
      <c r="AU113" s="85">
        <v>0</v>
      </c>
      <c r="AV113" s="88"/>
      <c r="AW113" s="80">
        <v>1</v>
      </c>
      <c r="AX113" s="80">
        <v>0</v>
      </c>
      <c r="AY113" s="50" t="s">
        <v>50</v>
      </c>
      <c r="AZ113" s="91" t="s">
        <v>50</v>
      </c>
      <c r="BA113" s="88"/>
      <c r="BB113" s="78">
        <v>207</v>
      </c>
      <c r="BC113" s="75"/>
      <c r="BD113" s="75"/>
      <c r="BE113" s="75"/>
      <c r="BF113" s="75"/>
      <c r="BG113" s="50" t="s">
        <v>46</v>
      </c>
      <c r="BH113" s="78"/>
      <c r="BI113" s="130"/>
      <c r="BJ113" s="213" t="s">
        <v>46</v>
      </c>
    </row>
    <row r="114" spans="1:62" s="51" customFormat="1" ht="11.25" customHeight="1" x14ac:dyDescent="0.15">
      <c r="A114" s="335" t="s">
        <v>345</v>
      </c>
      <c r="B114" s="41" t="s">
        <v>719</v>
      </c>
      <c r="C114" s="45" t="s">
        <v>720</v>
      </c>
      <c r="D114" s="45" t="s">
        <v>721</v>
      </c>
      <c r="E114" s="45" t="s">
        <v>722</v>
      </c>
      <c r="F114" s="171"/>
      <c r="G114" s="45">
        <v>15000</v>
      </c>
      <c r="H114" s="41">
        <v>5615</v>
      </c>
      <c r="I114" s="47">
        <v>279</v>
      </c>
      <c r="J114" s="47">
        <v>300</v>
      </c>
      <c r="K114" s="47">
        <v>86</v>
      </c>
      <c r="L114" s="47">
        <v>9</v>
      </c>
      <c r="M114" s="47">
        <v>205</v>
      </c>
      <c r="N114" s="47">
        <v>235</v>
      </c>
      <c r="O114" s="47">
        <v>24</v>
      </c>
      <c r="P114" s="47">
        <v>0</v>
      </c>
      <c r="Q114" s="47">
        <v>0</v>
      </c>
      <c r="R114" s="47">
        <v>0</v>
      </c>
      <c r="S114" s="47">
        <v>0</v>
      </c>
      <c r="T114" s="47">
        <v>0</v>
      </c>
      <c r="U114" s="47">
        <v>0</v>
      </c>
      <c r="V114" s="47">
        <v>0</v>
      </c>
      <c r="W114" s="47">
        <v>0</v>
      </c>
      <c r="X114" s="47">
        <v>0</v>
      </c>
      <c r="Y114" s="47">
        <v>195</v>
      </c>
      <c r="Z114" s="47">
        <v>14</v>
      </c>
      <c r="AA114" s="80">
        <v>1</v>
      </c>
      <c r="AB114" s="80">
        <v>0</v>
      </c>
      <c r="AC114" s="80">
        <v>0</v>
      </c>
      <c r="AD114" s="47">
        <v>14</v>
      </c>
      <c r="AE114" s="47">
        <v>8815</v>
      </c>
      <c r="AF114" s="47">
        <v>9</v>
      </c>
      <c r="AG114" s="85">
        <v>127000</v>
      </c>
      <c r="AH114" s="88"/>
      <c r="AI114" s="121"/>
      <c r="AJ114" s="47"/>
      <c r="AK114" s="47">
        <v>0</v>
      </c>
      <c r="AL114" s="47"/>
      <c r="AM114" s="47">
        <v>0</v>
      </c>
      <c r="AN114" s="122"/>
      <c r="AO114" s="47"/>
      <c r="AP114" s="47"/>
      <c r="AQ114" s="47">
        <v>0</v>
      </c>
      <c r="AR114" s="47">
        <v>0</v>
      </c>
      <c r="AS114" s="47"/>
      <c r="AT114" s="47"/>
      <c r="AU114" s="85">
        <v>0</v>
      </c>
      <c r="AV114" s="88"/>
      <c r="AW114" s="80">
        <v>1</v>
      </c>
      <c r="AX114" s="80">
        <v>0</v>
      </c>
      <c r="AY114" s="50" t="s">
        <v>41</v>
      </c>
      <c r="AZ114" s="91" t="s">
        <v>41</v>
      </c>
      <c r="BA114" s="88" t="s">
        <v>723</v>
      </c>
      <c r="BB114" s="78">
        <v>150</v>
      </c>
      <c r="BC114" s="75"/>
      <c r="BD114" s="75"/>
      <c r="BE114" s="75"/>
      <c r="BF114" s="75"/>
      <c r="BG114" s="50" t="s">
        <v>42</v>
      </c>
      <c r="BH114" s="78">
        <v>150</v>
      </c>
      <c r="BI114" s="130" t="s">
        <v>723</v>
      </c>
      <c r="BJ114" s="213" t="s">
        <v>46</v>
      </c>
    </row>
    <row r="115" spans="1:62" s="177" customFormat="1" ht="11.25" customHeight="1" x14ac:dyDescent="0.15">
      <c r="A115" s="335" t="s">
        <v>153</v>
      </c>
      <c r="B115" s="41" t="s">
        <v>162</v>
      </c>
      <c r="C115" s="45" t="s">
        <v>653</v>
      </c>
      <c r="D115" s="45" t="s">
        <v>654</v>
      </c>
      <c r="E115" s="45" t="s">
        <v>215</v>
      </c>
      <c r="F115" s="171"/>
      <c r="G115" s="45">
        <v>14000</v>
      </c>
      <c r="H115" s="41"/>
      <c r="I115" s="47">
        <v>197</v>
      </c>
      <c r="J115" s="47">
        <v>8</v>
      </c>
      <c r="K115" s="47">
        <v>2</v>
      </c>
      <c r="L115" s="47">
        <v>2</v>
      </c>
      <c r="M115" s="47">
        <v>40</v>
      </c>
      <c r="N115" s="47">
        <v>0</v>
      </c>
      <c r="O115" s="47">
        <v>197</v>
      </c>
      <c r="P115" s="47">
        <v>0</v>
      </c>
      <c r="Q115" s="47">
        <v>0</v>
      </c>
      <c r="R115" s="47">
        <v>0</v>
      </c>
      <c r="S115" s="47">
        <v>0</v>
      </c>
      <c r="T115" s="47">
        <v>0</v>
      </c>
      <c r="U115" s="47">
        <v>0</v>
      </c>
      <c r="V115" s="47">
        <v>0</v>
      </c>
      <c r="W115" s="47">
        <v>0</v>
      </c>
      <c r="X115" s="47">
        <v>0</v>
      </c>
      <c r="Y115" s="47">
        <v>447</v>
      </c>
      <c r="Z115" s="47">
        <v>0</v>
      </c>
      <c r="AA115" s="80">
        <v>1</v>
      </c>
      <c r="AB115" s="80">
        <v>0</v>
      </c>
      <c r="AC115" s="80">
        <v>0</v>
      </c>
      <c r="AD115" s="47">
        <v>32</v>
      </c>
      <c r="AE115" s="47">
        <v>80</v>
      </c>
      <c r="AF115" s="47">
        <v>32</v>
      </c>
      <c r="AG115" s="85">
        <v>361000</v>
      </c>
      <c r="AH115" s="88"/>
      <c r="AI115" s="121">
        <v>22</v>
      </c>
      <c r="AJ115" s="47">
        <v>7</v>
      </c>
      <c r="AK115" s="47">
        <v>0</v>
      </c>
      <c r="AL115" s="47">
        <v>17</v>
      </c>
      <c r="AM115" s="47">
        <v>0</v>
      </c>
      <c r="AN115" s="122"/>
      <c r="AO115" s="47">
        <v>82000</v>
      </c>
      <c r="AP115" s="47">
        <v>0</v>
      </c>
      <c r="AQ115" s="47">
        <v>112000</v>
      </c>
      <c r="AR115" s="47">
        <v>0</v>
      </c>
      <c r="AS115" s="47">
        <v>0</v>
      </c>
      <c r="AT115" s="47">
        <v>0</v>
      </c>
      <c r="AU115" s="85">
        <v>0</v>
      </c>
      <c r="AV115" s="88"/>
      <c r="AW115" s="80">
        <v>0.42</v>
      </c>
      <c r="AX115" s="80">
        <v>0.57999999999999996</v>
      </c>
      <c r="AY115" s="50" t="s">
        <v>50</v>
      </c>
      <c r="AZ115" s="91" t="s">
        <v>50</v>
      </c>
      <c r="BA115" s="88"/>
      <c r="BB115" s="78">
        <v>125</v>
      </c>
      <c r="BC115" s="75">
        <v>2500000</v>
      </c>
      <c r="BD115" s="75">
        <v>2800000</v>
      </c>
      <c r="BE115" s="75">
        <v>2800000</v>
      </c>
      <c r="BF115" s="75">
        <v>7800000</v>
      </c>
      <c r="BG115" s="50" t="s">
        <v>42</v>
      </c>
      <c r="BH115" s="78">
        <v>125</v>
      </c>
      <c r="BI115" s="130"/>
      <c r="BJ115" s="213" t="s">
        <v>46</v>
      </c>
    </row>
    <row r="116" spans="1:62" s="51" customFormat="1" ht="11.25" customHeight="1" x14ac:dyDescent="0.15">
      <c r="A116" s="336" t="s">
        <v>154</v>
      </c>
      <c r="B116" s="47"/>
      <c r="C116" s="52"/>
      <c r="D116" s="52"/>
      <c r="E116" s="52"/>
      <c r="F116" s="172"/>
      <c r="G116" s="52"/>
      <c r="H116" s="47"/>
      <c r="I116" s="47"/>
      <c r="J116" s="47"/>
      <c r="K116" s="47"/>
      <c r="L116" s="47"/>
      <c r="M116" s="47"/>
      <c r="N116" s="47"/>
      <c r="O116" s="47"/>
      <c r="P116" s="47"/>
      <c r="Q116" s="47"/>
      <c r="R116" s="47"/>
      <c r="S116" s="47"/>
      <c r="T116" s="47"/>
      <c r="U116" s="47"/>
      <c r="V116" s="47"/>
      <c r="W116" s="47"/>
      <c r="X116" s="47"/>
      <c r="Y116" s="47"/>
      <c r="Z116" s="47"/>
      <c r="AA116" s="80"/>
      <c r="AB116" s="80"/>
      <c r="AC116" s="80"/>
      <c r="AD116" s="47"/>
      <c r="AE116" s="47"/>
      <c r="AF116" s="47"/>
      <c r="AG116" s="85"/>
      <c r="AH116" s="88"/>
      <c r="AI116" s="121"/>
      <c r="AJ116" s="47"/>
      <c r="AK116" s="47"/>
      <c r="AL116" s="47"/>
      <c r="AM116" s="47"/>
      <c r="AN116" s="122"/>
      <c r="AO116" s="47"/>
      <c r="AP116" s="47"/>
      <c r="AQ116" s="47"/>
      <c r="AR116" s="47"/>
      <c r="AS116" s="47"/>
      <c r="AT116" s="47"/>
      <c r="AU116" s="85"/>
      <c r="AV116" s="88"/>
      <c r="AW116" s="80"/>
      <c r="AX116" s="80"/>
      <c r="AY116" s="50"/>
      <c r="AZ116" s="91"/>
      <c r="BA116" s="88"/>
      <c r="BB116" s="78"/>
      <c r="BC116" s="75"/>
      <c r="BD116" s="75"/>
      <c r="BE116" s="75"/>
      <c r="BF116" s="75"/>
      <c r="BG116" s="50"/>
      <c r="BH116" s="78"/>
      <c r="BI116" s="130"/>
      <c r="BJ116" s="213"/>
    </row>
    <row r="117" spans="1:62" s="51" customFormat="1" ht="11.25" customHeight="1" x14ac:dyDescent="0.15">
      <c r="A117" s="335" t="s">
        <v>131</v>
      </c>
      <c r="B117" s="47" t="s">
        <v>724</v>
      </c>
      <c r="C117" s="52" t="s">
        <v>725</v>
      </c>
      <c r="D117" s="52" t="s">
        <v>726</v>
      </c>
      <c r="E117" s="52" t="s">
        <v>727</v>
      </c>
      <c r="F117" s="172"/>
      <c r="G117" s="52">
        <v>50679</v>
      </c>
      <c r="H117" s="47">
        <v>14863</v>
      </c>
      <c r="I117" s="47">
        <v>1025</v>
      </c>
      <c r="J117" s="47">
        <v>193</v>
      </c>
      <c r="K117" s="47">
        <v>77</v>
      </c>
      <c r="L117" s="47">
        <v>2</v>
      </c>
      <c r="M117" s="47">
        <v>238</v>
      </c>
      <c r="N117" s="47"/>
      <c r="O117" s="47">
        <v>2</v>
      </c>
      <c r="P117" s="47"/>
      <c r="Q117" s="47"/>
      <c r="R117" s="47"/>
      <c r="S117" s="47"/>
      <c r="T117" s="47"/>
      <c r="U117" s="47"/>
      <c r="V117" s="47"/>
      <c r="W117" s="47"/>
      <c r="X117" s="47"/>
      <c r="Y117" s="47">
        <v>1945</v>
      </c>
      <c r="Z117" s="47">
        <v>600</v>
      </c>
      <c r="AA117" s="80">
        <v>1</v>
      </c>
      <c r="AB117" s="80">
        <v>0</v>
      </c>
      <c r="AC117" s="80">
        <v>0</v>
      </c>
      <c r="AD117" s="47">
        <v>64</v>
      </c>
      <c r="AE117" s="47"/>
      <c r="AF117" s="47"/>
      <c r="AG117" s="85"/>
      <c r="AH117" s="88"/>
      <c r="AI117" s="121">
        <v>19650</v>
      </c>
      <c r="AJ117" s="47"/>
      <c r="AK117" s="47">
        <v>19518</v>
      </c>
      <c r="AL117" s="47">
        <v>105002</v>
      </c>
      <c r="AM117" s="47"/>
      <c r="AN117" s="122"/>
      <c r="AO117" s="47">
        <v>900816</v>
      </c>
      <c r="AP117" s="47"/>
      <c r="AQ117" s="47"/>
      <c r="AR117" s="47"/>
      <c r="AS117" s="47"/>
      <c r="AT117" s="47"/>
      <c r="AU117" s="85"/>
      <c r="AV117" s="88"/>
      <c r="AW117" s="80">
        <v>1</v>
      </c>
      <c r="AX117" s="80">
        <v>0</v>
      </c>
      <c r="AY117" s="50" t="s">
        <v>41</v>
      </c>
      <c r="AZ117" s="91" t="s">
        <v>41</v>
      </c>
      <c r="BA117" s="88"/>
      <c r="BB117" s="78"/>
      <c r="BC117" s="75">
        <v>20009840</v>
      </c>
      <c r="BD117" s="75">
        <v>4260665</v>
      </c>
      <c r="BE117" s="75">
        <v>5232636</v>
      </c>
      <c r="BF117" s="75">
        <v>29749902</v>
      </c>
      <c r="BG117" s="50" t="s">
        <v>42</v>
      </c>
      <c r="BH117" s="78"/>
      <c r="BI117" s="130" t="s">
        <v>728</v>
      </c>
      <c r="BJ117" s="213" t="s">
        <v>42</v>
      </c>
    </row>
    <row r="118" spans="1:62" s="177" customFormat="1" ht="11.25" customHeight="1" x14ac:dyDescent="0.15">
      <c r="A118" s="335" t="s">
        <v>132</v>
      </c>
      <c r="B118" s="47" t="s">
        <v>165</v>
      </c>
      <c r="C118" s="52" t="s">
        <v>182</v>
      </c>
      <c r="D118" s="52" t="s">
        <v>200</v>
      </c>
      <c r="E118" s="52" t="s">
        <v>218</v>
      </c>
      <c r="F118" s="172"/>
      <c r="G118" s="52">
        <v>23000</v>
      </c>
      <c r="H118" s="47">
        <v>9134</v>
      </c>
      <c r="I118" s="47">
        <v>878</v>
      </c>
      <c r="J118" s="47">
        <v>90</v>
      </c>
      <c r="K118" s="47">
        <v>36</v>
      </c>
      <c r="L118" s="47">
        <v>13</v>
      </c>
      <c r="M118" s="47">
        <v>313</v>
      </c>
      <c r="N118" s="47">
        <v>0</v>
      </c>
      <c r="O118" s="47">
        <v>248</v>
      </c>
      <c r="P118" s="47"/>
      <c r="Q118" s="47"/>
      <c r="R118" s="47"/>
      <c r="S118" s="47"/>
      <c r="T118" s="47"/>
      <c r="U118" s="47"/>
      <c r="V118" s="47"/>
      <c r="W118" s="47"/>
      <c r="X118" s="47"/>
      <c r="Y118" s="47">
        <v>1865</v>
      </c>
      <c r="Z118" s="47">
        <v>140</v>
      </c>
      <c r="AA118" s="80">
        <v>0.98</v>
      </c>
      <c r="AB118" s="80">
        <v>0.01</v>
      </c>
      <c r="AC118" s="80">
        <v>0.01</v>
      </c>
      <c r="AD118" s="47">
        <v>206</v>
      </c>
      <c r="AE118" s="47">
        <v>224900</v>
      </c>
      <c r="AF118" s="47">
        <v>167</v>
      </c>
      <c r="AG118" s="85">
        <v>7338142</v>
      </c>
      <c r="AH118" s="88" t="s">
        <v>655</v>
      </c>
      <c r="AI118" s="121">
        <v>219760</v>
      </c>
      <c r="AJ118" s="47">
        <v>10</v>
      </c>
      <c r="AK118" s="47">
        <v>4414</v>
      </c>
      <c r="AL118" s="47">
        <v>934</v>
      </c>
      <c r="AM118" s="47"/>
      <c r="AN118" s="122"/>
      <c r="AO118" s="47">
        <v>861417</v>
      </c>
      <c r="AP118" s="47"/>
      <c r="AQ118" s="47">
        <v>12603829</v>
      </c>
      <c r="AR118" s="47"/>
      <c r="AS118" s="47"/>
      <c r="AT118" s="47"/>
      <c r="AU118" s="85"/>
      <c r="AV118" s="88"/>
      <c r="AW118" s="80">
        <v>0.15</v>
      </c>
      <c r="AX118" s="80">
        <v>0.85</v>
      </c>
      <c r="AY118" s="50" t="s">
        <v>41</v>
      </c>
      <c r="AZ118" s="91" t="s">
        <v>95</v>
      </c>
      <c r="BA118" s="88"/>
      <c r="BB118" s="78">
        <v>89.5</v>
      </c>
      <c r="BC118" s="75">
        <v>20907383</v>
      </c>
      <c r="BD118" s="75">
        <v>15584310</v>
      </c>
      <c r="BE118" s="75">
        <v>24660992</v>
      </c>
      <c r="BF118" s="75">
        <v>62458530</v>
      </c>
      <c r="BG118" s="50" t="s">
        <v>42</v>
      </c>
      <c r="BH118" s="78">
        <v>125</v>
      </c>
      <c r="BI118" s="130"/>
      <c r="BJ118" s="213" t="s">
        <v>46</v>
      </c>
    </row>
    <row r="119" spans="1:62" s="177" customFormat="1" ht="11.25" customHeight="1" x14ac:dyDescent="0.15">
      <c r="A119" s="335" t="s">
        <v>133</v>
      </c>
      <c r="B119" s="47" t="s">
        <v>166</v>
      </c>
      <c r="C119" s="52" t="s">
        <v>183</v>
      </c>
      <c r="D119" s="52" t="s">
        <v>201</v>
      </c>
      <c r="E119" s="52" t="s">
        <v>219</v>
      </c>
      <c r="F119" s="172"/>
      <c r="G119" s="52">
        <v>10870</v>
      </c>
      <c r="H119" s="47">
        <v>4135</v>
      </c>
      <c r="I119" s="47">
        <v>634</v>
      </c>
      <c r="J119" s="47">
        <v>2</v>
      </c>
      <c r="K119" s="47">
        <v>15</v>
      </c>
      <c r="L119" s="47">
        <v>1</v>
      </c>
      <c r="M119" s="47">
        <v>123</v>
      </c>
      <c r="N119" s="47">
        <v>6</v>
      </c>
      <c r="O119" s="47">
        <v>634</v>
      </c>
      <c r="P119" s="47">
        <v>3</v>
      </c>
      <c r="Q119" s="47">
        <v>237</v>
      </c>
      <c r="R119" s="47">
        <v>0</v>
      </c>
      <c r="S119" s="47">
        <v>0</v>
      </c>
      <c r="T119" s="47">
        <v>0</v>
      </c>
      <c r="U119" s="47">
        <v>0</v>
      </c>
      <c r="V119" s="47">
        <v>0</v>
      </c>
      <c r="W119" s="47">
        <v>0</v>
      </c>
      <c r="X119" s="47">
        <v>0</v>
      </c>
      <c r="Y119" s="47">
        <v>1388</v>
      </c>
      <c r="Z119" s="47">
        <v>0</v>
      </c>
      <c r="AA119" s="80">
        <v>1</v>
      </c>
      <c r="AB119" s="80">
        <v>0</v>
      </c>
      <c r="AC119" s="80">
        <v>0</v>
      </c>
      <c r="AD119" s="47">
        <v>99</v>
      </c>
      <c r="AE119" s="47">
        <v>150000</v>
      </c>
      <c r="AF119" s="47">
        <v>88</v>
      </c>
      <c r="AG119" s="85">
        <v>595000</v>
      </c>
      <c r="AH119" s="88"/>
      <c r="AI119" s="121">
        <v>111650</v>
      </c>
      <c r="AJ119" s="47">
        <v>0</v>
      </c>
      <c r="AK119" s="47">
        <v>0</v>
      </c>
      <c r="AL119" s="47">
        <v>0</v>
      </c>
      <c r="AM119" s="47">
        <v>0</v>
      </c>
      <c r="AN119" s="122"/>
      <c r="AO119" s="47">
        <v>260300</v>
      </c>
      <c r="AP119" s="47">
        <v>0</v>
      </c>
      <c r="AQ119" s="47">
        <v>649000</v>
      </c>
      <c r="AR119" s="47">
        <v>0</v>
      </c>
      <c r="AS119" s="47">
        <v>0</v>
      </c>
      <c r="AT119" s="47">
        <v>0</v>
      </c>
      <c r="AU119" s="85">
        <v>0</v>
      </c>
      <c r="AV119" s="88"/>
      <c r="AW119" s="80">
        <v>0.28999999999999998</v>
      </c>
      <c r="AX119" s="80">
        <v>0.71</v>
      </c>
      <c r="AY119" s="50" t="s">
        <v>50</v>
      </c>
      <c r="AZ119" s="91" t="s">
        <v>50</v>
      </c>
      <c r="BA119" s="88"/>
      <c r="BB119" s="78">
        <v>75</v>
      </c>
      <c r="BC119" s="75">
        <v>13258543</v>
      </c>
      <c r="BD119" s="75">
        <v>2623582</v>
      </c>
      <c r="BE119" s="75">
        <v>15227557</v>
      </c>
      <c r="BF119" s="75">
        <v>32204000</v>
      </c>
      <c r="BG119" s="50" t="s">
        <v>42</v>
      </c>
      <c r="BH119" s="78">
        <v>75.930000000000007</v>
      </c>
      <c r="BI119" s="130"/>
      <c r="BJ119" s="213" t="s">
        <v>46</v>
      </c>
    </row>
    <row r="120" spans="1:62" s="177" customFormat="1" ht="11.25" customHeight="1" x14ac:dyDescent="0.15">
      <c r="A120" s="335" t="s">
        <v>134</v>
      </c>
      <c r="B120" s="47" t="s">
        <v>167</v>
      </c>
      <c r="C120" s="52" t="s">
        <v>656</v>
      </c>
      <c r="D120" s="52" t="s">
        <v>202</v>
      </c>
      <c r="E120" s="52" t="s">
        <v>220</v>
      </c>
      <c r="F120" s="172"/>
      <c r="G120" s="52">
        <v>13472</v>
      </c>
      <c r="H120" s="47"/>
      <c r="I120" s="47">
        <v>347</v>
      </c>
      <c r="J120" s="47">
        <v>11</v>
      </c>
      <c r="K120" s="47">
        <v>11</v>
      </c>
      <c r="L120" s="47">
        <v>1</v>
      </c>
      <c r="M120" s="47">
        <v>25</v>
      </c>
      <c r="N120" s="47">
        <v>4</v>
      </c>
      <c r="O120" s="47">
        <v>288</v>
      </c>
      <c r="P120" s="47">
        <v>0</v>
      </c>
      <c r="Q120" s="47"/>
      <c r="R120" s="47"/>
      <c r="S120" s="47"/>
      <c r="T120" s="47"/>
      <c r="U120" s="47"/>
      <c r="V120" s="47"/>
      <c r="W120" s="47"/>
      <c r="X120" s="47"/>
      <c r="Y120" s="47">
        <v>285</v>
      </c>
      <c r="Z120" s="47">
        <v>44</v>
      </c>
      <c r="AA120" s="80">
        <v>1</v>
      </c>
      <c r="AB120" s="80">
        <v>0</v>
      </c>
      <c r="AC120" s="80">
        <v>0</v>
      </c>
      <c r="AD120" s="47">
        <v>19</v>
      </c>
      <c r="AE120" s="47">
        <v>46700</v>
      </c>
      <c r="AF120" s="47">
        <v>14</v>
      </c>
      <c r="AG120" s="85">
        <v>275700</v>
      </c>
      <c r="AH120" s="88"/>
      <c r="AI120" s="121">
        <v>31112</v>
      </c>
      <c r="AJ120" s="47"/>
      <c r="AK120" s="47"/>
      <c r="AL120" s="47"/>
      <c r="AM120" s="47"/>
      <c r="AN120" s="122"/>
      <c r="AO120" s="47">
        <v>364000</v>
      </c>
      <c r="AP120" s="47"/>
      <c r="AQ120" s="47"/>
      <c r="AR120" s="47"/>
      <c r="AS120" s="47"/>
      <c r="AT120" s="47"/>
      <c r="AU120" s="85"/>
      <c r="AV120" s="88"/>
      <c r="AW120" s="80">
        <v>1</v>
      </c>
      <c r="AX120" s="80">
        <v>0</v>
      </c>
      <c r="AY120" s="50" t="s">
        <v>50</v>
      </c>
      <c r="AZ120" s="91" t="s">
        <v>50</v>
      </c>
      <c r="BA120" s="88"/>
      <c r="BB120" s="78">
        <v>63.43</v>
      </c>
      <c r="BC120" s="75">
        <v>2817063</v>
      </c>
      <c r="BD120" s="75">
        <v>1489794</v>
      </c>
      <c r="BE120" s="75">
        <v>1994702</v>
      </c>
      <c r="BF120" s="75">
        <v>7963910</v>
      </c>
      <c r="BG120" s="50" t="s">
        <v>42</v>
      </c>
      <c r="BH120" s="78">
        <v>64</v>
      </c>
      <c r="BI120" s="130"/>
      <c r="BJ120" s="213" t="s">
        <v>42</v>
      </c>
    </row>
    <row r="121" spans="1:62" s="51" customFormat="1" ht="11.25" customHeight="1" x14ac:dyDescent="0.15">
      <c r="A121" s="336" t="s">
        <v>347</v>
      </c>
      <c r="B121" s="47"/>
      <c r="C121" s="68"/>
      <c r="D121" s="52"/>
      <c r="E121" s="52"/>
      <c r="F121" s="172"/>
      <c r="G121" s="52"/>
      <c r="H121" s="47"/>
      <c r="I121" s="47"/>
      <c r="J121" s="47"/>
      <c r="K121" s="47"/>
      <c r="L121" s="47"/>
      <c r="M121" s="47"/>
      <c r="N121" s="47"/>
      <c r="O121" s="47"/>
      <c r="P121" s="47"/>
      <c r="Q121" s="47"/>
      <c r="R121" s="47"/>
      <c r="S121" s="47"/>
      <c r="T121" s="47"/>
      <c r="U121" s="47"/>
      <c r="V121" s="47"/>
      <c r="W121" s="47"/>
      <c r="X121" s="47"/>
      <c r="Y121" s="47"/>
      <c r="Z121" s="47"/>
      <c r="AA121" s="80"/>
      <c r="AB121" s="80"/>
      <c r="AC121" s="80"/>
      <c r="AD121" s="47"/>
      <c r="AE121" s="47"/>
      <c r="AF121" s="47"/>
      <c r="AG121" s="85"/>
      <c r="AH121" s="88"/>
      <c r="AI121" s="121"/>
      <c r="AJ121" s="47"/>
      <c r="AK121" s="47"/>
      <c r="AL121" s="47"/>
      <c r="AM121" s="47"/>
      <c r="AN121" s="122"/>
      <c r="AO121" s="47"/>
      <c r="AP121" s="47"/>
      <c r="AQ121" s="47"/>
      <c r="AR121" s="47"/>
      <c r="AS121" s="47"/>
      <c r="AT121" s="47"/>
      <c r="AU121" s="85"/>
      <c r="AV121" s="88"/>
      <c r="AW121" s="80"/>
      <c r="AX121" s="80"/>
      <c r="AY121" s="50"/>
      <c r="AZ121" s="91"/>
      <c r="BA121" s="88"/>
      <c r="BB121" s="78"/>
      <c r="BC121" s="75"/>
      <c r="BD121" s="75"/>
      <c r="BE121" s="75"/>
      <c r="BF121" s="75"/>
      <c r="BG121" s="50"/>
      <c r="BH121" s="78"/>
      <c r="BI121" s="130"/>
      <c r="BJ121" s="213"/>
    </row>
    <row r="122" spans="1:62" s="51" customFormat="1" ht="11.25" customHeight="1" x14ac:dyDescent="0.15">
      <c r="A122" s="336" t="s">
        <v>348</v>
      </c>
      <c r="B122" s="47"/>
      <c r="C122" s="52"/>
      <c r="D122" s="52"/>
      <c r="E122" s="52"/>
      <c r="F122" s="172"/>
      <c r="G122" s="52"/>
      <c r="H122" s="47"/>
      <c r="I122" s="47"/>
      <c r="J122" s="47"/>
      <c r="K122" s="47"/>
      <c r="L122" s="47"/>
      <c r="M122" s="47"/>
      <c r="N122" s="47"/>
      <c r="O122" s="47"/>
      <c r="P122" s="47"/>
      <c r="Q122" s="47"/>
      <c r="R122" s="47"/>
      <c r="S122" s="47"/>
      <c r="T122" s="47"/>
      <c r="U122" s="47"/>
      <c r="V122" s="47"/>
      <c r="W122" s="47"/>
      <c r="X122" s="47"/>
      <c r="Y122" s="47"/>
      <c r="Z122" s="47"/>
      <c r="AA122" s="80"/>
      <c r="AB122" s="80"/>
      <c r="AC122" s="80"/>
      <c r="AD122" s="47"/>
      <c r="AE122" s="47"/>
      <c r="AF122" s="47"/>
      <c r="AG122" s="85"/>
      <c r="AH122" s="88"/>
      <c r="AI122" s="121"/>
      <c r="AJ122" s="47"/>
      <c r="AK122" s="47"/>
      <c r="AL122" s="47"/>
      <c r="AM122" s="47"/>
      <c r="AN122" s="122"/>
      <c r="AO122" s="47"/>
      <c r="AP122" s="47"/>
      <c r="AQ122" s="47"/>
      <c r="AR122" s="47"/>
      <c r="AS122" s="47"/>
      <c r="AT122" s="47"/>
      <c r="AU122" s="85"/>
      <c r="AV122" s="88"/>
      <c r="AW122" s="80"/>
      <c r="AX122" s="80"/>
      <c r="AY122" s="50"/>
      <c r="AZ122" s="91"/>
      <c r="BA122" s="88"/>
      <c r="BB122" s="78"/>
      <c r="BC122" s="75"/>
      <c r="BD122" s="75"/>
      <c r="BE122" s="75"/>
      <c r="BF122" s="75"/>
      <c r="BG122" s="50"/>
      <c r="BH122" s="78"/>
      <c r="BI122" s="130"/>
      <c r="BJ122" s="213"/>
    </row>
    <row r="123" spans="1:62" s="51" customFormat="1" ht="11.25" customHeight="1" x14ac:dyDescent="0.15">
      <c r="A123" s="336" t="s">
        <v>349</v>
      </c>
      <c r="B123" s="47"/>
      <c r="C123" s="52"/>
      <c r="D123" s="52"/>
      <c r="E123" s="52"/>
      <c r="F123" s="172"/>
      <c r="G123" s="52"/>
      <c r="H123" s="47"/>
      <c r="I123" s="47"/>
      <c r="J123" s="47"/>
      <c r="K123" s="47"/>
      <c r="L123" s="47"/>
      <c r="M123" s="47"/>
      <c r="N123" s="47"/>
      <c r="O123" s="47"/>
      <c r="P123" s="47"/>
      <c r="Q123" s="47"/>
      <c r="R123" s="47"/>
      <c r="S123" s="47"/>
      <c r="T123" s="47"/>
      <c r="U123" s="47"/>
      <c r="V123" s="47"/>
      <c r="W123" s="47"/>
      <c r="X123" s="47"/>
      <c r="Y123" s="47"/>
      <c r="Z123" s="47"/>
      <c r="AA123" s="80"/>
      <c r="AB123" s="80"/>
      <c r="AC123" s="80"/>
      <c r="AD123" s="47"/>
      <c r="AE123" s="47"/>
      <c r="AF123" s="47"/>
      <c r="AG123" s="85"/>
      <c r="AH123" s="88"/>
      <c r="AI123" s="121"/>
      <c r="AJ123" s="47"/>
      <c r="AK123" s="47"/>
      <c r="AL123" s="47"/>
      <c r="AM123" s="47"/>
      <c r="AN123" s="122"/>
      <c r="AO123" s="47"/>
      <c r="AP123" s="47"/>
      <c r="AQ123" s="47"/>
      <c r="AR123" s="47"/>
      <c r="AS123" s="47"/>
      <c r="AT123" s="47"/>
      <c r="AU123" s="85"/>
      <c r="AV123" s="88"/>
      <c r="AW123" s="80"/>
      <c r="AX123" s="80"/>
      <c r="AY123" s="50"/>
      <c r="AZ123" s="91"/>
      <c r="BA123" s="88"/>
      <c r="BB123" s="78"/>
      <c r="BC123" s="75"/>
      <c r="BD123" s="75"/>
      <c r="BE123" s="75"/>
      <c r="BF123" s="75"/>
      <c r="BG123" s="50"/>
      <c r="BH123" s="78"/>
      <c r="BI123" s="130"/>
      <c r="BJ123" s="213"/>
    </row>
    <row r="124" spans="1:62" s="51" customFormat="1" ht="11.25" customHeight="1" x14ac:dyDescent="0.15">
      <c r="A124" s="336" t="s">
        <v>350</v>
      </c>
      <c r="B124" s="47"/>
      <c r="C124" s="52"/>
      <c r="D124" s="52"/>
      <c r="E124" s="52"/>
      <c r="F124" s="172"/>
      <c r="G124" s="52"/>
      <c r="H124" s="47"/>
      <c r="I124" s="47"/>
      <c r="J124" s="47"/>
      <c r="K124" s="47"/>
      <c r="L124" s="47"/>
      <c r="M124" s="47"/>
      <c r="N124" s="47"/>
      <c r="O124" s="47"/>
      <c r="P124" s="47"/>
      <c r="Q124" s="47"/>
      <c r="R124" s="47"/>
      <c r="S124" s="47"/>
      <c r="T124" s="47"/>
      <c r="U124" s="47"/>
      <c r="V124" s="47"/>
      <c r="W124" s="47"/>
      <c r="X124" s="47"/>
      <c r="Y124" s="47"/>
      <c r="Z124" s="47"/>
      <c r="AA124" s="80"/>
      <c r="AB124" s="80"/>
      <c r="AC124" s="80"/>
      <c r="AD124" s="47"/>
      <c r="AE124" s="47"/>
      <c r="AF124" s="47"/>
      <c r="AG124" s="85"/>
      <c r="AH124" s="88"/>
      <c r="AI124" s="121"/>
      <c r="AJ124" s="47"/>
      <c r="AK124" s="47"/>
      <c r="AL124" s="47"/>
      <c r="AM124" s="47"/>
      <c r="AN124" s="122"/>
      <c r="AO124" s="47"/>
      <c r="AP124" s="47"/>
      <c r="AQ124" s="47"/>
      <c r="AR124" s="47"/>
      <c r="AS124" s="47"/>
      <c r="AT124" s="47"/>
      <c r="AU124" s="85"/>
      <c r="AV124" s="88"/>
      <c r="AW124" s="80"/>
      <c r="AX124" s="80"/>
      <c r="AY124" s="50"/>
      <c r="AZ124" s="91"/>
      <c r="BA124" s="88"/>
      <c r="BB124" s="78"/>
      <c r="BC124" s="75"/>
      <c r="BD124" s="75"/>
      <c r="BE124" s="75"/>
      <c r="BF124" s="75"/>
      <c r="BG124" s="50"/>
      <c r="BH124" s="78"/>
      <c r="BI124" s="130"/>
      <c r="BJ124" s="213"/>
    </row>
    <row r="125" spans="1:62" s="140" customFormat="1" ht="11.25" customHeight="1" x14ac:dyDescent="0.15">
      <c r="A125" s="336" t="s">
        <v>351</v>
      </c>
      <c r="B125" s="130"/>
      <c r="C125" s="129"/>
      <c r="D125" s="129"/>
      <c r="E125" s="129"/>
      <c r="F125" s="172"/>
      <c r="G125" s="129"/>
      <c r="H125" s="130"/>
      <c r="I125" s="130"/>
      <c r="J125" s="130"/>
      <c r="K125" s="130"/>
      <c r="L125" s="130"/>
      <c r="M125" s="130"/>
      <c r="N125" s="130"/>
      <c r="O125" s="130"/>
      <c r="P125" s="130"/>
      <c r="Q125" s="130"/>
      <c r="R125" s="130"/>
      <c r="S125" s="130"/>
      <c r="T125" s="130"/>
      <c r="U125" s="130"/>
      <c r="V125" s="130"/>
      <c r="W125" s="130"/>
      <c r="X125" s="130"/>
      <c r="Y125" s="130"/>
      <c r="Z125" s="130"/>
      <c r="AA125" s="131"/>
      <c r="AB125" s="131"/>
      <c r="AC125" s="131"/>
      <c r="AD125" s="130"/>
      <c r="AE125" s="130"/>
      <c r="AF125" s="130"/>
      <c r="AG125" s="132"/>
      <c r="AH125" s="133"/>
      <c r="AI125" s="134"/>
      <c r="AJ125" s="130"/>
      <c r="AK125" s="130"/>
      <c r="AL125" s="130"/>
      <c r="AM125" s="130"/>
      <c r="AN125" s="135"/>
      <c r="AO125" s="130"/>
      <c r="AP125" s="130"/>
      <c r="AQ125" s="130"/>
      <c r="AR125" s="130"/>
      <c r="AS125" s="130"/>
      <c r="AT125" s="130"/>
      <c r="AU125" s="132"/>
      <c r="AV125" s="133"/>
      <c r="AW125" s="131"/>
      <c r="AX125" s="131"/>
      <c r="AY125" s="136"/>
      <c r="AZ125" s="137"/>
      <c r="BA125" s="133"/>
      <c r="BB125" s="138"/>
      <c r="BC125" s="139"/>
      <c r="BD125" s="139"/>
      <c r="BE125" s="139"/>
      <c r="BF125" s="139"/>
      <c r="BG125" s="136"/>
      <c r="BH125" s="138"/>
      <c r="BI125" s="130"/>
      <c r="BJ125" s="214"/>
    </row>
    <row r="126" spans="1:62" s="177" customFormat="1" ht="11.25" customHeight="1" x14ac:dyDescent="0.15">
      <c r="A126" s="335" t="s">
        <v>135</v>
      </c>
      <c r="B126" s="47" t="s">
        <v>657</v>
      </c>
      <c r="C126" s="52" t="s">
        <v>658</v>
      </c>
      <c r="D126" s="52" t="s">
        <v>659</v>
      </c>
      <c r="E126" s="52" t="s">
        <v>660</v>
      </c>
      <c r="F126" s="172"/>
      <c r="G126" s="52">
        <v>43094</v>
      </c>
      <c r="H126" s="47">
        <v>15506</v>
      </c>
      <c r="I126" s="47">
        <v>1846</v>
      </c>
      <c r="J126" s="47">
        <v>93</v>
      </c>
      <c r="K126" s="47">
        <v>8</v>
      </c>
      <c r="L126" s="47">
        <v>0</v>
      </c>
      <c r="M126" s="47">
        <v>418</v>
      </c>
      <c r="N126" s="47">
        <v>110</v>
      </c>
      <c r="O126" s="47">
        <v>711</v>
      </c>
      <c r="P126" s="47">
        <v>2</v>
      </c>
      <c r="Q126" s="47">
        <v>0</v>
      </c>
      <c r="R126" s="47">
        <v>0</v>
      </c>
      <c r="S126" s="47">
        <v>0</v>
      </c>
      <c r="T126" s="47">
        <v>0</v>
      </c>
      <c r="U126" s="47">
        <v>0</v>
      </c>
      <c r="V126" s="47">
        <v>0</v>
      </c>
      <c r="W126" s="47">
        <v>0</v>
      </c>
      <c r="X126" s="47">
        <v>0</v>
      </c>
      <c r="Y126" s="47">
        <v>1627</v>
      </c>
      <c r="Z126" s="47">
        <v>2113</v>
      </c>
      <c r="AA126" s="80">
        <v>0.87</v>
      </c>
      <c r="AB126" s="80">
        <v>0</v>
      </c>
      <c r="AC126" s="80">
        <v>0.13</v>
      </c>
      <c r="AD126" s="47">
        <v>188</v>
      </c>
      <c r="AE126" s="47">
        <v>479658</v>
      </c>
      <c r="AF126" s="47">
        <v>245</v>
      </c>
      <c r="AG126" s="85">
        <v>500000</v>
      </c>
      <c r="AH126" s="88"/>
      <c r="AI126" s="121">
        <v>317000</v>
      </c>
      <c r="AJ126" s="47">
        <v>28060</v>
      </c>
      <c r="AK126" s="47">
        <v>0</v>
      </c>
      <c r="AL126" s="47">
        <v>1493</v>
      </c>
      <c r="AM126" s="47">
        <v>0</v>
      </c>
      <c r="AN126" s="122"/>
      <c r="AO126" s="47">
        <v>1150000</v>
      </c>
      <c r="AP126" s="47">
        <v>770</v>
      </c>
      <c r="AQ126" s="47">
        <v>0</v>
      </c>
      <c r="AR126" s="47">
        <v>0</v>
      </c>
      <c r="AS126" s="47">
        <v>646254</v>
      </c>
      <c r="AT126" s="47">
        <v>0</v>
      </c>
      <c r="AU126" s="85">
        <v>0</v>
      </c>
      <c r="AV126" s="88"/>
      <c r="AW126" s="80">
        <v>0.05</v>
      </c>
      <c r="AX126" s="80">
        <v>0.95</v>
      </c>
      <c r="AY126" s="50" t="s">
        <v>41</v>
      </c>
      <c r="AZ126" s="91" t="s">
        <v>41</v>
      </c>
      <c r="BA126" s="88"/>
      <c r="BB126" s="78">
        <v>65</v>
      </c>
      <c r="BC126" s="75">
        <v>26316078</v>
      </c>
      <c r="BD126" s="75">
        <v>26741809</v>
      </c>
      <c r="BE126" s="75">
        <v>19241744</v>
      </c>
      <c r="BF126" s="75">
        <v>72299631</v>
      </c>
      <c r="BG126" s="50" t="s">
        <v>42</v>
      </c>
      <c r="BH126" s="78">
        <v>65</v>
      </c>
      <c r="BI126" s="130"/>
      <c r="BJ126" s="213" t="s">
        <v>46</v>
      </c>
    </row>
    <row r="127" spans="1:62" s="51" customFormat="1" ht="11.25" customHeight="1" x14ac:dyDescent="0.15">
      <c r="A127" s="336" t="s">
        <v>155</v>
      </c>
      <c r="B127" s="47"/>
      <c r="C127" s="52"/>
      <c r="D127" s="52"/>
      <c r="E127" s="52"/>
      <c r="F127" s="172"/>
      <c r="G127" s="52"/>
      <c r="H127" s="47"/>
      <c r="I127" s="47"/>
      <c r="J127" s="47"/>
      <c r="K127" s="47"/>
      <c r="L127" s="47"/>
      <c r="M127" s="47"/>
      <c r="N127" s="47"/>
      <c r="O127" s="47"/>
      <c r="P127" s="47"/>
      <c r="Q127" s="47"/>
      <c r="R127" s="47"/>
      <c r="S127" s="47"/>
      <c r="T127" s="47"/>
      <c r="U127" s="47"/>
      <c r="V127" s="47"/>
      <c r="W127" s="47"/>
      <c r="X127" s="47"/>
      <c r="Y127" s="47"/>
      <c r="Z127" s="47"/>
      <c r="AA127" s="80"/>
      <c r="AB127" s="80"/>
      <c r="AC127" s="80"/>
      <c r="AD127" s="47"/>
      <c r="AE127" s="47"/>
      <c r="AF127" s="47"/>
      <c r="AG127" s="85"/>
      <c r="AH127" s="88"/>
      <c r="AI127" s="121"/>
      <c r="AJ127" s="47"/>
      <c r="AK127" s="47"/>
      <c r="AL127" s="47"/>
      <c r="AM127" s="47"/>
      <c r="AN127" s="122"/>
      <c r="AO127" s="47"/>
      <c r="AP127" s="47"/>
      <c r="AQ127" s="47"/>
      <c r="AR127" s="47"/>
      <c r="AS127" s="47"/>
      <c r="AT127" s="47"/>
      <c r="AU127" s="85"/>
      <c r="AV127" s="88"/>
      <c r="AW127" s="80"/>
      <c r="AX127" s="80"/>
      <c r="AY127" s="50"/>
      <c r="AZ127" s="91"/>
      <c r="BA127" s="88"/>
      <c r="BB127" s="78"/>
      <c r="BC127" s="75"/>
      <c r="BD127" s="75"/>
      <c r="BE127" s="75"/>
      <c r="BF127" s="75"/>
      <c r="BG127" s="50"/>
      <c r="BH127" s="78"/>
      <c r="BI127" s="130"/>
      <c r="BJ127" s="213"/>
    </row>
    <row r="128" spans="1:62" s="178" customFormat="1" ht="11.25" customHeight="1" x14ac:dyDescent="0.15">
      <c r="A128" s="335" t="s">
        <v>136</v>
      </c>
      <c r="B128" s="130" t="s">
        <v>169</v>
      </c>
      <c r="C128" s="129" t="s">
        <v>186</v>
      </c>
      <c r="D128" s="129" t="s">
        <v>204</v>
      </c>
      <c r="E128" s="129" t="s">
        <v>661</v>
      </c>
      <c r="F128" s="172"/>
      <c r="G128" s="129">
        <v>24122</v>
      </c>
      <c r="H128" s="130">
        <v>9403</v>
      </c>
      <c r="I128" s="130">
        <v>892</v>
      </c>
      <c r="J128" s="130">
        <v>53</v>
      </c>
      <c r="K128" s="130">
        <v>12</v>
      </c>
      <c r="L128" s="130">
        <v>22</v>
      </c>
      <c r="M128" s="130">
        <v>892</v>
      </c>
      <c r="N128" s="130">
        <v>892</v>
      </c>
      <c r="O128" s="130">
        <v>892</v>
      </c>
      <c r="P128" s="130">
        <v>0</v>
      </c>
      <c r="Q128" s="130">
        <v>0</v>
      </c>
      <c r="R128" s="130">
        <v>0</v>
      </c>
      <c r="S128" s="130">
        <v>0</v>
      </c>
      <c r="T128" s="130">
        <v>0</v>
      </c>
      <c r="U128" s="130">
        <v>0</v>
      </c>
      <c r="V128" s="130">
        <v>0</v>
      </c>
      <c r="W128" s="130">
        <v>0</v>
      </c>
      <c r="X128" s="130">
        <v>0</v>
      </c>
      <c r="Y128" s="130">
        <v>1047</v>
      </c>
      <c r="Z128" s="130">
        <v>501</v>
      </c>
      <c r="AA128" s="131">
        <v>0.99</v>
      </c>
      <c r="AB128" s="131">
        <v>0</v>
      </c>
      <c r="AC128" s="131">
        <v>0.01</v>
      </c>
      <c r="AD128" s="130">
        <v>121</v>
      </c>
      <c r="AE128" s="130">
        <v>221800</v>
      </c>
      <c r="AF128" s="130">
        <v>109</v>
      </c>
      <c r="AG128" s="132">
        <v>295000</v>
      </c>
      <c r="AH128" s="133"/>
      <c r="AI128" s="134">
        <v>147981</v>
      </c>
      <c r="AJ128" s="130">
        <v>1620</v>
      </c>
      <c r="AK128" s="130">
        <v>0</v>
      </c>
      <c r="AL128" s="130">
        <v>17669</v>
      </c>
      <c r="AM128" s="130">
        <v>0</v>
      </c>
      <c r="AN128" s="135"/>
      <c r="AO128" s="130">
        <v>20189526</v>
      </c>
      <c r="AP128" s="130">
        <v>38178</v>
      </c>
      <c r="AQ128" s="130">
        <v>0</v>
      </c>
      <c r="AR128" s="130">
        <v>0</v>
      </c>
      <c r="AS128" s="130">
        <v>0</v>
      </c>
      <c r="AT128" s="130">
        <v>0</v>
      </c>
      <c r="AU128" s="132">
        <v>0</v>
      </c>
      <c r="AV128" s="133"/>
      <c r="AW128" s="131">
        <v>1</v>
      </c>
      <c r="AX128" s="131">
        <v>0</v>
      </c>
      <c r="AY128" s="136" t="s">
        <v>50</v>
      </c>
      <c r="AZ128" s="137" t="s">
        <v>50</v>
      </c>
      <c r="BA128" s="133"/>
      <c r="BB128" s="138">
        <v>75.010000000000005</v>
      </c>
      <c r="BC128" s="139">
        <v>13920000</v>
      </c>
      <c r="BD128" s="139">
        <v>5500000</v>
      </c>
      <c r="BE128" s="139">
        <v>11400000</v>
      </c>
      <c r="BF128" s="139">
        <v>31620000</v>
      </c>
      <c r="BG128" s="136" t="s">
        <v>42</v>
      </c>
      <c r="BH128" s="138">
        <v>70.87</v>
      </c>
      <c r="BI128" s="130" t="s">
        <v>662</v>
      </c>
      <c r="BJ128" s="214" t="s">
        <v>42</v>
      </c>
    </row>
    <row r="129" spans="1:62" s="177" customFormat="1" ht="11.25" customHeight="1" x14ac:dyDescent="0.15">
      <c r="A129" s="335" t="s">
        <v>109</v>
      </c>
      <c r="B129" s="47" t="s">
        <v>107</v>
      </c>
      <c r="C129" s="52" t="s">
        <v>108</v>
      </c>
      <c r="D129" s="52" t="s">
        <v>110</v>
      </c>
      <c r="E129" s="52" t="s">
        <v>111</v>
      </c>
      <c r="F129" s="172"/>
      <c r="G129" s="52">
        <v>25300</v>
      </c>
      <c r="H129" s="47">
        <v>10000</v>
      </c>
      <c r="I129" s="47">
        <v>591</v>
      </c>
      <c r="J129" s="47">
        <v>113</v>
      </c>
      <c r="K129" s="47">
        <v>4</v>
      </c>
      <c r="L129" s="47">
        <v>2</v>
      </c>
      <c r="M129" s="47">
        <v>300</v>
      </c>
      <c r="N129" s="47">
        <v>0</v>
      </c>
      <c r="O129" s="47">
        <v>591</v>
      </c>
      <c r="P129" s="47">
        <v>0</v>
      </c>
      <c r="Q129" s="47"/>
      <c r="R129" s="47"/>
      <c r="S129" s="47"/>
      <c r="T129" s="47"/>
      <c r="U129" s="47"/>
      <c r="V129" s="47"/>
      <c r="W129" s="47"/>
      <c r="X129" s="47"/>
      <c r="Y129" s="47">
        <v>1200</v>
      </c>
      <c r="Z129" s="47">
        <v>10</v>
      </c>
      <c r="AA129" s="80">
        <v>1</v>
      </c>
      <c r="AB129" s="80">
        <v>0</v>
      </c>
      <c r="AC129" s="80">
        <v>0</v>
      </c>
      <c r="AD129" s="47">
        <v>160</v>
      </c>
      <c r="AE129" s="47">
        <v>200000</v>
      </c>
      <c r="AF129" s="47">
        <v>120</v>
      </c>
      <c r="AG129" s="85">
        <v>1300000</v>
      </c>
      <c r="AH129" s="88"/>
      <c r="AI129" s="121">
        <v>79000</v>
      </c>
      <c r="AJ129" s="47">
        <v>0</v>
      </c>
      <c r="AK129" s="47">
        <v>0</v>
      </c>
      <c r="AL129" s="47">
        <v>28000</v>
      </c>
      <c r="AM129" s="47"/>
      <c r="AN129" s="122"/>
      <c r="AO129" s="47">
        <v>3550000</v>
      </c>
      <c r="AP129" s="47">
        <v>0</v>
      </c>
      <c r="AQ129" s="47">
        <v>19000</v>
      </c>
      <c r="AR129" s="47">
        <v>0</v>
      </c>
      <c r="AS129" s="47">
        <v>0</v>
      </c>
      <c r="AT129" s="47">
        <v>5000</v>
      </c>
      <c r="AU129" s="85">
        <v>0</v>
      </c>
      <c r="AV129" s="88"/>
      <c r="AW129" s="80">
        <v>1</v>
      </c>
      <c r="AX129" s="80">
        <v>0</v>
      </c>
      <c r="AY129" s="50" t="s">
        <v>50</v>
      </c>
      <c r="AZ129" s="91" t="s">
        <v>50</v>
      </c>
      <c r="BA129" s="88" t="s">
        <v>663</v>
      </c>
      <c r="BB129" s="78">
        <v>49.93</v>
      </c>
      <c r="BC129" s="75">
        <v>5356000</v>
      </c>
      <c r="BD129" s="75">
        <v>4299000</v>
      </c>
      <c r="BE129" s="75">
        <v>3983000</v>
      </c>
      <c r="BF129" s="75">
        <v>13651000</v>
      </c>
      <c r="BG129" s="50" t="s">
        <v>46</v>
      </c>
      <c r="BH129" s="78"/>
      <c r="BI129" s="130" t="s">
        <v>664</v>
      </c>
      <c r="BJ129" s="213" t="s">
        <v>46</v>
      </c>
    </row>
    <row r="130" spans="1:62" s="177" customFormat="1" ht="11.25" customHeight="1" x14ac:dyDescent="0.15">
      <c r="A130" s="335" t="s">
        <v>352</v>
      </c>
      <c r="B130" s="47" t="s">
        <v>665</v>
      </c>
      <c r="C130" s="52" t="s">
        <v>666</v>
      </c>
      <c r="D130" s="52" t="s">
        <v>729</v>
      </c>
      <c r="E130" s="52" t="s">
        <v>667</v>
      </c>
      <c r="F130" s="172"/>
      <c r="G130" s="52">
        <v>63000</v>
      </c>
      <c r="H130" s="47">
        <v>27500</v>
      </c>
      <c r="I130" s="47">
        <v>980</v>
      </c>
      <c r="J130" s="47">
        <v>35</v>
      </c>
      <c r="K130" s="47">
        <v>0</v>
      </c>
      <c r="L130" s="47">
        <v>2</v>
      </c>
      <c r="M130" s="47">
        <v>0</v>
      </c>
      <c r="N130" s="47">
        <v>2</v>
      </c>
      <c r="O130" s="47">
        <v>980</v>
      </c>
      <c r="P130" s="47">
        <v>0</v>
      </c>
      <c r="Q130" s="47">
        <v>430</v>
      </c>
      <c r="R130" s="47">
        <v>12</v>
      </c>
      <c r="S130" s="47">
        <v>0</v>
      </c>
      <c r="T130" s="47">
        <v>0</v>
      </c>
      <c r="U130" s="47">
        <v>0</v>
      </c>
      <c r="V130" s="47">
        <v>0</v>
      </c>
      <c r="W130" s="47">
        <v>430</v>
      </c>
      <c r="X130" s="47">
        <v>0</v>
      </c>
      <c r="Y130" s="47">
        <v>2025</v>
      </c>
      <c r="Z130" s="47">
        <v>150</v>
      </c>
      <c r="AA130" s="80">
        <v>0.97</v>
      </c>
      <c r="AB130" s="80">
        <v>0.01</v>
      </c>
      <c r="AC130" s="80">
        <v>0.02</v>
      </c>
      <c r="AD130" s="47">
        <v>125</v>
      </c>
      <c r="AE130" s="47">
        <v>315000</v>
      </c>
      <c r="AF130" s="47">
        <v>124</v>
      </c>
      <c r="AG130" s="85">
        <v>2000000</v>
      </c>
      <c r="AH130" s="88" t="s">
        <v>668</v>
      </c>
      <c r="AI130" s="121">
        <v>252750</v>
      </c>
      <c r="AJ130" s="47">
        <v>0</v>
      </c>
      <c r="AK130" s="47">
        <v>0</v>
      </c>
      <c r="AL130" s="47">
        <v>0</v>
      </c>
      <c r="AM130" s="47">
        <v>0</v>
      </c>
      <c r="AN130" s="122"/>
      <c r="AO130" s="47">
        <v>913200</v>
      </c>
      <c r="AP130" s="47">
        <v>904000</v>
      </c>
      <c r="AQ130" s="47">
        <v>500</v>
      </c>
      <c r="AR130" s="47">
        <v>0</v>
      </c>
      <c r="AS130" s="47">
        <v>0</v>
      </c>
      <c r="AT130" s="47">
        <v>0</v>
      </c>
      <c r="AU130" s="85">
        <v>0</v>
      </c>
      <c r="AV130" s="88"/>
      <c r="AW130" s="80">
        <v>0.5</v>
      </c>
      <c r="AX130" s="80">
        <v>0.5</v>
      </c>
      <c r="AY130" s="50" t="s">
        <v>41</v>
      </c>
      <c r="AZ130" s="91" t="s">
        <v>41</v>
      </c>
      <c r="BA130" s="88"/>
      <c r="BB130" s="78">
        <v>85</v>
      </c>
      <c r="BC130" s="75">
        <v>14691000</v>
      </c>
      <c r="BD130" s="75">
        <v>21896900</v>
      </c>
      <c r="BE130" s="75">
        <v>18540000</v>
      </c>
      <c r="BF130" s="75">
        <v>55127900</v>
      </c>
      <c r="BG130" s="50" t="s">
        <v>42</v>
      </c>
      <c r="BH130" s="78">
        <v>85</v>
      </c>
      <c r="BI130" s="130"/>
      <c r="BJ130" s="213" t="s">
        <v>46</v>
      </c>
    </row>
    <row r="131" spans="1:62" s="51" customFormat="1" ht="11.25" customHeight="1" x14ac:dyDescent="0.15">
      <c r="A131" s="336" t="s">
        <v>53</v>
      </c>
      <c r="B131" s="47"/>
      <c r="C131" s="52"/>
      <c r="D131" s="52"/>
      <c r="E131" s="52"/>
      <c r="F131" s="172"/>
      <c r="G131" s="52"/>
      <c r="H131" s="47"/>
      <c r="I131" s="47"/>
      <c r="J131" s="47"/>
      <c r="K131" s="47"/>
      <c r="L131" s="47"/>
      <c r="M131" s="47"/>
      <c r="N131" s="47"/>
      <c r="O131" s="47"/>
      <c r="P131" s="47"/>
      <c r="Q131" s="47"/>
      <c r="R131" s="47"/>
      <c r="S131" s="47"/>
      <c r="T131" s="47"/>
      <c r="U131" s="47"/>
      <c r="V131" s="47"/>
      <c r="W131" s="47"/>
      <c r="X131" s="47"/>
      <c r="Y131" s="47"/>
      <c r="Z131" s="47"/>
      <c r="AA131" s="80"/>
      <c r="AB131" s="80"/>
      <c r="AC131" s="80"/>
      <c r="AD131" s="47"/>
      <c r="AE131" s="47"/>
      <c r="AF131" s="47"/>
      <c r="AG131" s="85"/>
      <c r="AH131" s="88"/>
      <c r="AI131" s="121"/>
      <c r="AJ131" s="47"/>
      <c r="AK131" s="47"/>
      <c r="AL131" s="47"/>
      <c r="AM131" s="47"/>
      <c r="AN131" s="122"/>
      <c r="AO131" s="47"/>
      <c r="AP131" s="47"/>
      <c r="AQ131" s="47"/>
      <c r="AR131" s="47"/>
      <c r="AS131" s="47"/>
      <c r="AT131" s="47"/>
      <c r="AU131" s="85"/>
      <c r="AV131" s="88"/>
      <c r="AW131" s="80"/>
      <c r="AX131" s="80"/>
      <c r="AY131" s="50"/>
      <c r="AZ131" s="91"/>
      <c r="BA131" s="88"/>
      <c r="BB131" s="78"/>
      <c r="BC131" s="75"/>
      <c r="BD131" s="75"/>
      <c r="BE131" s="75"/>
      <c r="BF131" s="75"/>
      <c r="BG131" s="50"/>
      <c r="BH131" s="78"/>
      <c r="BI131" s="130"/>
      <c r="BJ131" s="213"/>
    </row>
    <row r="132" spans="1:62" s="177" customFormat="1" ht="11.25" customHeight="1" x14ac:dyDescent="0.15">
      <c r="A132" s="192" t="s">
        <v>137</v>
      </c>
      <c r="B132" s="47" t="s">
        <v>170</v>
      </c>
      <c r="C132" s="52" t="s">
        <v>187</v>
      </c>
      <c r="D132" s="52" t="s">
        <v>205</v>
      </c>
      <c r="E132" s="52" t="s">
        <v>224</v>
      </c>
      <c r="F132" s="172"/>
      <c r="G132" s="52">
        <v>8300</v>
      </c>
      <c r="H132" s="47">
        <v>4100</v>
      </c>
      <c r="I132" s="47">
        <v>401</v>
      </c>
      <c r="J132" s="47">
        <v>22</v>
      </c>
      <c r="K132" s="47">
        <v>12</v>
      </c>
      <c r="L132" s="47">
        <v>3</v>
      </c>
      <c r="M132" s="47">
        <v>430</v>
      </c>
      <c r="N132" s="47">
        <v>135</v>
      </c>
      <c r="O132" s="47">
        <v>401</v>
      </c>
      <c r="P132" s="47">
        <v>10</v>
      </c>
      <c r="Q132" s="47">
        <v>22</v>
      </c>
      <c r="R132" s="47"/>
      <c r="S132" s="47"/>
      <c r="T132" s="47"/>
      <c r="U132" s="47">
        <v>15</v>
      </c>
      <c r="V132" s="47"/>
      <c r="W132" s="47"/>
      <c r="X132" s="47"/>
      <c r="Y132" s="47">
        <v>975</v>
      </c>
      <c r="Z132" s="47">
        <v>2</v>
      </c>
      <c r="AA132" s="80">
        <v>0.94</v>
      </c>
      <c r="AB132" s="80">
        <v>0.04</v>
      </c>
      <c r="AC132" s="80">
        <v>0.02</v>
      </c>
      <c r="AD132" s="47">
        <v>100</v>
      </c>
      <c r="AE132" s="47">
        <v>85000</v>
      </c>
      <c r="AF132" s="47">
        <v>100</v>
      </c>
      <c r="AG132" s="85">
        <v>825000</v>
      </c>
      <c r="AH132" s="88"/>
      <c r="AI132" s="121">
        <v>95740</v>
      </c>
      <c r="AJ132" s="47">
        <v>6</v>
      </c>
      <c r="AK132" s="47"/>
      <c r="AL132" s="47">
        <v>12102</v>
      </c>
      <c r="AM132" s="47"/>
      <c r="AN132" s="122"/>
      <c r="AO132" s="47">
        <v>468809</v>
      </c>
      <c r="AP132" s="47"/>
      <c r="AQ132" s="47">
        <v>402593</v>
      </c>
      <c r="AR132" s="47"/>
      <c r="AS132" s="47"/>
      <c r="AT132" s="47"/>
      <c r="AU132" s="85"/>
      <c r="AV132" s="88"/>
      <c r="AW132" s="80">
        <v>0.76</v>
      </c>
      <c r="AX132" s="80">
        <v>0.24</v>
      </c>
      <c r="AY132" s="50" t="s">
        <v>41</v>
      </c>
      <c r="AZ132" s="91" t="s">
        <v>41</v>
      </c>
      <c r="BA132" s="88"/>
      <c r="BB132" s="78">
        <v>67.36</v>
      </c>
      <c r="BC132" s="75">
        <v>8168087</v>
      </c>
      <c r="BD132" s="75">
        <v>8624530</v>
      </c>
      <c r="BE132" s="75">
        <v>8083183</v>
      </c>
      <c r="BF132" s="75">
        <v>29637077</v>
      </c>
      <c r="BG132" s="50" t="s">
        <v>42</v>
      </c>
      <c r="BH132" s="78">
        <v>69.36</v>
      </c>
      <c r="BI132" s="130"/>
      <c r="BJ132" s="213" t="s">
        <v>46</v>
      </c>
    </row>
    <row r="133" spans="1:62" s="51" customFormat="1" ht="11.25" customHeight="1" x14ac:dyDescent="0.15">
      <c r="A133" s="336" t="s">
        <v>353</v>
      </c>
      <c r="B133" s="47"/>
      <c r="C133" s="52"/>
      <c r="D133" s="52"/>
      <c r="E133" s="52"/>
      <c r="F133" s="172"/>
      <c r="G133" s="52"/>
      <c r="H133" s="47"/>
      <c r="I133" s="47"/>
      <c r="J133" s="47"/>
      <c r="K133" s="47"/>
      <c r="L133" s="47"/>
      <c r="M133" s="47"/>
      <c r="N133" s="47"/>
      <c r="O133" s="47"/>
      <c r="P133" s="47"/>
      <c r="Q133" s="47"/>
      <c r="R133" s="47"/>
      <c r="S133" s="47"/>
      <c r="T133" s="47"/>
      <c r="U133" s="47"/>
      <c r="V133" s="47"/>
      <c r="W133" s="47"/>
      <c r="X133" s="47"/>
      <c r="Y133" s="47"/>
      <c r="Z133" s="47"/>
      <c r="AA133" s="80"/>
      <c r="AB133" s="80"/>
      <c r="AC133" s="80"/>
      <c r="AD133" s="47"/>
      <c r="AE133" s="47"/>
      <c r="AF133" s="47"/>
      <c r="AG133" s="85"/>
      <c r="AH133" s="88"/>
      <c r="AI133" s="121"/>
      <c r="AJ133" s="47"/>
      <c r="AK133" s="47"/>
      <c r="AL133" s="47"/>
      <c r="AM133" s="47"/>
      <c r="AN133" s="122"/>
      <c r="AO133" s="47"/>
      <c r="AP133" s="47"/>
      <c r="AQ133" s="47"/>
      <c r="AR133" s="47"/>
      <c r="AS133" s="47"/>
      <c r="AT133" s="47"/>
      <c r="AU133" s="85"/>
      <c r="AV133" s="88"/>
      <c r="AW133" s="80"/>
      <c r="AX133" s="80"/>
      <c r="AY133" s="50"/>
      <c r="AZ133" s="91"/>
      <c r="BA133" s="88"/>
      <c r="BB133" s="78"/>
      <c r="BC133" s="75"/>
      <c r="BD133" s="75"/>
      <c r="BE133" s="75"/>
      <c r="BF133" s="75"/>
      <c r="BG133" s="50"/>
      <c r="BH133" s="78"/>
      <c r="BI133" s="130"/>
      <c r="BJ133" s="213"/>
    </row>
    <row r="134" spans="1:62" s="177" customFormat="1" ht="11.25" customHeight="1" x14ac:dyDescent="0.15">
      <c r="A134" s="335" t="s">
        <v>138</v>
      </c>
      <c r="B134" s="47" t="s">
        <v>89</v>
      </c>
      <c r="C134" s="52" t="s">
        <v>90</v>
      </c>
      <c r="D134" s="52" t="s">
        <v>730</v>
      </c>
      <c r="E134" s="52" t="s">
        <v>92</v>
      </c>
      <c r="F134" s="172"/>
      <c r="G134" s="52">
        <v>16000</v>
      </c>
      <c r="H134" s="47">
        <v>1500</v>
      </c>
      <c r="I134" s="47">
        <v>225</v>
      </c>
      <c r="J134" s="47">
        <v>6</v>
      </c>
      <c r="K134" s="47">
        <v>20</v>
      </c>
      <c r="L134" s="47">
        <v>19</v>
      </c>
      <c r="M134" s="47">
        <v>200</v>
      </c>
      <c r="N134" s="47">
        <v>0</v>
      </c>
      <c r="O134" s="47">
        <v>225</v>
      </c>
      <c r="P134" s="47">
        <v>0</v>
      </c>
      <c r="Q134" s="47">
        <v>3500</v>
      </c>
      <c r="R134" s="47">
        <v>10</v>
      </c>
      <c r="S134" s="47">
        <v>35</v>
      </c>
      <c r="T134" s="47">
        <v>0</v>
      </c>
      <c r="U134" s="47">
        <v>925</v>
      </c>
      <c r="V134" s="47">
        <v>20</v>
      </c>
      <c r="W134" s="47">
        <v>925</v>
      </c>
      <c r="X134" s="47">
        <v>10</v>
      </c>
      <c r="Y134" s="47">
        <v>700</v>
      </c>
      <c r="Z134" s="47">
        <v>0</v>
      </c>
      <c r="AA134" s="80">
        <v>0.1</v>
      </c>
      <c r="AB134" s="80">
        <v>0.9</v>
      </c>
      <c r="AC134" s="80">
        <v>0</v>
      </c>
      <c r="AD134" s="47">
        <v>140</v>
      </c>
      <c r="AE134" s="47">
        <v>350000</v>
      </c>
      <c r="AF134" s="47">
        <v>140</v>
      </c>
      <c r="AG134" s="85">
        <v>500000</v>
      </c>
      <c r="AH134" s="88"/>
      <c r="AI134" s="121">
        <v>368500</v>
      </c>
      <c r="AJ134" s="47">
        <v>0</v>
      </c>
      <c r="AK134" s="47">
        <v>0</v>
      </c>
      <c r="AL134" s="47">
        <v>5000</v>
      </c>
      <c r="AM134" s="47">
        <v>5000</v>
      </c>
      <c r="AN134" s="122" t="s">
        <v>669</v>
      </c>
      <c r="AO134" s="47">
        <v>0</v>
      </c>
      <c r="AP134" s="47">
        <v>0</v>
      </c>
      <c r="AQ134" s="47">
        <v>500000</v>
      </c>
      <c r="AR134" s="47">
        <v>0</v>
      </c>
      <c r="AS134" s="47">
        <v>0</v>
      </c>
      <c r="AT134" s="47">
        <v>0</v>
      </c>
      <c r="AU134" s="85"/>
      <c r="AV134" s="88"/>
      <c r="AW134" s="80">
        <v>1</v>
      </c>
      <c r="AX134" s="80">
        <v>0</v>
      </c>
      <c r="AY134" s="50" t="s">
        <v>50</v>
      </c>
      <c r="AZ134" s="91" t="s">
        <v>95</v>
      </c>
      <c r="BA134" s="88" t="s">
        <v>670</v>
      </c>
      <c r="BB134" s="78">
        <v>70</v>
      </c>
      <c r="BC134" s="75">
        <v>9500000</v>
      </c>
      <c r="BD134" s="75">
        <v>48250000</v>
      </c>
      <c r="BE134" s="75">
        <v>26300000</v>
      </c>
      <c r="BF134" s="75">
        <v>84000000</v>
      </c>
      <c r="BG134" s="50" t="s">
        <v>42</v>
      </c>
      <c r="BH134" s="78">
        <v>70</v>
      </c>
      <c r="BI134" s="130"/>
      <c r="BJ134" s="213" t="s">
        <v>42</v>
      </c>
    </row>
    <row r="135" spans="1:62" s="177" customFormat="1" ht="11.25" customHeight="1" x14ac:dyDescent="0.15">
      <c r="A135" s="192" t="s">
        <v>139</v>
      </c>
      <c r="B135" s="47" t="s">
        <v>671</v>
      </c>
      <c r="C135" s="52" t="s">
        <v>672</v>
      </c>
      <c r="D135" s="52" t="s">
        <v>673</v>
      </c>
      <c r="E135" s="52" t="s">
        <v>674</v>
      </c>
      <c r="F135" s="172"/>
      <c r="G135" s="52">
        <v>32043</v>
      </c>
      <c r="H135" s="47">
        <v>9669</v>
      </c>
      <c r="I135" s="47">
        <v>321</v>
      </c>
      <c r="J135" s="47">
        <v>22</v>
      </c>
      <c r="K135" s="47">
        <v>10</v>
      </c>
      <c r="L135" s="47">
        <v>14</v>
      </c>
      <c r="M135" s="47">
        <v>239</v>
      </c>
      <c r="N135" s="47">
        <v>321</v>
      </c>
      <c r="O135" s="47"/>
      <c r="P135" s="47"/>
      <c r="Q135" s="47"/>
      <c r="R135" s="47"/>
      <c r="S135" s="47"/>
      <c r="T135" s="47"/>
      <c r="U135" s="47"/>
      <c r="V135" s="47"/>
      <c r="W135" s="47"/>
      <c r="X135" s="47"/>
      <c r="Y135" s="47">
        <v>361</v>
      </c>
      <c r="Z135" s="47">
        <v>142</v>
      </c>
      <c r="AA135" s="80">
        <v>0.24</v>
      </c>
      <c r="AB135" s="80">
        <v>0.01</v>
      </c>
      <c r="AC135" s="80">
        <v>0.75</v>
      </c>
      <c r="AD135" s="47"/>
      <c r="AE135" s="47"/>
      <c r="AF135" s="47"/>
      <c r="AG135" s="85"/>
      <c r="AH135" s="88"/>
      <c r="AI135" s="121">
        <v>457695</v>
      </c>
      <c r="AJ135" s="47"/>
      <c r="AK135" s="47"/>
      <c r="AL135" s="47">
        <v>57163</v>
      </c>
      <c r="AM135" s="47">
        <v>0</v>
      </c>
      <c r="AN135" s="122" t="s">
        <v>675</v>
      </c>
      <c r="AO135" s="47">
        <v>1178965</v>
      </c>
      <c r="AP135" s="47">
        <v>353443</v>
      </c>
      <c r="AQ135" s="47">
        <v>0</v>
      </c>
      <c r="AR135" s="47">
        <v>0</v>
      </c>
      <c r="AS135" s="47">
        <v>0</v>
      </c>
      <c r="AT135" s="47">
        <v>0</v>
      </c>
      <c r="AU135" s="85">
        <v>0</v>
      </c>
      <c r="AV135" s="88"/>
      <c r="AW135" s="80">
        <v>0.6</v>
      </c>
      <c r="AX135" s="80">
        <v>0.4</v>
      </c>
      <c r="AY135" s="50" t="s">
        <v>50</v>
      </c>
      <c r="AZ135" s="91" t="s">
        <v>41</v>
      </c>
      <c r="BA135" s="88"/>
      <c r="BB135" s="78">
        <v>60.65</v>
      </c>
      <c r="BC135" s="75"/>
      <c r="BD135" s="75"/>
      <c r="BE135" s="75"/>
      <c r="BF135" s="75">
        <v>93000000</v>
      </c>
      <c r="BG135" s="50" t="s">
        <v>42</v>
      </c>
      <c r="BH135" s="78">
        <v>53.72</v>
      </c>
      <c r="BI135" s="130" t="s">
        <v>676</v>
      </c>
      <c r="BJ135" s="213" t="s">
        <v>42</v>
      </c>
    </row>
    <row r="136" spans="1:62" s="51" customFormat="1" ht="11.25" customHeight="1" x14ac:dyDescent="0.15">
      <c r="A136" s="188" t="s">
        <v>140</v>
      </c>
      <c r="B136" s="47" t="s">
        <v>171</v>
      </c>
      <c r="C136" s="52" t="s">
        <v>731</v>
      </c>
      <c r="D136" s="52" t="s">
        <v>206</v>
      </c>
      <c r="E136" s="52" t="s">
        <v>225</v>
      </c>
      <c r="F136" s="172"/>
      <c r="G136" s="52">
        <v>30632</v>
      </c>
      <c r="H136" s="47"/>
      <c r="I136" s="47"/>
      <c r="J136" s="47"/>
      <c r="K136" s="47"/>
      <c r="L136" s="47"/>
      <c r="M136" s="47"/>
      <c r="N136" s="47"/>
      <c r="O136" s="47"/>
      <c r="P136" s="47"/>
      <c r="Q136" s="47"/>
      <c r="R136" s="47"/>
      <c r="S136" s="47"/>
      <c r="T136" s="47"/>
      <c r="U136" s="47"/>
      <c r="V136" s="47"/>
      <c r="W136" s="47"/>
      <c r="X136" s="47"/>
      <c r="Y136" s="47"/>
      <c r="Z136" s="47"/>
      <c r="AA136" s="80">
        <v>1</v>
      </c>
      <c r="AB136" s="80">
        <v>0</v>
      </c>
      <c r="AC136" s="80">
        <v>0</v>
      </c>
      <c r="AD136" s="47">
        <v>150</v>
      </c>
      <c r="AE136" s="47"/>
      <c r="AF136" s="47"/>
      <c r="AG136" s="85"/>
      <c r="AH136" s="88" t="s">
        <v>732</v>
      </c>
      <c r="AI136" s="121">
        <v>157812</v>
      </c>
      <c r="AJ136" s="47"/>
      <c r="AK136" s="47"/>
      <c r="AL136" s="47">
        <v>32032</v>
      </c>
      <c r="AM136" s="47"/>
      <c r="AN136" s="122"/>
      <c r="AO136" s="47">
        <v>2219917</v>
      </c>
      <c r="AP136" s="47">
        <v>107153</v>
      </c>
      <c r="AQ136" s="47">
        <v>40024</v>
      </c>
      <c r="AR136" s="47">
        <v>2568</v>
      </c>
      <c r="AS136" s="47"/>
      <c r="AT136" s="47"/>
      <c r="AU136" s="85"/>
      <c r="AV136" s="88"/>
      <c r="AW136" s="80">
        <v>1</v>
      </c>
      <c r="AX136" s="80">
        <v>0</v>
      </c>
      <c r="AY136" s="50" t="s">
        <v>41</v>
      </c>
      <c r="AZ136" s="91" t="s">
        <v>41</v>
      </c>
      <c r="BA136" s="88"/>
      <c r="BB136" s="78">
        <v>75.790000000000006</v>
      </c>
      <c r="BC136" s="75">
        <v>29190000</v>
      </c>
      <c r="BD136" s="75">
        <v>40488000</v>
      </c>
      <c r="BE136" s="75">
        <v>24482000</v>
      </c>
      <c r="BF136" s="75">
        <v>94160000</v>
      </c>
      <c r="BG136" s="50" t="s">
        <v>42</v>
      </c>
      <c r="BH136" s="78">
        <v>75.790000000000006</v>
      </c>
      <c r="BI136" s="130" t="s">
        <v>733</v>
      </c>
      <c r="BJ136" s="213" t="s">
        <v>42</v>
      </c>
    </row>
    <row r="137" spans="1:62" s="51" customFormat="1" ht="11.25" customHeight="1" x14ac:dyDescent="0.15">
      <c r="A137" s="189" t="s">
        <v>354</v>
      </c>
      <c r="B137" s="47"/>
      <c r="C137" s="52"/>
      <c r="D137" s="52"/>
      <c r="E137" s="52"/>
      <c r="F137" s="172"/>
      <c r="G137" s="52"/>
      <c r="H137" s="47"/>
      <c r="I137" s="47"/>
      <c r="J137" s="47"/>
      <c r="K137" s="47"/>
      <c r="L137" s="47"/>
      <c r="M137" s="47"/>
      <c r="N137" s="47"/>
      <c r="O137" s="47"/>
      <c r="P137" s="47"/>
      <c r="Q137" s="47"/>
      <c r="R137" s="47"/>
      <c r="S137" s="47"/>
      <c r="T137" s="47"/>
      <c r="U137" s="47"/>
      <c r="V137" s="47"/>
      <c r="W137" s="47"/>
      <c r="X137" s="47"/>
      <c r="Y137" s="47"/>
      <c r="Z137" s="47"/>
      <c r="AA137" s="80"/>
      <c r="AB137" s="80"/>
      <c r="AC137" s="80"/>
      <c r="AD137" s="47"/>
      <c r="AE137" s="47"/>
      <c r="AF137" s="47"/>
      <c r="AG137" s="85"/>
      <c r="AH137" s="88"/>
      <c r="AI137" s="121"/>
      <c r="AJ137" s="47"/>
      <c r="AK137" s="47"/>
      <c r="AL137" s="47"/>
      <c r="AM137" s="47"/>
      <c r="AN137" s="122"/>
      <c r="AO137" s="47"/>
      <c r="AP137" s="47"/>
      <c r="AQ137" s="47"/>
      <c r="AR137" s="47"/>
      <c r="AS137" s="47"/>
      <c r="AT137" s="47"/>
      <c r="AU137" s="85"/>
      <c r="AV137" s="88"/>
      <c r="AW137" s="80"/>
      <c r="AX137" s="80"/>
      <c r="AY137" s="50"/>
      <c r="AZ137" s="91"/>
      <c r="BA137" s="88"/>
      <c r="BB137" s="78"/>
      <c r="BC137" s="75"/>
      <c r="BD137" s="75"/>
      <c r="BE137" s="75"/>
      <c r="BF137" s="75"/>
      <c r="BG137" s="50"/>
      <c r="BH137" s="78"/>
      <c r="BI137" s="130"/>
      <c r="BJ137" s="213"/>
    </row>
    <row r="138" spans="1:62" s="177" customFormat="1" ht="11.25" customHeight="1" x14ac:dyDescent="0.15">
      <c r="A138" s="188" t="s">
        <v>141</v>
      </c>
      <c r="B138" s="47" t="s">
        <v>38</v>
      </c>
      <c r="C138" s="52" t="s">
        <v>39</v>
      </c>
      <c r="D138" s="52" t="s">
        <v>677</v>
      </c>
      <c r="E138" s="52" t="s">
        <v>226</v>
      </c>
      <c r="F138" s="172"/>
      <c r="G138" s="52">
        <v>77000</v>
      </c>
      <c r="H138" s="47">
        <v>34000</v>
      </c>
      <c r="I138" s="47">
        <v>1563</v>
      </c>
      <c r="J138" s="47">
        <v>109</v>
      </c>
      <c r="K138" s="47">
        <v>3</v>
      </c>
      <c r="L138" s="47">
        <v>83</v>
      </c>
      <c r="M138" s="47">
        <v>510</v>
      </c>
      <c r="N138" s="47">
        <v>517</v>
      </c>
      <c r="O138" s="47">
        <v>0</v>
      </c>
      <c r="P138" s="47">
        <v>0</v>
      </c>
      <c r="Q138" s="47">
        <v>0</v>
      </c>
      <c r="R138" s="47">
        <v>0</v>
      </c>
      <c r="S138" s="47">
        <v>0</v>
      </c>
      <c r="T138" s="47">
        <v>0</v>
      </c>
      <c r="U138" s="47">
        <v>0</v>
      </c>
      <c r="V138" s="47">
        <v>0</v>
      </c>
      <c r="W138" s="47">
        <v>0</v>
      </c>
      <c r="X138" s="47">
        <v>0</v>
      </c>
      <c r="Y138" s="47">
        <v>2700</v>
      </c>
      <c r="Z138" s="47">
        <v>500</v>
      </c>
      <c r="AA138" s="80">
        <v>1</v>
      </c>
      <c r="AB138" s="80">
        <v>0</v>
      </c>
      <c r="AC138" s="80">
        <v>0</v>
      </c>
      <c r="AD138" s="47">
        <v>180</v>
      </c>
      <c r="AE138" s="47">
        <v>265000</v>
      </c>
      <c r="AF138" s="47">
        <v>173</v>
      </c>
      <c r="AG138" s="85">
        <v>2800000</v>
      </c>
      <c r="AH138" s="88"/>
      <c r="AI138" s="121">
        <v>69900</v>
      </c>
      <c r="AJ138" s="47">
        <v>300</v>
      </c>
      <c r="AK138" s="47">
        <v>0</v>
      </c>
      <c r="AL138" s="47">
        <v>60400</v>
      </c>
      <c r="AM138" s="47">
        <v>0</v>
      </c>
      <c r="AN138" s="122"/>
      <c r="AO138" s="47">
        <v>1467000</v>
      </c>
      <c r="AP138" s="47">
        <v>70400</v>
      </c>
      <c r="AQ138" s="47">
        <v>0</v>
      </c>
      <c r="AR138" s="47">
        <v>0</v>
      </c>
      <c r="AS138" s="47">
        <v>0</v>
      </c>
      <c r="AT138" s="47">
        <v>339000</v>
      </c>
      <c r="AU138" s="85">
        <v>0</v>
      </c>
      <c r="AV138" s="88"/>
      <c r="AW138" s="80">
        <v>0.78</v>
      </c>
      <c r="AX138" s="80">
        <v>0.22</v>
      </c>
      <c r="AY138" s="50" t="s">
        <v>41</v>
      </c>
      <c r="AZ138" s="91" t="s">
        <v>41</v>
      </c>
      <c r="BA138" s="88"/>
      <c r="BB138" s="78">
        <v>73.25</v>
      </c>
      <c r="BC138" s="75">
        <v>10100000</v>
      </c>
      <c r="BD138" s="75">
        <v>5200000</v>
      </c>
      <c r="BE138" s="75">
        <v>9600000</v>
      </c>
      <c r="BF138" s="75">
        <v>25000000</v>
      </c>
      <c r="BG138" s="50" t="s">
        <v>42</v>
      </c>
      <c r="BH138" s="78">
        <v>69.61</v>
      </c>
      <c r="BI138" s="130"/>
      <c r="BJ138" s="213" t="s">
        <v>46</v>
      </c>
    </row>
    <row r="139" spans="1:62" s="177" customFormat="1" ht="11.25" customHeight="1" x14ac:dyDescent="0.15">
      <c r="A139" s="188" t="s">
        <v>142</v>
      </c>
      <c r="B139" s="47" t="s">
        <v>678</v>
      </c>
      <c r="C139" s="52" t="s">
        <v>679</v>
      </c>
      <c r="D139" s="52" t="s">
        <v>680</v>
      </c>
      <c r="E139" s="52" t="s">
        <v>681</v>
      </c>
      <c r="F139" s="172"/>
      <c r="G139" s="52">
        <v>25000</v>
      </c>
      <c r="H139" s="47">
        <v>12500</v>
      </c>
      <c r="I139" s="47">
        <v>570</v>
      </c>
      <c r="J139" s="47">
        <v>60</v>
      </c>
      <c r="K139" s="47">
        <v>36</v>
      </c>
      <c r="L139" s="47">
        <v>17</v>
      </c>
      <c r="M139" s="47">
        <v>368</v>
      </c>
      <c r="N139" s="47">
        <v>5</v>
      </c>
      <c r="O139" s="47">
        <v>455</v>
      </c>
      <c r="P139" s="47">
        <v>0</v>
      </c>
      <c r="Q139" s="47">
        <v>0</v>
      </c>
      <c r="R139" s="47">
        <v>0</v>
      </c>
      <c r="S139" s="47">
        <v>0</v>
      </c>
      <c r="T139" s="47">
        <v>0</v>
      </c>
      <c r="U139" s="47">
        <v>0</v>
      </c>
      <c r="V139" s="47">
        <v>0</v>
      </c>
      <c r="W139" s="47">
        <v>0</v>
      </c>
      <c r="X139" s="47">
        <v>0</v>
      </c>
      <c r="Y139" s="47">
        <v>563</v>
      </c>
      <c r="Z139" s="47">
        <v>145</v>
      </c>
      <c r="AA139" s="80">
        <v>0.99</v>
      </c>
      <c r="AB139" s="80">
        <v>0</v>
      </c>
      <c r="AC139" s="80">
        <v>0.01</v>
      </c>
      <c r="AD139" s="47">
        <v>12</v>
      </c>
      <c r="AE139" s="47">
        <v>3350</v>
      </c>
      <c r="AF139" s="47">
        <v>175</v>
      </c>
      <c r="AG139" s="85">
        <v>1750000</v>
      </c>
      <c r="AH139" s="88"/>
      <c r="AI139" s="121">
        <v>3824</v>
      </c>
      <c r="AJ139" s="47">
        <v>0</v>
      </c>
      <c r="AK139" s="47">
        <v>0</v>
      </c>
      <c r="AL139" s="47">
        <v>261878</v>
      </c>
      <c r="AM139" s="47">
        <v>0</v>
      </c>
      <c r="AN139" s="122"/>
      <c r="AO139" s="47">
        <v>6638314</v>
      </c>
      <c r="AP139" s="47">
        <v>0</v>
      </c>
      <c r="AQ139" s="47">
        <v>2600000</v>
      </c>
      <c r="AR139" s="47">
        <v>0</v>
      </c>
      <c r="AS139" s="47">
        <v>0</v>
      </c>
      <c r="AT139" s="47">
        <v>0</v>
      </c>
      <c r="AU139" s="85">
        <v>0</v>
      </c>
      <c r="AV139" s="88"/>
      <c r="AW139" s="80">
        <v>0.61</v>
      </c>
      <c r="AX139" s="80">
        <v>0.39</v>
      </c>
      <c r="AY139" s="50" t="s">
        <v>95</v>
      </c>
      <c r="AZ139" s="91" t="s">
        <v>95</v>
      </c>
      <c r="BA139" s="88"/>
      <c r="BB139" s="78">
        <v>81</v>
      </c>
      <c r="BC139" s="75">
        <v>6785325</v>
      </c>
      <c r="BD139" s="75">
        <v>4456872</v>
      </c>
      <c r="BE139" s="75">
        <v>8976913</v>
      </c>
      <c r="BF139" s="75">
        <v>20763256</v>
      </c>
      <c r="BG139" s="50" t="s">
        <v>42</v>
      </c>
      <c r="BH139" s="78">
        <v>82</v>
      </c>
      <c r="BI139" s="130"/>
      <c r="BJ139" s="213" t="s">
        <v>46</v>
      </c>
    </row>
    <row r="140" spans="1:62" s="177" customFormat="1" ht="11.25" customHeight="1" x14ac:dyDescent="0.15">
      <c r="A140" s="188" t="s">
        <v>64</v>
      </c>
      <c r="B140" s="47" t="s">
        <v>62</v>
      </c>
      <c r="C140" s="52" t="s">
        <v>682</v>
      </c>
      <c r="D140" s="52" t="s">
        <v>65</v>
      </c>
      <c r="E140" s="52" t="s">
        <v>66</v>
      </c>
      <c r="F140" s="172"/>
      <c r="G140" s="52">
        <v>23168</v>
      </c>
      <c r="H140" s="47">
        <v>9945</v>
      </c>
      <c r="I140" s="47">
        <v>707</v>
      </c>
      <c r="J140" s="47">
        <v>133</v>
      </c>
      <c r="K140" s="47">
        <v>26</v>
      </c>
      <c r="L140" s="47">
        <v>21</v>
      </c>
      <c r="M140" s="47">
        <v>550</v>
      </c>
      <c r="N140" s="47">
        <v>1</v>
      </c>
      <c r="O140" s="47">
        <v>69</v>
      </c>
      <c r="P140" s="47"/>
      <c r="Q140" s="47"/>
      <c r="R140" s="47"/>
      <c r="S140" s="47"/>
      <c r="T140" s="47"/>
      <c r="U140" s="47"/>
      <c r="V140" s="47"/>
      <c r="W140" s="47"/>
      <c r="X140" s="47"/>
      <c r="Y140" s="47">
        <v>878</v>
      </c>
      <c r="Z140" s="47"/>
      <c r="AA140" s="80">
        <v>0.96</v>
      </c>
      <c r="AB140" s="80">
        <v>0</v>
      </c>
      <c r="AC140" s="80">
        <v>0.04</v>
      </c>
      <c r="AD140" s="47">
        <v>128</v>
      </c>
      <c r="AE140" s="47">
        <v>170000</v>
      </c>
      <c r="AF140" s="47">
        <v>138</v>
      </c>
      <c r="AG140" s="85">
        <v>6650000</v>
      </c>
      <c r="AH140" s="88"/>
      <c r="AI140" s="121"/>
      <c r="AJ140" s="47"/>
      <c r="AK140" s="47"/>
      <c r="AL140" s="47"/>
      <c r="AM140" s="47"/>
      <c r="AN140" s="122"/>
      <c r="AO140" s="47"/>
      <c r="AP140" s="47"/>
      <c r="AQ140" s="47"/>
      <c r="AR140" s="47"/>
      <c r="AS140" s="47"/>
      <c r="AT140" s="47"/>
      <c r="AU140" s="85"/>
      <c r="AV140" s="88"/>
      <c r="AW140" s="80">
        <v>0.6</v>
      </c>
      <c r="AX140" s="80">
        <v>0.4</v>
      </c>
      <c r="AY140" s="50" t="s">
        <v>41</v>
      </c>
      <c r="AZ140" s="91" t="s">
        <v>41</v>
      </c>
      <c r="BA140" s="88"/>
      <c r="BB140" s="78">
        <v>61.03</v>
      </c>
      <c r="BC140" s="75">
        <v>4556686</v>
      </c>
      <c r="BD140" s="75">
        <v>10495981</v>
      </c>
      <c r="BE140" s="75">
        <v>4769149</v>
      </c>
      <c r="BF140" s="75">
        <v>31727369</v>
      </c>
      <c r="BG140" s="50" t="s">
        <v>42</v>
      </c>
      <c r="BH140" s="78">
        <v>61.77</v>
      </c>
      <c r="BI140" s="130"/>
      <c r="BJ140" s="213" t="s">
        <v>46</v>
      </c>
    </row>
    <row r="141" spans="1:62" s="51" customFormat="1" ht="11.25" customHeight="1" x14ac:dyDescent="0.15">
      <c r="A141" s="189" t="s">
        <v>156</v>
      </c>
      <c r="B141" s="47"/>
      <c r="C141" s="52"/>
      <c r="D141" s="52"/>
      <c r="E141" s="52"/>
      <c r="F141" s="172"/>
      <c r="G141" s="52"/>
      <c r="H141" s="47"/>
      <c r="I141" s="47"/>
      <c r="J141" s="47"/>
      <c r="K141" s="47"/>
      <c r="L141" s="47"/>
      <c r="M141" s="47"/>
      <c r="N141" s="47"/>
      <c r="O141" s="47"/>
      <c r="P141" s="47"/>
      <c r="Q141" s="47"/>
      <c r="R141" s="47"/>
      <c r="S141" s="47"/>
      <c r="T141" s="47"/>
      <c r="U141" s="47"/>
      <c r="V141" s="47"/>
      <c r="W141" s="47"/>
      <c r="X141" s="47"/>
      <c r="Y141" s="47"/>
      <c r="Z141" s="47"/>
      <c r="AA141" s="80"/>
      <c r="AB141" s="80"/>
      <c r="AC141" s="80"/>
      <c r="AD141" s="47"/>
      <c r="AE141" s="47"/>
      <c r="AF141" s="47"/>
      <c r="AG141" s="85"/>
      <c r="AH141" s="88"/>
      <c r="AI141" s="121"/>
      <c r="AJ141" s="47"/>
      <c r="AK141" s="47"/>
      <c r="AL141" s="47"/>
      <c r="AM141" s="47"/>
      <c r="AN141" s="122"/>
      <c r="AO141" s="47"/>
      <c r="AP141" s="47"/>
      <c r="AQ141" s="47"/>
      <c r="AR141" s="47"/>
      <c r="AS141" s="47"/>
      <c r="AT141" s="47"/>
      <c r="AU141" s="85"/>
      <c r="AV141" s="88"/>
      <c r="AW141" s="80"/>
      <c r="AX141" s="80"/>
      <c r="AY141" s="50"/>
      <c r="AZ141" s="91"/>
      <c r="BA141" s="88"/>
      <c r="BB141" s="78"/>
      <c r="BC141" s="75"/>
      <c r="BD141" s="75"/>
      <c r="BE141" s="75"/>
      <c r="BF141" s="75"/>
      <c r="BG141" s="50"/>
      <c r="BH141" s="78"/>
      <c r="BI141" s="130"/>
      <c r="BJ141" s="213"/>
    </row>
    <row r="142" spans="1:62" s="177" customFormat="1" ht="11.25" customHeight="1" x14ac:dyDescent="0.15">
      <c r="A142" s="188" t="s">
        <v>334</v>
      </c>
      <c r="B142" s="47" t="s">
        <v>335</v>
      </c>
      <c r="C142" s="52" t="s">
        <v>336</v>
      </c>
      <c r="D142" s="52" t="s">
        <v>337</v>
      </c>
      <c r="E142" s="52" t="s">
        <v>683</v>
      </c>
      <c r="F142" s="172"/>
      <c r="G142" s="52">
        <v>9336</v>
      </c>
      <c r="H142" s="47">
        <v>4600</v>
      </c>
      <c r="I142" s="47">
        <v>335</v>
      </c>
      <c r="J142" s="47">
        <v>22</v>
      </c>
      <c r="K142" s="47">
        <v>2</v>
      </c>
      <c r="L142" s="47">
        <v>3</v>
      </c>
      <c r="M142" s="47">
        <v>503</v>
      </c>
      <c r="N142" s="47">
        <v>6</v>
      </c>
      <c r="O142" s="47">
        <v>165</v>
      </c>
      <c r="P142" s="47">
        <v>0</v>
      </c>
      <c r="Q142" s="47">
        <v>401</v>
      </c>
      <c r="R142" s="47">
        <v>1</v>
      </c>
      <c r="S142" s="47">
        <v>0</v>
      </c>
      <c r="T142" s="47">
        <v>0</v>
      </c>
      <c r="U142" s="47">
        <v>300</v>
      </c>
      <c r="V142" s="47">
        <v>0</v>
      </c>
      <c r="W142" s="47">
        <v>0</v>
      </c>
      <c r="X142" s="47">
        <v>0</v>
      </c>
      <c r="Y142" s="47">
        <v>664</v>
      </c>
      <c r="Z142" s="47">
        <v>0</v>
      </c>
      <c r="AA142" s="80">
        <v>0.46</v>
      </c>
      <c r="AB142" s="80">
        <v>0.54</v>
      </c>
      <c r="AC142" s="80">
        <v>0</v>
      </c>
      <c r="AD142" s="47">
        <v>107</v>
      </c>
      <c r="AE142" s="47">
        <v>209630</v>
      </c>
      <c r="AF142" s="47">
        <v>44</v>
      </c>
      <c r="AG142" s="85">
        <v>232000</v>
      </c>
      <c r="AH142" s="88"/>
      <c r="AI142" s="123">
        <v>124561</v>
      </c>
      <c r="AJ142" s="47">
        <v>0</v>
      </c>
      <c r="AK142" s="47">
        <v>0</v>
      </c>
      <c r="AL142" s="47">
        <v>11926</v>
      </c>
      <c r="AM142" s="47">
        <v>23248</v>
      </c>
      <c r="AN142" s="122"/>
      <c r="AO142" s="49">
        <v>0</v>
      </c>
      <c r="AP142" s="47">
        <v>3319</v>
      </c>
      <c r="AQ142" s="47">
        <v>205779</v>
      </c>
      <c r="AR142" s="47">
        <v>0</v>
      </c>
      <c r="AS142" s="47">
        <v>0</v>
      </c>
      <c r="AT142" s="47">
        <v>0</v>
      </c>
      <c r="AU142" s="85">
        <v>0</v>
      </c>
      <c r="AV142" s="88"/>
      <c r="AW142" s="80">
        <v>0.98</v>
      </c>
      <c r="AX142" s="80">
        <v>0.02</v>
      </c>
      <c r="AY142" s="50" t="s">
        <v>50</v>
      </c>
      <c r="AZ142" s="91" t="s">
        <v>50</v>
      </c>
      <c r="BA142" s="88"/>
      <c r="BB142" s="78">
        <v>60.16</v>
      </c>
      <c r="BC142" s="75">
        <v>10229575</v>
      </c>
      <c r="BD142" s="75">
        <v>3758664</v>
      </c>
      <c r="BE142" s="75">
        <v>7405220</v>
      </c>
      <c r="BF142" s="75">
        <v>36396279</v>
      </c>
      <c r="BG142" s="50" t="s">
        <v>42</v>
      </c>
      <c r="BH142" s="78">
        <v>61.07</v>
      </c>
      <c r="BI142" s="130"/>
      <c r="BJ142" s="213" t="s">
        <v>42</v>
      </c>
    </row>
    <row r="143" spans="1:62" s="51" customFormat="1" ht="11.25" customHeight="1" x14ac:dyDescent="0.15">
      <c r="A143" s="189" t="s">
        <v>157</v>
      </c>
      <c r="B143" s="47"/>
      <c r="C143" s="52"/>
      <c r="D143" s="52"/>
      <c r="E143" s="52"/>
      <c r="F143" s="172"/>
      <c r="G143" s="52"/>
      <c r="H143" s="47"/>
      <c r="I143" s="47"/>
      <c r="J143" s="47"/>
      <c r="K143" s="47"/>
      <c r="L143" s="47"/>
      <c r="M143" s="47"/>
      <c r="N143" s="47"/>
      <c r="O143" s="47"/>
      <c r="P143" s="47"/>
      <c r="Q143" s="47"/>
      <c r="R143" s="47"/>
      <c r="S143" s="47"/>
      <c r="T143" s="47"/>
      <c r="U143" s="47"/>
      <c r="V143" s="47"/>
      <c r="W143" s="47"/>
      <c r="X143" s="47"/>
      <c r="Y143" s="47"/>
      <c r="Z143" s="47"/>
      <c r="AA143" s="80"/>
      <c r="AB143" s="80"/>
      <c r="AC143" s="80"/>
      <c r="AD143" s="47"/>
      <c r="AE143" s="47"/>
      <c r="AF143" s="47"/>
      <c r="AG143" s="85"/>
      <c r="AH143" s="88"/>
      <c r="AI143" s="121"/>
      <c r="AJ143" s="47"/>
      <c r="AK143" s="47"/>
      <c r="AL143" s="47"/>
      <c r="AM143" s="47"/>
      <c r="AN143" s="122"/>
      <c r="AO143" s="47"/>
      <c r="AP143" s="47"/>
      <c r="AQ143" s="47"/>
      <c r="AR143" s="47"/>
      <c r="AS143" s="47"/>
      <c r="AT143" s="47"/>
      <c r="AU143" s="85"/>
      <c r="AV143" s="88"/>
      <c r="AW143" s="80"/>
      <c r="AX143" s="80"/>
      <c r="AY143" s="50"/>
      <c r="AZ143" s="91"/>
      <c r="BA143" s="88"/>
      <c r="BB143" s="78"/>
      <c r="BC143" s="75"/>
      <c r="BD143" s="75"/>
      <c r="BE143" s="75"/>
      <c r="BF143" s="75"/>
      <c r="BG143" s="50"/>
      <c r="BH143" s="78"/>
      <c r="BI143" s="130"/>
      <c r="BJ143" s="213"/>
    </row>
    <row r="144" spans="1:62" s="51" customFormat="1" ht="11.25" customHeight="1" x14ac:dyDescent="0.15">
      <c r="A144" s="189" t="s">
        <v>355</v>
      </c>
      <c r="B144" s="47"/>
      <c r="C144" s="52"/>
      <c r="D144" s="52"/>
      <c r="E144" s="52"/>
      <c r="F144" s="172"/>
      <c r="G144" s="52"/>
      <c r="H144" s="47"/>
      <c r="I144" s="47"/>
      <c r="J144" s="47"/>
      <c r="K144" s="47"/>
      <c r="L144" s="47"/>
      <c r="M144" s="47"/>
      <c r="N144" s="47"/>
      <c r="O144" s="47"/>
      <c r="P144" s="47"/>
      <c r="Q144" s="47"/>
      <c r="R144" s="47"/>
      <c r="S144" s="47"/>
      <c r="T144" s="47"/>
      <c r="U144" s="47"/>
      <c r="V144" s="47"/>
      <c r="W144" s="47"/>
      <c r="X144" s="47"/>
      <c r="Y144" s="47"/>
      <c r="Z144" s="47"/>
      <c r="AA144" s="80"/>
      <c r="AB144" s="80"/>
      <c r="AC144" s="80"/>
      <c r="AD144" s="47"/>
      <c r="AE144" s="47"/>
      <c r="AF144" s="47"/>
      <c r="AG144" s="85"/>
      <c r="AH144" s="88"/>
      <c r="AI144" s="121"/>
      <c r="AJ144" s="47"/>
      <c r="AK144" s="47"/>
      <c r="AL144" s="47"/>
      <c r="AM144" s="47"/>
      <c r="AN144" s="122"/>
      <c r="AO144" s="47"/>
      <c r="AP144" s="47"/>
      <c r="AQ144" s="47"/>
      <c r="AR144" s="47"/>
      <c r="AS144" s="47"/>
      <c r="AT144" s="47"/>
      <c r="AU144" s="85"/>
      <c r="AV144" s="88"/>
      <c r="AW144" s="80"/>
      <c r="AX144" s="80"/>
      <c r="AY144" s="50"/>
      <c r="AZ144" s="91"/>
      <c r="BA144" s="88"/>
      <c r="BB144" s="78"/>
      <c r="BC144" s="75"/>
      <c r="BD144" s="75"/>
      <c r="BE144" s="75"/>
      <c r="BF144" s="75"/>
      <c r="BG144" s="50"/>
      <c r="BH144" s="78"/>
      <c r="BI144" s="130"/>
      <c r="BJ144" s="213"/>
    </row>
    <row r="145" spans="1:62" s="177" customFormat="1" ht="11.25" customHeight="1" x14ac:dyDescent="0.15">
      <c r="A145" s="188" t="s">
        <v>100</v>
      </c>
      <c r="B145" s="47" t="s">
        <v>98</v>
      </c>
      <c r="C145" s="52" t="s">
        <v>99</v>
      </c>
      <c r="D145" s="52" t="s">
        <v>101</v>
      </c>
      <c r="E145" s="52" t="s">
        <v>102</v>
      </c>
      <c r="F145" s="172"/>
      <c r="G145" s="52">
        <v>43546</v>
      </c>
      <c r="H145" s="47"/>
      <c r="I145" s="47">
        <v>1466</v>
      </c>
      <c r="J145" s="47">
        <v>60</v>
      </c>
      <c r="K145" s="47">
        <v>62</v>
      </c>
      <c r="L145" s="47">
        <v>62</v>
      </c>
      <c r="M145" s="47">
        <v>1466</v>
      </c>
      <c r="N145" s="47">
        <v>100</v>
      </c>
      <c r="O145" s="47">
        <v>1466</v>
      </c>
      <c r="P145" s="47">
        <v>0</v>
      </c>
      <c r="Q145" s="47"/>
      <c r="R145" s="47"/>
      <c r="S145" s="47"/>
      <c r="T145" s="47"/>
      <c r="U145" s="47"/>
      <c r="V145" s="47"/>
      <c r="W145" s="47"/>
      <c r="X145" s="47"/>
      <c r="Y145" s="47">
        <v>3500</v>
      </c>
      <c r="Z145" s="47">
        <v>225</v>
      </c>
      <c r="AA145" s="80">
        <v>0.84</v>
      </c>
      <c r="AB145" s="80">
        <v>0</v>
      </c>
      <c r="AC145" s="80">
        <v>0.16</v>
      </c>
      <c r="AD145" s="47">
        <v>256</v>
      </c>
      <c r="AE145" s="47">
        <v>500000</v>
      </c>
      <c r="AF145" s="47">
        <v>256</v>
      </c>
      <c r="AG145" s="85">
        <v>1000000</v>
      </c>
      <c r="AH145" s="88" t="s">
        <v>684</v>
      </c>
      <c r="AI145" s="121">
        <v>566412</v>
      </c>
      <c r="AJ145" s="47">
        <v>0</v>
      </c>
      <c r="AK145" s="47">
        <v>0</v>
      </c>
      <c r="AL145" s="47">
        <v>6000</v>
      </c>
      <c r="AM145" s="47"/>
      <c r="AN145" s="122"/>
      <c r="AO145" s="47">
        <v>500000</v>
      </c>
      <c r="AP145" s="47">
        <v>35000</v>
      </c>
      <c r="AQ145" s="47">
        <v>120000</v>
      </c>
      <c r="AR145" s="47">
        <v>0</v>
      </c>
      <c r="AS145" s="47">
        <v>0</v>
      </c>
      <c r="AT145" s="47">
        <v>0</v>
      </c>
      <c r="AU145" s="85"/>
      <c r="AV145" s="88"/>
      <c r="AW145" s="80">
        <v>0</v>
      </c>
      <c r="AX145" s="80">
        <v>1</v>
      </c>
      <c r="AY145" s="50" t="s">
        <v>95</v>
      </c>
      <c r="AZ145" s="91" t="s">
        <v>95</v>
      </c>
      <c r="BA145" s="88" t="s">
        <v>685</v>
      </c>
      <c r="BB145" s="78">
        <v>56</v>
      </c>
      <c r="BC145" s="75">
        <v>227000000</v>
      </c>
      <c r="BD145" s="75">
        <v>43000000</v>
      </c>
      <c r="BE145" s="75">
        <v>72000000</v>
      </c>
      <c r="BF145" s="75">
        <v>400000000</v>
      </c>
      <c r="BG145" s="50" t="s">
        <v>42</v>
      </c>
      <c r="BH145" s="78">
        <v>56</v>
      </c>
      <c r="BI145" s="130" t="s">
        <v>686</v>
      </c>
      <c r="BJ145" s="213" t="s">
        <v>46</v>
      </c>
    </row>
    <row r="146" spans="1:62" s="51" customFormat="1" ht="11.25" customHeight="1" x14ac:dyDescent="0.15">
      <c r="A146" s="189" t="s">
        <v>356</v>
      </c>
      <c r="B146" s="47"/>
      <c r="C146" s="52"/>
      <c r="D146" s="52"/>
      <c r="E146" s="52"/>
      <c r="F146" s="172"/>
      <c r="G146" s="52"/>
      <c r="H146" s="47"/>
      <c r="I146" s="47"/>
      <c r="J146" s="47"/>
      <c r="K146" s="47"/>
      <c r="L146" s="47"/>
      <c r="M146" s="47"/>
      <c r="N146" s="47"/>
      <c r="O146" s="47"/>
      <c r="P146" s="47"/>
      <c r="Q146" s="47"/>
      <c r="R146" s="47"/>
      <c r="S146" s="47"/>
      <c r="T146" s="47"/>
      <c r="U146" s="47"/>
      <c r="V146" s="47"/>
      <c r="W146" s="47"/>
      <c r="X146" s="47"/>
      <c r="Y146" s="47"/>
      <c r="Z146" s="47"/>
      <c r="AA146" s="80"/>
      <c r="AB146" s="80"/>
      <c r="AC146" s="80"/>
      <c r="AD146" s="47"/>
      <c r="AE146" s="47"/>
      <c r="AF146" s="47"/>
      <c r="AG146" s="85"/>
      <c r="AH146" s="88"/>
      <c r="AI146" s="121"/>
      <c r="AJ146" s="47"/>
      <c r="AK146" s="47"/>
      <c r="AL146" s="47"/>
      <c r="AM146" s="47"/>
      <c r="AN146" s="122"/>
      <c r="AO146" s="47"/>
      <c r="AP146" s="47"/>
      <c r="AQ146" s="47"/>
      <c r="AR146" s="47"/>
      <c r="AS146" s="47"/>
      <c r="AT146" s="47"/>
      <c r="AU146" s="85"/>
      <c r="AV146" s="88"/>
      <c r="AW146" s="80"/>
      <c r="AX146" s="80"/>
      <c r="AY146" s="50"/>
      <c r="AZ146" s="91"/>
      <c r="BA146" s="88"/>
      <c r="BB146" s="78"/>
      <c r="BC146" s="75"/>
      <c r="BD146" s="75"/>
      <c r="BE146" s="75"/>
      <c r="BF146" s="75"/>
      <c r="BG146" s="50"/>
      <c r="BH146" s="78"/>
      <c r="BI146" s="130"/>
      <c r="BJ146" s="213"/>
    </row>
    <row r="147" spans="1:62" s="177" customFormat="1" ht="11.25" customHeight="1" x14ac:dyDescent="0.15">
      <c r="A147" s="188" t="s">
        <v>143</v>
      </c>
      <c r="B147" s="47" t="s">
        <v>636</v>
      </c>
      <c r="C147" s="52" t="s">
        <v>637</v>
      </c>
      <c r="D147" s="52" t="s">
        <v>638</v>
      </c>
      <c r="E147" s="52" t="s">
        <v>639</v>
      </c>
      <c r="F147" s="172"/>
      <c r="G147" s="52">
        <v>17062</v>
      </c>
      <c r="H147" s="47">
        <v>8531</v>
      </c>
      <c r="I147" s="47">
        <v>360</v>
      </c>
      <c r="J147" s="47">
        <v>21</v>
      </c>
      <c r="K147" s="47">
        <v>15</v>
      </c>
      <c r="L147" s="47">
        <v>25</v>
      </c>
      <c r="M147" s="47">
        <v>229</v>
      </c>
      <c r="N147" s="47">
        <v>340</v>
      </c>
      <c r="O147" s="47">
        <v>360</v>
      </c>
      <c r="P147" s="47">
        <v>2</v>
      </c>
      <c r="Q147" s="47">
        <v>0</v>
      </c>
      <c r="R147" s="47">
        <v>0</v>
      </c>
      <c r="S147" s="47">
        <v>0</v>
      </c>
      <c r="T147" s="47">
        <v>0</v>
      </c>
      <c r="U147" s="47">
        <v>0</v>
      </c>
      <c r="V147" s="47">
        <v>0</v>
      </c>
      <c r="W147" s="47">
        <v>0</v>
      </c>
      <c r="X147" s="47">
        <v>0</v>
      </c>
      <c r="Y147" s="47">
        <v>371</v>
      </c>
      <c r="Z147" s="47">
        <v>0</v>
      </c>
      <c r="AA147" s="80">
        <v>0.98</v>
      </c>
      <c r="AB147" s="80">
        <v>0</v>
      </c>
      <c r="AC147" s="80">
        <v>0.02</v>
      </c>
      <c r="AD147" s="47">
        <v>67</v>
      </c>
      <c r="AE147" s="47">
        <v>94150</v>
      </c>
      <c r="AF147" s="47">
        <v>85</v>
      </c>
      <c r="AG147" s="85">
        <v>1840500</v>
      </c>
      <c r="AH147" s="88"/>
      <c r="AI147" s="121">
        <v>32054</v>
      </c>
      <c r="AJ147" s="47">
        <v>0</v>
      </c>
      <c r="AK147" s="47">
        <v>0</v>
      </c>
      <c r="AL147" s="47">
        <v>34082</v>
      </c>
      <c r="AM147" s="47">
        <v>0</v>
      </c>
      <c r="AN147" s="122"/>
      <c r="AO147" s="47">
        <v>1671361</v>
      </c>
      <c r="AP147" s="47">
        <v>0</v>
      </c>
      <c r="AQ147" s="47">
        <v>0</v>
      </c>
      <c r="AR147" s="47">
        <v>3700</v>
      </c>
      <c r="AS147" s="47">
        <v>0</v>
      </c>
      <c r="AT147" s="47">
        <v>0</v>
      </c>
      <c r="AU147" s="85">
        <v>410032</v>
      </c>
      <c r="AV147" s="88" t="s">
        <v>640</v>
      </c>
      <c r="AW147" s="80">
        <v>0.8</v>
      </c>
      <c r="AX147" s="80">
        <v>0.2</v>
      </c>
      <c r="AY147" s="50" t="s">
        <v>50</v>
      </c>
      <c r="AZ147" s="91" t="s">
        <v>95</v>
      </c>
      <c r="BA147" s="88" t="s">
        <v>641</v>
      </c>
      <c r="BB147" s="78">
        <v>78.92</v>
      </c>
      <c r="BC147" s="75">
        <v>7696826</v>
      </c>
      <c r="BD147" s="75">
        <v>6340808</v>
      </c>
      <c r="BE147" s="75">
        <v>3203995</v>
      </c>
      <c r="BF147" s="75">
        <v>17508007</v>
      </c>
      <c r="BG147" s="50" t="s">
        <v>42</v>
      </c>
      <c r="BH147" s="78">
        <v>78.37</v>
      </c>
      <c r="BI147" s="130" t="s">
        <v>642</v>
      </c>
      <c r="BJ147" s="213" t="s">
        <v>42</v>
      </c>
    </row>
    <row r="148" spans="1:62" s="177" customFormat="1" ht="11.25" customHeight="1" x14ac:dyDescent="0.15">
      <c r="A148" s="188" t="s">
        <v>116</v>
      </c>
      <c r="B148" s="47" t="s">
        <v>114</v>
      </c>
      <c r="C148" s="52" t="s">
        <v>115</v>
      </c>
      <c r="D148" s="52" t="s">
        <v>734</v>
      </c>
      <c r="E148" s="52" t="s">
        <v>118</v>
      </c>
      <c r="F148" s="172"/>
      <c r="G148" s="52">
        <v>43337</v>
      </c>
      <c r="H148" s="47">
        <v>19232</v>
      </c>
      <c r="I148" s="47">
        <v>1626</v>
      </c>
      <c r="J148" s="47">
        <v>57</v>
      </c>
      <c r="K148" s="47">
        <v>15</v>
      </c>
      <c r="L148" s="47">
        <v>3</v>
      </c>
      <c r="M148" s="47">
        <v>353</v>
      </c>
      <c r="N148" s="47">
        <v>182</v>
      </c>
      <c r="O148" s="47">
        <v>1410</v>
      </c>
      <c r="P148" s="47">
        <v>3</v>
      </c>
      <c r="Q148" s="47">
        <v>12</v>
      </c>
      <c r="R148" s="47">
        <v>0</v>
      </c>
      <c r="S148" s="47">
        <v>0</v>
      </c>
      <c r="T148" s="47">
        <v>0</v>
      </c>
      <c r="U148" s="47">
        <v>0</v>
      </c>
      <c r="V148" s="47">
        <v>0</v>
      </c>
      <c r="W148" s="47">
        <v>0</v>
      </c>
      <c r="X148" s="47">
        <v>0</v>
      </c>
      <c r="Y148" s="47">
        <v>2066</v>
      </c>
      <c r="Z148" s="47">
        <v>250</v>
      </c>
      <c r="AA148" s="80">
        <v>0.99</v>
      </c>
      <c r="AB148" s="80">
        <v>0</v>
      </c>
      <c r="AC148" s="80">
        <v>0.01</v>
      </c>
      <c r="AD148" s="47">
        <v>239</v>
      </c>
      <c r="AE148" s="47">
        <v>700000</v>
      </c>
      <c r="AF148" s="47">
        <v>206</v>
      </c>
      <c r="AG148" s="85">
        <v>2812000</v>
      </c>
      <c r="AH148" s="88"/>
      <c r="AI148" s="121">
        <v>577960</v>
      </c>
      <c r="AJ148" s="47">
        <v>0</v>
      </c>
      <c r="AK148" s="47">
        <v>0</v>
      </c>
      <c r="AL148" s="47">
        <v>0</v>
      </c>
      <c r="AM148" s="47"/>
      <c r="AN148" s="122"/>
      <c r="AO148" s="47">
        <v>7338039</v>
      </c>
      <c r="AP148" s="47">
        <v>733000</v>
      </c>
      <c r="AQ148" s="47">
        <v>0</v>
      </c>
      <c r="AR148" s="47">
        <v>0</v>
      </c>
      <c r="AS148" s="47">
        <v>653251</v>
      </c>
      <c r="AT148" s="47">
        <v>559479</v>
      </c>
      <c r="AU148" s="85">
        <v>0</v>
      </c>
      <c r="AV148" s="88"/>
      <c r="AW148" s="80">
        <v>0.9</v>
      </c>
      <c r="AX148" s="80">
        <v>0.1</v>
      </c>
      <c r="AY148" s="50" t="s">
        <v>41</v>
      </c>
      <c r="AZ148" s="91" t="s">
        <v>41</v>
      </c>
      <c r="BA148" s="88" t="s">
        <v>687</v>
      </c>
      <c r="BB148" s="78">
        <v>62.08</v>
      </c>
      <c r="BC148" s="75">
        <v>17274630</v>
      </c>
      <c r="BD148" s="75">
        <v>2249366</v>
      </c>
      <c r="BE148" s="75">
        <v>41005014</v>
      </c>
      <c r="BF148" s="75">
        <v>80606491</v>
      </c>
      <c r="BG148" s="50" t="s">
        <v>42</v>
      </c>
      <c r="BH148" s="78">
        <v>42.99</v>
      </c>
      <c r="BI148" s="130"/>
      <c r="BJ148" s="213" t="s">
        <v>46</v>
      </c>
    </row>
    <row r="149" spans="1:62" s="51" customFormat="1" ht="11.25" customHeight="1" x14ac:dyDescent="0.15">
      <c r="A149" s="189" t="s">
        <v>357</v>
      </c>
      <c r="B149" s="47"/>
      <c r="C149" s="52"/>
      <c r="D149" s="52"/>
      <c r="E149" s="52"/>
      <c r="F149" s="172"/>
      <c r="G149" s="52"/>
      <c r="H149" s="47"/>
      <c r="I149" s="47"/>
      <c r="J149" s="47"/>
      <c r="K149" s="47"/>
      <c r="L149" s="47"/>
      <c r="M149" s="47"/>
      <c r="N149" s="47"/>
      <c r="O149" s="47"/>
      <c r="P149" s="47"/>
      <c r="Q149" s="47"/>
      <c r="R149" s="47"/>
      <c r="S149" s="47"/>
      <c r="T149" s="47"/>
      <c r="U149" s="47"/>
      <c r="V149" s="47"/>
      <c r="W149" s="47"/>
      <c r="X149" s="47"/>
      <c r="Y149" s="47"/>
      <c r="Z149" s="47"/>
      <c r="AA149" s="80"/>
      <c r="AB149" s="80"/>
      <c r="AC149" s="80"/>
      <c r="AD149" s="47"/>
      <c r="AE149" s="47"/>
      <c r="AF149" s="47"/>
      <c r="AG149" s="85"/>
      <c r="AH149" s="88"/>
      <c r="AI149" s="121"/>
      <c r="AJ149" s="47"/>
      <c r="AK149" s="47"/>
      <c r="AL149" s="47"/>
      <c r="AM149" s="47"/>
      <c r="AN149" s="122"/>
      <c r="AO149" s="47"/>
      <c r="AP149" s="47"/>
      <c r="AQ149" s="47"/>
      <c r="AR149" s="47"/>
      <c r="AS149" s="47"/>
      <c r="AT149" s="47"/>
      <c r="AU149" s="85"/>
      <c r="AV149" s="88"/>
      <c r="AW149" s="80"/>
      <c r="AX149" s="80"/>
      <c r="AY149" s="50"/>
      <c r="AZ149" s="91"/>
      <c r="BA149" s="88"/>
      <c r="BB149" s="78"/>
      <c r="BC149" s="75"/>
      <c r="BD149" s="75"/>
      <c r="BE149" s="75"/>
      <c r="BF149" s="75"/>
      <c r="BG149" s="50"/>
      <c r="BH149" s="78"/>
      <c r="BI149" s="130"/>
      <c r="BJ149" s="213"/>
    </row>
    <row r="150" spans="1:62" s="177" customFormat="1" ht="11.25" customHeight="1" x14ac:dyDescent="0.15">
      <c r="A150" s="188" t="s">
        <v>144</v>
      </c>
      <c r="B150" s="47" t="s">
        <v>175</v>
      </c>
      <c r="C150" s="52" t="s">
        <v>192</v>
      </c>
      <c r="D150" s="52" t="s">
        <v>210</v>
      </c>
      <c r="E150" s="52" t="s">
        <v>230</v>
      </c>
      <c r="F150" s="172"/>
      <c r="G150" s="52">
        <v>19090</v>
      </c>
      <c r="H150" s="47">
        <v>8029</v>
      </c>
      <c r="I150" s="47">
        <v>491</v>
      </c>
      <c r="J150" s="47">
        <v>60</v>
      </c>
      <c r="K150" s="47">
        <v>29</v>
      </c>
      <c r="L150" s="47">
        <v>0</v>
      </c>
      <c r="M150" s="47">
        <v>305</v>
      </c>
      <c r="N150" s="47">
        <v>39</v>
      </c>
      <c r="O150" s="47">
        <v>225</v>
      </c>
      <c r="P150" s="47">
        <v>0</v>
      </c>
      <c r="Q150" s="47">
        <v>0</v>
      </c>
      <c r="R150" s="47">
        <v>0</v>
      </c>
      <c r="S150" s="47">
        <v>0</v>
      </c>
      <c r="T150" s="47">
        <v>0</v>
      </c>
      <c r="U150" s="47">
        <v>0</v>
      </c>
      <c r="V150" s="47">
        <v>0</v>
      </c>
      <c r="W150" s="47">
        <v>0</v>
      </c>
      <c r="X150" s="47">
        <v>0</v>
      </c>
      <c r="Y150" s="47">
        <v>950</v>
      </c>
      <c r="Z150" s="47">
        <v>85</v>
      </c>
      <c r="AA150" s="80">
        <v>1</v>
      </c>
      <c r="AB150" s="80">
        <v>0</v>
      </c>
      <c r="AC150" s="80">
        <v>0</v>
      </c>
      <c r="AD150" s="47">
        <v>3</v>
      </c>
      <c r="AE150" s="47">
        <v>1000</v>
      </c>
      <c r="AF150" s="47">
        <v>101</v>
      </c>
      <c r="AG150" s="85">
        <v>2031900</v>
      </c>
      <c r="AH150" s="88" t="s">
        <v>688</v>
      </c>
      <c r="AI150" s="121">
        <v>785</v>
      </c>
      <c r="AJ150" s="47">
        <v>0</v>
      </c>
      <c r="AK150" s="47">
        <v>0</v>
      </c>
      <c r="AL150" s="47">
        <v>292565</v>
      </c>
      <c r="AM150" s="47">
        <v>0</v>
      </c>
      <c r="AN150" s="122"/>
      <c r="AO150" s="47">
        <v>0</v>
      </c>
      <c r="AP150" s="47">
        <v>0</v>
      </c>
      <c r="AQ150" s="47">
        <v>4788170</v>
      </c>
      <c r="AR150" s="47">
        <v>0</v>
      </c>
      <c r="AS150" s="47">
        <v>0</v>
      </c>
      <c r="AT150" s="47">
        <v>0</v>
      </c>
      <c r="AU150" s="85">
        <v>0</v>
      </c>
      <c r="AV150" s="88"/>
      <c r="AW150" s="80">
        <v>0</v>
      </c>
      <c r="AX150" s="80">
        <v>1</v>
      </c>
      <c r="AY150" s="50" t="s">
        <v>41</v>
      </c>
      <c r="AZ150" s="91" t="s">
        <v>95</v>
      </c>
      <c r="BA150" s="88" t="s">
        <v>689</v>
      </c>
      <c r="BB150" s="78">
        <v>80</v>
      </c>
      <c r="BC150" s="75">
        <v>11904102</v>
      </c>
      <c r="BD150" s="75">
        <v>8502930</v>
      </c>
      <c r="BE150" s="75">
        <v>7652637</v>
      </c>
      <c r="BF150" s="75">
        <v>28343100</v>
      </c>
      <c r="BG150" s="50" t="s">
        <v>42</v>
      </c>
      <c r="BH150" s="78">
        <v>80</v>
      </c>
      <c r="BI150" s="130" t="s">
        <v>690</v>
      </c>
      <c r="BJ150" s="213" t="s">
        <v>46</v>
      </c>
    </row>
    <row r="151" spans="1:62" s="177" customFormat="1" ht="11.25" customHeight="1" x14ac:dyDescent="0.15">
      <c r="A151" s="188" t="s">
        <v>145</v>
      </c>
      <c r="B151" s="47" t="s">
        <v>47</v>
      </c>
      <c r="C151" s="52" t="s">
        <v>691</v>
      </c>
      <c r="D151" s="52" t="s">
        <v>692</v>
      </c>
      <c r="E151" s="52"/>
      <c r="F151" s="172"/>
      <c r="G151" s="52">
        <v>96000</v>
      </c>
      <c r="H151" s="47">
        <v>43000</v>
      </c>
      <c r="I151" s="47">
        <v>2252</v>
      </c>
      <c r="J151" s="47">
        <v>137</v>
      </c>
      <c r="K151" s="47">
        <v>48</v>
      </c>
      <c r="L151" s="47">
        <v>10</v>
      </c>
      <c r="M151" s="47">
        <v>2000</v>
      </c>
      <c r="N151" s="47">
        <v>0</v>
      </c>
      <c r="O151" s="47">
        <v>2252</v>
      </c>
      <c r="P151" s="47">
        <v>0</v>
      </c>
      <c r="Q151" s="47">
        <v>656</v>
      </c>
      <c r="R151" s="47">
        <v>100</v>
      </c>
      <c r="S151" s="47">
        <v>50</v>
      </c>
      <c r="T151" s="47">
        <v>0</v>
      </c>
      <c r="U151" s="47">
        <v>0</v>
      </c>
      <c r="V151" s="47">
        <v>0</v>
      </c>
      <c r="W151" s="47">
        <v>0</v>
      </c>
      <c r="X151" s="47">
        <v>0</v>
      </c>
      <c r="Y151" s="47">
        <v>3924</v>
      </c>
      <c r="Z151" s="47">
        <v>772</v>
      </c>
      <c r="AA151" s="80">
        <v>0.88</v>
      </c>
      <c r="AB151" s="80">
        <v>0</v>
      </c>
      <c r="AC151" s="80">
        <v>0.12</v>
      </c>
      <c r="AD151" s="47">
        <v>441</v>
      </c>
      <c r="AE151" s="47">
        <v>800000</v>
      </c>
      <c r="AF151" s="47">
        <v>62</v>
      </c>
      <c r="AG151" s="85">
        <v>3000000</v>
      </c>
      <c r="AH151" s="88"/>
      <c r="AI151" s="121">
        <v>545000</v>
      </c>
      <c r="AJ151" s="47">
        <v>0</v>
      </c>
      <c r="AK151" s="47">
        <v>0</v>
      </c>
      <c r="AL151" s="47">
        <v>375000</v>
      </c>
      <c r="AM151" s="47">
        <v>0</v>
      </c>
      <c r="AN151" s="122"/>
      <c r="AO151" s="47">
        <v>6000000</v>
      </c>
      <c r="AP151" s="47">
        <v>0</v>
      </c>
      <c r="AQ151" s="47">
        <v>0</v>
      </c>
      <c r="AR151" s="47">
        <v>0</v>
      </c>
      <c r="AS151" s="47">
        <v>0</v>
      </c>
      <c r="AT151" s="47">
        <v>0</v>
      </c>
      <c r="AU151" s="85">
        <v>0</v>
      </c>
      <c r="AV151" s="88"/>
      <c r="AW151" s="80">
        <v>1</v>
      </c>
      <c r="AX151" s="80">
        <v>0</v>
      </c>
      <c r="AY151" s="50" t="s">
        <v>50</v>
      </c>
      <c r="AZ151" s="91" t="s">
        <v>50</v>
      </c>
      <c r="BA151" s="88"/>
      <c r="BB151" s="78">
        <v>71.930000000000007</v>
      </c>
      <c r="BC151" s="75">
        <v>95000000</v>
      </c>
      <c r="BD151" s="75">
        <v>50000000</v>
      </c>
      <c r="BE151" s="75">
        <v>48000000</v>
      </c>
      <c r="BF151" s="75">
        <v>155000000</v>
      </c>
      <c r="BG151" s="50" t="s">
        <v>42</v>
      </c>
      <c r="BH151" s="78">
        <v>59.75</v>
      </c>
      <c r="BI151" s="130"/>
      <c r="BJ151" s="213" t="s">
        <v>46</v>
      </c>
    </row>
    <row r="152" spans="1:62" s="51" customFormat="1" ht="11.25" customHeight="1" x14ac:dyDescent="0.15">
      <c r="A152" s="189" t="s">
        <v>322</v>
      </c>
      <c r="B152" s="47"/>
      <c r="C152" s="52"/>
      <c r="D152" s="52"/>
      <c r="E152" s="52"/>
      <c r="F152" s="172"/>
      <c r="G152" s="52"/>
      <c r="H152" s="47"/>
      <c r="I152" s="47"/>
      <c r="J152" s="47"/>
      <c r="K152" s="47"/>
      <c r="L152" s="47"/>
      <c r="M152" s="47"/>
      <c r="N152" s="47"/>
      <c r="O152" s="47"/>
      <c r="P152" s="47"/>
      <c r="Q152" s="47"/>
      <c r="R152" s="47"/>
      <c r="S152" s="47"/>
      <c r="T152" s="47"/>
      <c r="U152" s="47"/>
      <c r="V152" s="47"/>
      <c r="W152" s="47"/>
      <c r="X152" s="47"/>
      <c r="Y152" s="47"/>
      <c r="Z152" s="47"/>
      <c r="AA152" s="80"/>
      <c r="AB152" s="80"/>
      <c r="AC152" s="80"/>
      <c r="AD152" s="47"/>
      <c r="AE152" s="47"/>
      <c r="AF152" s="47"/>
      <c r="AG152" s="85"/>
      <c r="AH152" s="88"/>
      <c r="AI152" s="121"/>
      <c r="AJ152" s="47"/>
      <c r="AK152" s="47"/>
      <c r="AL152" s="47"/>
      <c r="AM152" s="47"/>
      <c r="AN152" s="122"/>
      <c r="AO152" s="47"/>
      <c r="AP152" s="47"/>
      <c r="AQ152" s="47"/>
      <c r="AR152" s="47"/>
      <c r="AS152" s="47"/>
      <c r="AT152" s="47"/>
      <c r="AU152" s="85"/>
      <c r="AV152" s="88"/>
      <c r="AW152" s="80"/>
      <c r="AX152" s="80"/>
      <c r="AY152" s="50"/>
      <c r="AZ152" s="91"/>
      <c r="BA152" s="88"/>
      <c r="BB152" s="78"/>
      <c r="BC152" s="75"/>
      <c r="BD152" s="75"/>
      <c r="BE152" s="75"/>
      <c r="BF152" s="75"/>
      <c r="BG152" s="50"/>
      <c r="BH152" s="78"/>
      <c r="BI152" s="130"/>
      <c r="BJ152" s="213"/>
    </row>
    <row r="153" spans="1:62" s="177" customFormat="1" ht="11.25" customHeight="1" x14ac:dyDescent="0.15">
      <c r="A153" s="188" t="s">
        <v>70</v>
      </c>
      <c r="B153" s="47" t="s">
        <v>68</v>
      </c>
      <c r="C153" s="52" t="s">
        <v>69</v>
      </c>
      <c r="D153" s="52" t="s">
        <v>71</v>
      </c>
      <c r="E153" s="52" t="s">
        <v>72</v>
      </c>
      <c r="F153" s="172"/>
      <c r="G153" s="52">
        <v>90598</v>
      </c>
      <c r="H153" s="47">
        <v>41377</v>
      </c>
      <c r="I153" s="47">
        <v>559</v>
      </c>
      <c r="J153" s="47">
        <v>112</v>
      </c>
      <c r="K153" s="47">
        <v>0</v>
      </c>
      <c r="L153" s="47">
        <v>0</v>
      </c>
      <c r="M153" s="47">
        <v>0</v>
      </c>
      <c r="N153" s="47">
        <v>0</v>
      </c>
      <c r="O153" s="47">
        <v>50</v>
      </c>
      <c r="P153" s="47">
        <v>23</v>
      </c>
      <c r="Q153" s="47">
        <v>0</v>
      </c>
      <c r="R153" s="47">
        <v>38</v>
      </c>
      <c r="S153" s="47">
        <v>0</v>
      </c>
      <c r="T153" s="47">
        <v>0</v>
      </c>
      <c r="U153" s="47">
        <v>0</v>
      </c>
      <c r="V153" s="47">
        <v>0</v>
      </c>
      <c r="W153" s="47">
        <v>0</v>
      </c>
      <c r="X153" s="47">
        <v>0</v>
      </c>
      <c r="Y153" s="47">
        <v>3284</v>
      </c>
      <c r="Z153" s="47">
        <v>0</v>
      </c>
      <c r="AA153" s="80">
        <v>0.95</v>
      </c>
      <c r="AB153" s="80">
        <v>0.02</v>
      </c>
      <c r="AC153" s="80">
        <v>0.03</v>
      </c>
      <c r="AD153" s="47">
        <v>78</v>
      </c>
      <c r="AE153" s="47">
        <v>57000</v>
      </c>
      <c r="AF153" s="47">
        <v>150</v>
      </c>
      <c r="AG153" s="85">
        <v>528000</v>
      </c>
      <c r="AH153" s="88" t="s">
        <v>73</v>
      </c>
      <c r="AI153" s="121">
        <v>15680</v>
      </c>
      <c r="AJ153" s="47">
        <v>0</v>
      </c>
      <c r="AK153" s="47">
        <v>0</v>
      </c>
      <c r="AL153" s="47">
        <v>6250</v>
      </c>
      <c r="AM153" s="47">
        <v>0</v>
      </c>
      <c r="AN153" s="122"/>
      <c r="AO153" s="47">
        <v>1453425</v>
      </c>
      <c r="AP153" s="47">
        <v>61901</v>
      </c>
      <c r="AQ153" s="47">
        <v>0</v>
      </c>
      <c r="AR153" s="47">
        <v>0</v>
      </c>
      <c r="AS153" s="47">
        <v>0</v>
      </c>
      <c r="AT153" s="47">
        <v>0</v>
      </c>
      <c r="AU153" s="85">
        <v>0</v>
      </c>
      <c r="AV153" s="88"/>
      <c r="AW153" s="80">
        <v>0.96</v>
      </c>
      <c r="AX153" s="80">
        <v>0.04</v>
      </c>
      <c r="AY153" s="50" t="s">
        <v>50</v>
      </c>
      <c r="AZ153" s="91" t="s">
        <v>50</v>
      </c>
      <c r="BA153" s="88"/>
      <c r="BB153" s="78">
        <v>108.4</v>
      </c>
      <c r="BC153" s="75">
        <v>1176501</v>
      </c>
      <c r="BD153" s="75">
        <v>393926</v>
      </c>
      <c r="BE153" s="75">
        <v>1757570</v>
      </c>
      <c r="BF153" s="75">
        <v>3332997</v>
      </c>
      <c r="BG153" s="50" t="s">
        <v>42</v>
      </c>
      <c r="BH153" s="78">
        <v>108.4</v>
      </c>
      <c r="BI153" s="130"/>
      <c r="BJ153" s="213" t="s">
        <v>46</v>
      </c>
    </row>
    <row r="154" spans="1:62" s="177" customFormat="1" ht="11.25" customHeight="1" x14ac:dyDescent="0.15">
      <c r="A154" s="188" t="s">
        <v>146</v>
      </c>
      <c r="B154" s="47" t="s">
        <v>693</v>
      </c>
      <c r="C154" s="52" t="s">
        <v>193</v>
      </c>
      <c r="D154" s="52" t="s">
        <v>694</v>
      </c>
      <c r="E154" s="52" t="s">
        <v>695</v>
      </c>
      <c r="F154" s="172"/>
      <c r="G154" s="52">
        <v>18278</v>
      </c>
      <c r="H154" s="47">
        <v>7808</v>
      </c>
      <c r="I154" s="47">
        <v>509</v>
      </c>
      <c r="J154" s="47">
        <v>26</v>
      </c>
      <c r="K154" s="47">
        <v>65</v>
      </c>
      <c r="L154" s="47">
        <v>0</v>
      </c>
      <c r="M154" s="47">
        <v>543</v>
      </c>
      <c r="N154" s="47">
        <v>243</v>
      </c>
      <c r="O154" s="47">
        <v>487</v>
      </c>
      <c r="P154" s="47">
        <v>0</v>
      </c>
      <c r="Q154" s="47">
        <v>0</v>
      </c>
      <c r="R154" s="47">
        <v>0</v>
      </c>
      <c r="S154" s="47">
        <v>0</v>
      </c>
      <c r="T154" s="47">
        <v>0</v>
      </c>
      <c r="U154" s="47">
        <v>0</v>
      </c>
      <c r="V154" s="47">
        <v>0</v>
      </c>
      <c r="W154" s="47">
        <v>0</v>
      </c>
      <c r="X154" s="47">
        <v>0</v>
      </c>
      <c r="Y154" s="47">
        <v>335</v>
      </c>
      <c r="Z154" s="47">
        <v>60</v>
      </c>
      <c r="AA154" s="80">
        <v>0.97</v>
      </c>
      <c r="AB154" s="80">
        <v>0</v>
      </c>
      <c r="AC154" s="80">
        <v>0.03</v>
      </c>
      <c r="AD154" s="47">
        <v>72</v>
      </c>
      <c r="AE154" s="47">
        <v>93600</v>
      </c>
      <c r="AF154" s="47">
        <v>134</v>
      </c>
      <c r="AG154" s="85">
        <v>927150</v>
      </c>
      <c r="AH154" s="88"/>
      <c r="AI154" s="121">
        <v>45742</v>
      </c>
      <c r="AJ154" s="47">
        <v>0</v>
      </c>
      <c r="AK154" s="47">
        <v>0</v>
      </c>
      <c r="AL154" s="47">
        <v>1728</v>
      </c>
      <c r="AM154" s="47">
        <v>0</v>
      </c>
      <c r="AN154" s="122"/>
      <c r="AO154" s="47">
        <v>1113940</v>
      </c>
      <c r="AP154" s="47">
        <v>0</v>
      </c>
      <c r="AQ154" s="47">
        <v>307026</v>
      </c>
      <c r="AR154" s="47">
        <v>0</v>
      </c>
      <c r="AS154" s="47">
        <v>0</v>
      </c>
      <c r="AT154" s="47">
        <v>0</v>
      </c>
      <c r="AU154" s="85">
        <v>0</v>
      </c>
      <c r="AV154" s="88"/>
      <c r="AW154" s="80">
        <v>0.75</v>
      </c>
      <c r="AX154" s="80">
        <v>0.25</v>
      </c>
      <c r="AY154" s="50" t="s">
        <v>50</v>
      </c>
      <c r="AZ154" s="91" t="s">
        <v>95</v>
      </c>
      <c r="BA154" s="88"/>
      <c r="BB154" s="78">
        <v>69.03</v>
      </c>
      <c r="BC154" s="75">
        <v>3023579</v>
      </c>
      <c r="BD154" s="75">
        <v>7341708</v>
      </c>
      <c r="BE154" s="75">
        <v>4438773</v>
      </c>
      <c r="BF154" s="75">
        <v>15174848</v>
      </c>
      <c r="BG154" s="50" t="s">
        <v>42</v>
      </c>
      <c r="BH154" s="78">
        <v>67</v>
      </c>
      <c r="BI154" s="130"/>
      <c r="BJ154" s="213" t="s">
        <v>42</v>
      </c>
    </row>
    <row r="155" spans="1:62" s="51" customFormat="1" ht="11.25" customHeight="1" x14ac:dyDescent="0.15">
      <c r="A155" s="188" t="s">
        <v>158</v>
      </c>
      <c r="B155" s="47" t="s">
        <v>735</v>
      </c>
      <c r="C155" s="52" t="s">
        <v>736</v>
      </c>
      <c r="D155" s="52" t="s">
        <v>737</v>
      </c>
      <c r="E155" s="52" t="s">
        <v>738</v>
      </c>
      <c r="F155" s="172"/>
      <c r="G155" s="52">
        <v>37662</v>
      </c>
      <c r="H155" s="47">
        <v>13877</v>
      </c>
      <c r="I155" s="47">
        <v>813</v>
      </c>
      <c r="J155" s="47">
        <v>70</v>
      </c>
      <c r="K155" s="47">
        <v>0</v>
      </c>
      <c r="L155" s="47">
        <v>10</v>
      </c>
      <c r="M155" s="47">
        <v>0</v>
      </c>
      <c r="N155" s="47">
        <v>97</v>
      </c>
      <c r="O155" s="47">
        <v>200</v>
      </c>
      <c r="P155" s="47">
        <v>0</v>
      </c>
      <c r="Q155" s="47">
        <v>16</v>
      </c>
      <c r="R155" s="47">
        <v>0</v>
      </c>
      <c r="S155" s="47">
        <v>0</v>
      </c>
      <c r="T155" s="47">
        <v>0</v>
      </c>
      <c r="U155" s="47">
        <v>0</v>
      </c>
      <c r="V155" s="47">
        <v>0</v>
      </c>
      <c r="W155" s="47">
        <v>16</v>
      </c>
      <c r="X155" s="47">
        <v>0</v>
      </c>
      <c r="Y155" s="47">
        <v>1600</v>
      </c>
      <c r="Z155" s="47">
        <v>0</v>
      </c>
      <c r="AA155" s="80">
        <v>0.99</v>
      </c>
      <c r="AB155" s="80">
        <v>0.01</v>
      </c>
      <c r="AC155" s="80">
        <v>0</v>
      </c>
      <c r="AD155" s="47">
        <v>136</v>
      </c>
      <c r="AE155" s="47">
        <v>252904</v>
      </c>
      <c r="AF155" s="47">
        <v>100</v>
      </c>
      <c r="AG155" s="85">
        <v>1712397</v>
      </c>
      <c r="AH155" s="88"/>
      <c r="AI155" s="121">
        <v>903486</v>
      </c>
      <c r="AJ155" s="47">
        <v>0</v>
      </c>
      <c r="AK155" s="47">
        <v>7976</v>
      </c>
      <c r="AL155" s="47">
        <v>0</v>
      </c>
      <c r="AM155" s="47">
        <v>0</v>
      </c>
      <c r="AN155" s="122"/>
      <c r="AO155" s="47">
        <v>775950</v>
      </c>
      <c r="AP155" s="47">
        <v>40184</v>
      </c>
      <c r="AQ155" s="47">
        <v>0</v>
      </c>
      <c r="AR155" s="47">
        <v>0</v>
      </c>
      <c r="AS155" s="47">
        <v>0</v>
      </c>
      <c r="AT155" s="47">
        <v>29183</v>
      </c>
      <c r="AU155" s="85">
        <v>0</v>
      </c>
      <c r="AV155" s="88"/>
      <c r="AW155" s="80">
        <v>0.99</v>
      </c>
      <c r="AX155" s="80">
        <v>0.01</v>
      </c>
      <c r="AY155" s="50" t="s">
        <v>41</v>
      </c>
      <c r="AZ155" s="91" t="s">
        <v>95</v>
      </c>
      <c r="BA155" s="88"/>
      <c r="BB155" s="78">
        <v>76.400000000000006</v>
      </c>
      <c r="BC155" s="75">
        <v>6216324</v>
      </c>
      <c r="BD155" s="75">
        <v>2858617</v>
      </c>
      <c r="BE155" s="75">
        <v>10273863</v>
      </c>
      <c r="BF155" s="75">
        <v>19348804</v>
      </c>
      <c r="BG155" s="50" t="s">
        <v>42</v>
      </c>
      <c r="BH155" s="78">
        <v>76.400000000000006</v>
      </c>
      <c r="BI155" s="130"/>
      <c r="BJ155" s="213" t="s">
        <v>46</v>
      </c>
    </row>
    <row r="156" spans="1:62" s="51" customFormat="1" ht="11.25" customHeight="1" x14ac:dyDescent="0.15">
      <c r="A156" s="188" t="s">
        <v>358</v>
      </c>
      <c r="B156" s="47" t="s">
        <v>739</v>
      </c>
      <c r="C156" s="52" t="s">
        <v>740</v>
      </c>
      <c r="D156" s="52" t="s">
        <v>741</v>
      </c>
      <c r="E156" s="52" t="s">
        <v>742</v>
      </c>
      <c r="F156" s="172"/>
      <c r="G156" s="52">
        <v>198000</v>
      </c>
      <c r="H156" s="47">
        <v>80000</v>
      </c>
      <c r="I156" s="47">
        <v>1839</v>
      </c>
      <c r="J156" s="47">
        <v>429</v>
      </c>
      <c r="K156" s="47">
        <v>7</v>
      </c>
      <c r="L156" s="47">
        <v>573</v>
      </c>
      <c r="M156" s="47"/>
      <c r="N156" s="47"/>
      <c r="O156" s="47">
        <v>281</v>
      </c>
      <c r="P156" s="47"/>
      <c r="Q156" s="47"/>
      <c r="R156" s="47"/>
      <c r="S156" s="47"/>
      <c r="T156" s="47"/>
      <c r="U156" s="47"/>
      <c r="V156" s="47"/>
      <c r="W156" s="47"/>
      <c r="X156" s="47"/>
      <c r="Y156" s="47">
        <v>2500</v>
      </c>
      <c r="Z156" s="47">
        <v>0</v>
      </c>
      <c r="AA156" s="80">
        <v>0.9</v>
      </c>
      <c r="AB156" s="80">
        <v>0.1</v>
      </c>
      <c r="AC156" s="80">
        <v>0</v>
      </c>
      <c r="AD156" s="47">
        <v>50</v>
      </c>
      <c r="AE156" s="47">
        <v>25000</v>
      </c>
      <c r="AF156" s="47">
        <v>400</v>
      </c>
      <c r="AG156" s="85">
        <v>2000000</v>
      </c>
      <c r="AH156" s="88"/>
      <c r="AI156" s="121">
        <v>9450</v>
      </c>
      <c r="AJ156" s="47">
        <v>0</v>
      </c>
      <c r="AK156" s="47">
        <v>169</v>
      </c>
      <c r="AL156" s="47">
        <v>0</v>
      </c>
      <c r="AM156" s="47">
        <v>0</v>
      </c>
      <c r="AN156" s="122" t="s">
        <v>743</v>
      </c>
      <c r="AO156" s="47">
        <v>6043236</v>
      </c>
      <c r="AP156" s="47">
        <v>0</v>
      </c>
      <c r="AQ156" s="47">
        <v>32000</v>
      </c>
      <c r="AR156" s="47">
        <v>0</v>
      </c>
      <c r="AS156" s="47">
        <v>0</v>
      </c>
      <c r="AT156" s="47">
        <v>0</v>
      </c>
      <c r="AU156" s="85">
        <v>0</v>
      </c>
      <c r="AV156" s="88"/>
      <c r="AW156" s="80">
        <v>0.9</v>
      </c>
      <c r="AX156" s="80">
        <v>0.1</v>
      </c>
      <c r="AY156" s="50" t="s">
        <v>41</v>
      </c>
      <c r="AZ156" s="91" t="s">
        <v>41</v>
      </c>
      <c r="BA156" s="88" t="s">
        <v>744</v>
      </c>
      <c r="BB156" s="78">
        <v>93</v>
      </c>
      <c r="BC156" s="75">
        <v>0</v>
      </c>
      <c r="BD156" s="75">
        <v>0</v>
      </c>
      <c r="BE156" s="75">
        <v>0</v>
      </c>
      <c r="BF156" s="75">
        <v>6161628</v>
      </c>
      <c r="BG156" s="50" t="s">
        <v>42</v>
      </c>
      <c r="BH156" s="78">
        <v>93</v>
      </c>
      <c r="BI156" s="130"/>
      <c r="BJ156" s="213" t="s">
        <v>46</v>
      </c>
    </row>
    <row r="157" spans="1:62" s="177" customFormat="1" ht="11.25" customHeight="1" x14ac:dyDescent="0.15">
      <c r="A157" s="188" t="s">
        <v>359</v>
      </c>
      <c r="B157" s="47" t="s">
        <v>696</v>
      </c>
      <c r="C157" s="52" t="s">
        <v>697</v>
      </c>
      <c r="D157" s="52" t="s">
        <v>698</v>
      </c>
      <c r="E157" s="52" t="s">
        <v>699</v>
      </c>
      <c r="F157" s="172"/>
      <c r="G157" s="52">
        <v>23500</v>
      </c>
      <c r="H157" s="47">
        <v>5880</v>
      </c>
      <c r="I157" s="47">
        <v>563</v>
      </c>
      <c r="J157" s="47">
        <v>51</v>
      </c>
      <c r="K157" s="47">
        <v>18</v>
      </c>
      <c r="L157" s="47">
        <v>12</v>
      </c>
      <c r="M157" s="47">
        <v>532</v>
      </c>
      <c r="N157" s="47">
        <v>0</v>
      </c>
      <c r="O157" s="47">
        <v>464</v>
      </c>
      <c r="P157" s="47">
        <v>23</v>
      </c>
      <c r="Q157" s="47">
        <v>0</v>
      </c>
      <c r="R157" s="47">
        <v>0</v>
      </c>
      <c r="S157" s="47">
        <v>0</v>
      </c>
      <c r="T157" s="47">
        <v>0</v>
      </c>
      <c r="U157" s="47">
        <v>0</v>
      </c>
      <c r="V157" s="47">
        <v>0</v>
      </c>
      <c r="W157" s="47">
        <v>0</v>
      </c>
      <c r="X157" s="47">
        <v>0</v>
      </c>
      <c r="Y157" s="47">
        <v>641</v>
      </c>
      <c r="Z157" s="47">
        <v>79</v>
      </c>
      <c r="AA157" s="80">
        <v>1</v>
      </c>
      <c r="AB157" s="80">
        <v>0</v>
      </c>
      <c r="AC157" s="80">
        <v>0</v>
      </c>
      <c r="AD157" s="47">
        <v>128</v>
      </c>
      <c r="AE157" s="47">
        <v>216000</v>
      </c>
      <c r="AF157" s="47">
        <v>88</v>
      </c>
      <c r="AG157" s="85">
        <v>1320000</v>
      </c>
      <c r="AH157" s="88"/>
      <c r="AI157" s="121">
        <v>87241</v>
      </c>
      <c r="AJ157" s="47">
        <v>0</v>
      </c>
      <c r="AK157" s="47">
        <v>0</v>
      </c>
      <c r="AL157" s="47">
        <v>19235</v>
      </c>
      <c r="AM157" s="47">
        <v>3560</v>
      </c>
      <c r="AN157" s="122" t="s">
        <v>700</v>
      </c>
      <c r="AO157" s="47">
        <v>0</v>
      </c>
      <c r="AP157" s="47">
        <v>0</v>
      </c>
      <c r="AQ157" s="47">
        <v>216839</v>
      </c>
      <c r="AR157" s="47">
        <v>0</v>
      </c>
      <c r="AS157" s="47">
        <v>0</v>
      </c>
      <c r="AT157" s="47">
        <v>0</v>
      </c>
      <c r="AU157" s="85">
        <v>0</v>
      </c>
      <c r="AV157" s="88"/>
      <c r="AW157" s="80">
        <v>1</v>
      </c>
      <c r="AX157" s="80">
        <v>0</v>
      </c>
      <c r="AY157" s="50" t="s">
        <v>50</v>
      </c>
      <c r="AZ157" s="91" t="s">
        <v>41</v>
      </c>
      <c r="BA157" s="88"/>
      <c r="BB157" s="78">
        <v>31.62</v>
      </c>
      <c r="BC157" s="75">
        <v>7744159</v>
      </c>
      <c r="BD157" s="75">
        <v>7625249</v>
      </c>
      <c r="BE157" s="75">
        <v>7959907</v>
      </c>
      <c r="BF157" s="75">
        <v>23329317</v>
      </c>
      <c r="BG157" s="50" t="s">
        <v>42</v>
      </c>
      <c r="BH157" s="78">
        <v>31.62</v>
      </c>
      <c r="BI157" s="130"/>
      <c r="BJ157" s="213" t="s">
        <v>42</v>
      </c>
    </row>
    <row r="158" spans="1:62" s="177" customFormat="1" ht="11.25" customHeight="1" x14ac:dyDescent="0.15">
      <c r="A158" s="188" t="s">
        <v>147</v>
      </c>
      <c r="B158" s="47" t="s">
        <v>701</v>
      </c>
      <c r="C158" s="52" t="s">
        <v>184</v>
      </c>
      <c r="D158" s="52" t="s">
        <v>702</v>
      </c>
      <c r="E158" s="52" t="s">
        <v>703</v>
      </c>
      <c r="F158" s="172"/>
      <c r="G158" s="52">
        <v>6511</v>
      </c>
      <c r="H158" s="47">
        <v>3481</v>
      </c>
      <c r="I158" s="47">
        <v>275</v>
      </c>
      <c r="J158" s="47">
        <v>8</v>
      </c>
      <c r="K158" s="47">
        <v>0</v>
      </c>
      <c r="L158" s="47">
        <v>2</v>
      </c>
      <c r="M158" s="47">
        <v>275</v>
      </c>
      <c r="N158" s="47">
        <v>3</v>
      </c>
      <c r="O158" s="47">
        <v>275</v>
      </c>
      <c r="P158" s="47">
        <v>0</v>
      </c>
      <c r="Q158" s="47">
        <v>1</v>
      </c>
      <c r="R158" s="47">
        <v>1</v>
      </c>
      <c r="S158" s="47">
        <v>0</v>
      </c>
      <c r="T158" s="47">
        <v>0</v>
      </c>
      <c r="U158" s="47">
        <v>1</v>
      </c>
      <c r="V158" s="47">
        <v>0</v>
      </c>
      <c r="W158" s="47">
        <v>0</v>
      </c>
      <c r="X158" s="47">
        <v>0</v>
      </c>
      <c r="Y158" s="47">
        <v>300</v>
      </c>
      <c r="Z158" s="47">
        <v>25</v>
      </c>
      <c r="AA158" s="80">
        <v>0.99</v>
      </c>
      <c r="AB158" s="80">
        <v>0</v>
      </c>
      <c r="AC158" s="80">
        <v>0.01</v>
      </c>
      <c r="AD158" s="47">
        <v>64</v>
      </c>
      <c r="AE158" s="47">
        <v>128000</v>
      </c>
      <c r="AF158" s="47">
        <v>63</v>
      </c>
      <c r="AG158" s="85">
        <v>180000</v>
      </c>
      <c r="AH158" s="88"/>
      <c r="AI158" s="121">
        <v>66821</v>
      </c>
      <c r="AJ158" s="47">
        <v>0</v>
      </c>
      <c r="AK158" s="47">
        <v>0</v>
      </c>
      <c r="AL158" s="47">
        <v>2496</v>
      </c>
      <c r="AM158" s="47"/>
      <c r="AN158" s="122"/>
      <c r="AO158" s="47">
        <v>1579628</v>
      </c>
      <c r="AP158" s="47">
        <v>0</v>
      </c>
      <c r="AQ158" s="47">
        <v>0</v>
      </c>
      <c r="AR158" s="47">
        <v>0</v>
      </c>
      <c r="AS158" s="47"/>
      <c r="AT158" s="47"/>
      <c r="AU158" s="85">
        <v>63912</v>
      </c>
      <c r="AV158" s="88" t="s">
        <v>704</v>
      </c>
      <c r="AW158" s="80">
        <v>0.93</v>
      </c>
      <c r="AX158" s="80">
        <v>7.0000000000000007E-2</v>
      </c>
      <c r="AY158" s="50" t="s">
        <v>50</v>
      </c>
      <c r="AZ158" s="91" t="s">
        <v>41</v>
      </c>
      <c r="BA158" s="88" t="s">
        <v>705</v>
      </c>
      <c r="BB158" s="78">
        <v>79.39</v>
      </c>
      <c r="BC158" s="75">
        <v>7458691</v>
      </c>
      <c r="BD158" s="75">
        <v>8571707</v>
      </c>
      <c r="BE158" s="75">
        <v>5525377</v>
      </c>
      <c r="BF158" s="75">
        <v>21555776</v>
      </c>
      <c r="BG158" s="50" t="s">
        <v>42</v>
      </c>
      <c r="BH158" s="78">
        <v>78</v>
      </c>
      <c r="BI158" s="130"/>
      <c r="BJ158" s="213" t="s">
        <v>46</v>
      </c>
    </row>
    <row r="159" spans="1:62" s="51" customFormat="1" ht="11.25" customHeight="1" x14ac:dyDescent="0.15">
      <c r="A159" s="188" t="s">
        <v>360</v>
      </c>
      <c r="B159" s="47" t="s">
        <v>745</v>
      </c>
      <c r="C159" s="52" t="s">
        <v>746</v>
      </c>
      <c r="D159" s="52" t="s">
        <v>747</v>
      </c>
      <c r="E159" s="52" t="s">
        <v>748</v>
      </c>
      <c r="F159" s="172"/>
      <c r="G159" s="52">
        <v>127000</v>
      </c>
      <c r="H159" s="47">
        <v>58500</v>
      </c>
      <c r="I159" s="47">
        <v>1742</v>
      </c>
      <c r="J159" s="47">
        <v>279</v>
      </c>
      <c r="K159" s="47">
        <v>45</v>
      </c>
      <c r="L159" s="47">
        <v>0</v>
      </c>
      <c r="M159" s="47">
        <v>4</v>
      </c>
      <c r="N159" s="47">
        <v>0</v>
      </c>
      <c r="O159" s="47">
        <v>900</v>
      </c>
      <c r="P159" s="47">
        <v>0</v>
      </c>
      <c r="Q159" s="47">
        <v>4597</v>
      </c>
      <c r="R159" s="47">
        <v>225</v>
      </c>
      <c r="S159" s="47">
        <v>11</v>
      </c>
      <c r="T159" s="47">
        <v>0</v>
      </c>
      <c r="U159" s="47">
        <v>0</v>
      </c>
      <c r="V159" s="47">
        <v>0</v>
      </c>
      <c r="W159" s="47">
        <v>500</v>
      </c>
      <c r="X159" s="47">
        <v>0</v>
      </c>
      <c r="Y159" s="47">
        <v>3798</v>
      </c>
      <c r="Z159" s="47">
        <v>142</v>
      </c>
      <c r="AA159" s="80">
        <v>0.03</v>
      </c>
      <c r="AB159" s="80">
        <v>0.97</v>
      </c>
      <c r="AC159" s="80">
        <v>0</v>
      </c>
      <c r="AD159" s="47">
        <v>270</v>
      </c>
      <c r="AE159" s="47">
        <v>489000</v>
      </c>
      <c r="AF159" s="47">
        <v>149</v>
      </c>
      <c r="AG159" s="85">
        <v>1620880</v>
      </c>
      <c r="AH159" s="88"/>
      <c r="AI159" s="121">
        <v>1127113</v>
      </c>
      <c r="AJ159" s="47">
        <v>6</v>
      </c>
      <c r="AK159" s="47">
        <v>1109</v>
      </c>
      <c r="AL159" s="47">
        <v>128836</v>
      </c>
      <c r="AM159" s="47">
        <v>0</v>
      </c>
      <c r="AN159" s="122"/>
      <c r="AO159" s="47">
        <v>3288982</v>
      </c>
      <c r="AP159" s="47">
        <v>835708</v>
      </c>
      <c r="AQ159" s="47">
        <v>258929</v>
      </c>
      <c r="AR159" s="47">
        <v>0</v>
      </c>
      <c r="AS159" s="47">
        <v>0</v>
      </c>
      <c r="AT159" s="47">
        <v>0</v>
      </c>
      <c r="AU159" s="85">
        <v>0</v>
      </c>
      <c r="AV159" s="88"/>
      <c r="AW159" s="80">
        <v>0.75</v>
      </c>
      <c r="AX159" s="80">
        <v>0.25</v>
      </c>
      <c r="AY159" s="50" t="s">
        <v>50</v>
      </c>
      <c r="AZ159" s="91" t="s">
        <v>50</v>
      </c>
      <c r="BA159" s="88"/>
      <c r="BB159" s="78">
        <v>80</v>
      </c>
      <c r="BC159" s="75">
        <v>27000000</v>
      </c>
      <c r="BD159" s="75">
        <v>230000000</v>
      </c>
      <c r="BE159" s="75">
        <v>27000000</v>
      </c>
      <c r="BF159" s="75">
        <v>284000000</v>
      </c>
      <c r="BG159" s="50" t="s">
        <v>42</v>
      </c>
      <c r="BH159" s="78">
        <v>79.88</v>
      </c>
      <c r="BI159" s="130" t="s">
        <v>749</v>
      </c>
      <c r="BJ159" s="213" t="s">
        <v>46</v>
      </c>
    </row>
    <row r="160" spans="1:62" s="177" customFormat="1" ht="11.25" customHeight="1" x14ac:dyDescent="0.15">
      <c r="A160" s="188" t="s">
        <v>148</v>
      </c>
      <c r="B160" s="47" t="s">
        <v>178</v>
      </c>
      <c r="C160" s="52" t="s">
        <v>195</v>
      </c>
      <c r="D160" s="52" t="s">
        <v>213</v>
      </c>
      <c r="E160" s="52" t="s">
        <v>233</v>
      </c>
      <c r="F160" s="172"/>
      <c r="G160" s="52">
        <v>18600</v>
      </c>
      <c r="H160" s="47">
        <v>7069</v>
      </c>
      <c r="I160" s="47">
        <v>500</v>
      </c>
      <c r="J160" s="47">
        <v>35</v>
      </c>
      <c r="K160" s="47">
        <v>20</v>
      </c>
      <c r="L160" s="47">
        <v>1</v>
      </c>
      <c r="M160" s="47">
        <v>130</v>
      </c>
      <c r="N160" s="47">
        <v>28</v>
      </c>
      <c r="O160" s="47">
        <v>350</v>
      </c>
      <c r="P160" s="47">
        <v>9</v>
      </c>
      <c r="Q160" s="47">
        <v>0</v>
      </c>
      <c r="R160" s="47">
        <v>0</v>
      </c>
      <c r="S160" s="47">
        <v>0</v>
      </c>
      <c r="T160" s="47">
        <v>0</v>
      </c>
      <c r="U160" s="47">
        <v>0</v>
      </c>
      <c r="V160" s="47">
        <v>0</v>
      </c>
      <c r="W160" s="47">
        <v>0</v>
      </c>
      <c r="X160" s="47">
        <v>0</v>
      </c>
      <c r="Y160" s="47">
        <v>1110</v>
      </c>
      <c r="Z160" s="47">
        <v>166</v>
      </c>
      <c r="AA160" s="80">
        <v>1</v>
      </c>
      <c r="AB160" s="80">
        <v>0</v>
      </c>
      <c r="AC160" s="80">
        <v>0</v>
      </c>
      <c r="AD160" s="47">
        <v>139</v>
      </c>
      <c r="AE160" s="47">
        <v>54000</v>
      </c>
      <c r="AF160" s="47">
        <v>127</v>
      </c>
      <c r="AG160" s="85">
        <v>1100000</v>
      </c>
      <c r="AH160" s="88"/>
      <c r="AI160" s="121">
        <v>63505</v>
      </c>
      <c r="AJ160" s="47">
        <v>0</v>
      </c>
      <c r="AK160" s="47">
        <v>0</v>
      </c>
      <c r="AL160" s="47">
        <v>38122</v>
      </c>
      <c r="AM160" s="47">
        <v>68581</v>
      </c>
      <c r="AN160" s="122" t="s">
        <v>706</v>
      </c>
      <c r="AO160" s="47">
        <v>553702</v>
      </c>
      <c r="AP160" s="47">
        <v>632464</v>
      </c>
      <c r="AQ160" s="47">
        <v>515647</v>
      </c>
      <c r="AR160" s="47">
        <v>3900</v>
      </c>
      <c r="AS160" s="47">
        <v>0</v>
      </c>
      <c r="AT160" s="47">
        <v>0</v>
      </c>
      <c r="AU160" s="85">
        <v>0</v>
      </c>
      <c r="AV160" s="88"/>
      <c r="AW160" s="80">
        <v>0.32</v>
      </c>
      <c r="AX160" s="80">
        <v>0.68</v>
      </c>
      <c r="AY160" s="50" t="s">
        <v>95</v>
      </c>
      <c r="AZ160" s="91" t="s">
        <v>95</v>
      </c>
      <c r="BA160" s="88"/>
      <c r="BB160" s="78">
        <v>129</v>
      </c>
      <c r="BC160" s="75">
        <v>15444641</v>
      </c>
      <c r="BD160" s="75">
        <v>12757215</v>
      </c>
      <c r="BE160" s="75">
        <v>11559402</v>
      </c>
      <c r="BF160" s="75">
        <v>41777977</v>
      </c>
      <c r="BG160" s="50" t="s">
        <v>42</v>
      </c>
      <c r="BH160" s="78">
        <v>129</v>
      </c>
      <c r="BI160" s="130"/>
      <c r="BJ160" s="213" t="s">
        <v>42</v>
      </c>
    </row>
    <row r="161" spans="1:62" s="177" customFormat="1" ht="11.25" customHeight="1" x14ac:dyDescent="0.15">
      <c r="A161" s="188" t="s">
        <v>149</v>
      </c>
      <c r="B161" s="70" t="s">
        <v>179</v>
      </c>
      <c r="C161" s="68" t="s">
        <v>707</v>
      </c>
      <c r="D161" s="68" t="s">
        <v>214</v>
      </c>
      <c r="E161" s="68" t="s">
        <v>234</v>
      </c>
      <c r="F161" s="173"/>
      <c r="G161" s="68">
        <v>75000</v>
      </c>
      <c r="H161" s="70">
        <v>36000</v>
      </c>
      <c r="I161" s="70">
        <v>1371</v>
      </c>
      <c r="J161" s="70">
        <v>246</v>
      </c>
      <c r="K161" s="70">
        <v>29</v>
      </c>
      <c r="L161" s="70">
        <v>0</v>
      </c>
      <c r="M161" s="70">
        <v>10</v>
      </c>
      <c r="N161" s="70">
        <v>0</v>
      </c>
      <c r="O161" s="70">
        <v>47</v>
      </c>
      <c r="P161" s="70">
        <v>0</v>
      </c>
      <c r="Q161" s="70">
        <v>0</v>
      </c>
      <c r="R161" s="70">
        <v>0</v>
      </c>
      <c r="S161" s="70">
        <v>0</v>
      </c>
      <c r="T161" s="70">
        <v>0</v>
      </c>
      <c r="U161" s="70">
        <v>0</v>
      </c>
      <c r="V161" s="70">
        <v>0</v>
      </c>
      <c r="W161" s="70">
        <v>0</v>
      </c>
      <c r="X161" s="70">
        <v>0</v>
      </c>
      <c r="Y161" s="70">
        <v>4500</v>
      </c>
      <c r="Z161" s="70">
        <v>125</v>
      </c>
      <c r="AA161" s="80">
        <v>1</v>
      </c>
      <c r="AB161" s="80">
        <v>0</v>
      </c>
      <c r="AC161" s="80">
        <v>0</v>
      </c>
      <c r="AD161" s="70">
        <v>158</v>
      </c>
      <c r="AE161" s="70">
        <v>177000</v>
      </c>
      <c r="AF161" s="70">
        <v>111</v>
      </c>
      <c r="AG161" s="86">
        <v>961400</v>
      </c>
      <c r="AH161" s="89"/>
      <c r="AI161" s="124">
        <v>199642</v>
      </c>
      <c r="AJ161" s="70">
        <v>312</v>
      </c>
      <c r="AK161" s="70">
        <v>0</v>
      </c>
      <c r="AL161" s="70">
        <v>265363</v>
      </c>
      <c r="AM161" s="70">
        <v>0</v>
      </c>
      <c r="AN161" s="125"/>
      <c r="AO161" s="70">
        <v>525051</v>
      </c>
      <c r="AP161" s="70">
        <v>103042</v>
      </c>
      <c r="AQ161" s="70">
        <v>0</v>
      </c>
      <c r="AR161" s="70">
        <v>0</v>
      </c>
      <c r="AS161" s="70">
        <v>0</v>
      </c>
      <c r="AT161" s="70">
        <v>0</v>
      </c>
      <c r="AU161" s="86">
        <v>0</v>
      </c>
      <c r="AV161" s="89"/>
      <c r="AW161" s="80">
        <v>0.84</v>
      </c>
      <c r="AX161" s="80">
        <v>0.16</v>
      </c>
      <c r="AY161" s="71" t="s">
        <v>50</v>
      </c>
      <c r="AZ161" s="92" t="s">
        <v>50</v>
      </c>
      <c r="BA161" s="89"/>
      <c r="BB161" s="79">
        <v>79.23</v>
      </c>
      <c r="BC161" s="76"/>
      <c r="BD161" s="76"/>
      <c r="BE161" s="76"/>
      <c r="BF161" s="76">
        <v>48358696</v>
      </c>
      <c r="BG161" s="71" t="s">
        <v>42</v>
      </c>
      <c r="BH161" s="78">
        <v>70</v>
      </c>
      <c r="BI161" s="141" t="s">
        <v>708</v>
      </c>
      <c r="BJ161" s="215" t="s">
        <v>46</v>
      </c>
    </row>
    <row r="162" spans="1:62" s="177" customFormat="1" ht="11.25" customHeight="1" x14ac:dyDescent="0.15">
      <c r="A162" s="188" t="s">
        <v>75</v>
      </c>
      <c r="B162" s="70" t="s">
        <v>709</v>
      </c>
      <c r="C162" s="68" t="s">
        <v>417</v>
      </c>
      <c r="D162" s="68" t="s">
        <v>76</v>
      </c>
      <c r="E162" s="68" t="s">
        <v>235</v>
      </c>
      <c r="F162" s="173"/>
      <c r="G162" s="68">
        <v>34486</v>
      </c>
      <c r="H162" s="70">
        <v>11432</v>
      </c>
      <c r="I162" s="70">
        <v>0</v>
      </c>
      <c r="J162" s="70">
        <v>0</v>
      </c>
      <c r="K162" s="70">
        <v>0</v>
      </c>
      <c r="L162" s="70">
        <v>2</v>
      </c>
      <c r="M162" s="70">
        <v>0</v>
      </c>
      <c r="N162" s="70">
        <v>0</v>
      </c>
      <c r="O162" s="70">
        <v>0</v>
      </c>
      <c r="P162" s="70">
        <v>0</v>
      </c>
      <c r="Q162" s="70">
        <v>3006</v>
      </c>
      <c r="R162" s="70">
        <v>366</v>
      </c>
      <c r="S162" s="70">
        <v>31</v>
      </c>
      <c r="T162" s="70">
        <v>0</v>
      </c>
      <c r="U162" s="70">
        <v>3087</v>
      </c>
      <c r="V162" s="70">
        <v>710</v>
      </c>
      <c r="W162" s="70">
        <v>1203</v>
      </c>
      <c r="X162" s="70">
        <v>1</v>
      </c>
      <c r="Y162" s="70">
        <v>0</v>
      </c>
      <c r="Z162" s="70">
        <v>0</v>
      </c>
      <c r="AA162" s="147">
        <v>0</v>
      </c>
      <c r="AB162" s="147">
        <v>0</v>
      </c>
      <c r="AC162" s="147">
        <v>1</v>
      </c>
      <c r="AD162" s="70">
        <v>322</v>
      </c>
      <c r="AE162" s="70">
        <v>525456</v>
      </c>
      <c r="AF162" s="70">
        <v>227</v>
      </c>
      <c r="AG162" s="86">
        <v>853700</v>
      </c>
      <c r="AH162" s="89"/>
      <c r="AI162" s="124">
        <v>399046</v>
      </c>
      <c r="AJ162" s="70">
        <v>30</v>
      </c>
      <c r="AK162" s="70">
        <v>0</v>
      </c>
      <c r="AL162" s="70">
        <v>9255</v>
      </c>
      <c r="AM162" s="70"/>
      <c r="AN162" s="125"/>
      <c r="AO162" s="70">
        <v>3822077</v>
      </c>
      <c r="AP162" s="70">
        <v>56713</v>
      </c>
      <c r="AQ162" s="70">
        <v>89555</v>
      </c>
      <c r="AR162" s="70">
        <v>0</v>
      </c>
      <c r="AS162" s="70"/>
      <c r="AT162" s="70">
        <v>49985</v>
      </c>
      <c r="AU162" s="86"/>
      <c r="AV162" s="89" t="s">
        <v>710</v>
      </c>
      <c r="AW162" s="147">
        <v>0.95</v>
      </c>
      <c r="AX162" s="147">
        <v>0.05</v>
      </c>
      <c r="AY162" s="71" t="s">
        <v>50</v>
      </c>
      <c r="AZ162" s="92" t="s">
        <v>41</v>
      </c>
      <c r="BA162" s="89"/>
      <c r="BB162" s="79">
        <v>71.349999999999994</v>
      </c>
      <c r="BC162" s="76">
        <v>20077541</v>
      </c>
      <c r="BD162" s="76">
        <v>20770104</v>
      </c>
      <c r="BE162" s="76">
        <v>31140663</v>
      </c>
      <c r="BF162" s="76">
        <v>71988308</v>
      </c>
      <c r="BG162" s="71" t="s">
        <v>42</v>
      </c>
      <c r="BH162" s="79">
        <v>68.739999999999995</v>
      </c>
      <c r="BI162" s="141"/>
      <c r="BJ162" s="215" t="s">
        <v>42</v>
      </c>
    </row>
    <row r="163" spans="1:62" s="51" customFormat="1" ht="11.25" customHeight="1" x14ac:dyDescent="0.15">
      <c r="A163" s="189" t="s">
        <v>361</v>
      </c>
      <c r="B163" s="68"/>
      <c r="C163" s="68"/>
      <c r="D163" s="68"/>
      <c r="E163" s="68"/>
      <c r="F163" s="69"/>
      <c r="G163" s="68"/>
      <c r="H163" s="70"/>
      <c r="I163" s="70"/>
      <c r="J163" s="70"/>
      <c r="K163" s="70"/>
      <c r="L163" s="70"/>
      <c r="M163" s="70"/>
      <c r="N163" s="70"/>
      <c r="O163" s="70"/>
      <c r="P163" s="70"/>
      <c r="Q163" s="70"/>
      <c r="R163" s="70"/>
      <c r="S163" s="70"/>
      <c r="T163" s="70"/>
      <c r="U163" s="70"/>
      <c r="V163" s="70"/>
      <c r="W163" s="70"/>
      <c r="X163" s="70"/>
      <c r="Y163" s="70"/>
      <c r="Z163" s="70"/>
      <c r="AA163" s="147"/>
      <c r="AB163" s="147"/>
      <c r="AC163" s="147"/>
      <c r="AD163" s="70"/>
      <c r="AE163" s="70"/>
      <c r="AF163" s="70"/>
      <c r="AG163" s="86"/>
      <c r="AH163" s="89"/>
      <c r="AI163" s="124"/>
      <c r="AJ163" s="70"/>
      <c r="AK163" s="70"/>
      <c r="AL163" s="70"/>
      <c r="AM163" s="70"/>
      <c r="AN163" s="125"/>
      <c r="AO163" s="70"/>
      <c r="AP163" s="70"/>
      <c r="AQ163" s="70"/>
      <c r="AR163" s="70"/>
      <c r="AS163" s="70"/>
      <c r="AT163" s="70"/>
      <c r="AU163" s="86"/>
      <c r="AV163" s="89"/>
      <c r="AW163" s="147"/>
      <c r="AX163" s="147"/>
      <c r="AY163" s="71"/>
      <c r="AZ163" s="92"/>
      <c r="BA163" s="89"/>
      <c r="BB163" s="79"/>
      <c r="BC163" s="76"/>
      <c r="BD163" s="76"/>
      <c r="BE163" s="76"/>
      <c r="BF163" s="76"/>
      <c r="BG163" s="71"/>
      <c r="BH163" s="79"/>
      <c r="BI163" s="141"/>
      <c r="BJ163" s="215"/>
    </row>
    <row r="164" spans="1:62" s="51" customFormat="1" ht="11.25" customHeight="1" x14ac:dyDescent="0.15">
      <c r="A164" s="217"/>
      <c r="B164" s="329"/>
      <c r="C164" s="329"/>
      <c r="D164" s="329"/>
      <c r="E164" s="329"/>
      <c r="F164" s="60"/>
      <c r="G164" s="329"/>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330"/>
      <c r="AH164" s="90"/>
      <c r="AI164" s="126"/>
      <c r="AJ164" s="127"/>
      <c r="AK164" s="127"/>
      <c r="AL164" s="127"/>
      <c r="AM164" s="127"/>
      <c r="AN164" s="128"/>
      <c r="AO164" s="127"/>
      <c r="AP164" s="127"/>
      <c r="AQ164" s="127"/>
      <c r="AR164" s="127"/>
      <c r="AS164" s="127"/>
      <c r="AT164" s="127"/>
      <c r="AU164" s="330"/>
      <c r="AV164" s="90"/>
      <c r="AW164" s="127"/>
      <c r="AX164" s="127"/>
      <c r="AY164" s="331"/>
      <c r="AZ164" s="332"/>
      <c r="BA164" s="90"/>
      <c r="BB164" s="333"/>
      <c r="BC164" s="333"/>
      <c r="BD164" s="333"/>
      <c r="BE164" s="333"/>
      <c r="BF164" s="333"/>
      <c r="BG164" s="331"/>
      <c r="BH164" s="77"/>
      <c r="BI164" s="127"/>
      <c r="BJ164" s="334"/>
    </row>
    <row r="165" spans="1:62" s="51" customFormat="1" ht="11.25" customHeight="1" x14ac:dyDescent="0.15">
      <c r="A165" s="57" t="s">
        <v>250</v>
      </c>
      <c r="B165" s="56"/>
      <c r="C165" s="56"/>
      <c r="D165" s="56"/>
      <c r="E165" s="56"/>
      <c r="F165" s="56"/>
      <c r="G165" s="56"/>
      <c r="H165" s="56"/>
      <c r="I165" s="56"/>
      <c r="J165" s="56"/>
      <c r="K165" s="56"/>
      <c r="L165" s="56"/>
      <c r="M165" s="56"/>
      <c r="N165" s="56"/>
      <c r="O165" s="56"/>
      <c r="P165" s="56"/>
      <c r="Q165" s="56"/>
      <c r="R165" s="56"/>
      <c r="S165" s="56"/>
      <c r="T165" s="56"/>
      <c r="U165" s="56"/>
    </row>
    <row r="166" spans="1:62" s="51" customFormat="1" ht="11.25" customHeight="1" x14ac:dyDescent="0.15">
      <c r="A166" s="58" t="s">
        <v>249</v>
      </c>
      <c r="B166" s="56"/>
      <c r="C166" s="56"/>
      <c r="D166" s="56"/>
      <c r="E166" s="56"/>
      <c r="F166" s="56"/>
      <c r="G166" s="56"/>
      <c r="H166" s="56"/>
      <c r="I166" s="56"/>
      <c r="J166" s="56"/>
      <c r="K166" s="56"/>
      <c r="L166" s="56"/>
      <c r="M166" s="56"/>
      <c r="N166" s="56"/>
      <c r="O166" s="56"/>
      <c r="P166" s="56"/>
      <c r="Q166" s="56"/>
      <c r="R166" s="56"/>
      <c r="S166" s="56"/>
      <c r="T166" s="56"/>
      <c r="U166" s="56"/>
    </row>
    <row r="167" spans="1:62" ht="11.25" customHeight="1" x14ac:dyDescent="0.2">
      <c r="A167" s="58" t="s">
        <v>251</v>
      </c>
      <c r="B167" s="28"/>
      <c r="C167" s="28"/>
      <c r="D167" s="31"/>
      <c r="E167" s="28"/>
      <c r="F167" s="28"/>
      <c r="G167" s="28"/>
      <c r="H167" s="28"/>
      <c r="I167" s="28"/>
      <c r="J167" s="28"/>
      <c r="K167" s="28"/>
      <c r="L167" s="28"/>
      <c r="M167" s="28"/>
      <c r="N167" s="28"/>
      <c r="O167" s="28"/>
      <c r="P167" s="28"/>
      <c r="Q167" s="28"/>
      <c r="R167" s="28"/>
      <c r="S167" s="28"/>
      <c r="T167" s="28"/>
      <c r="U167" s="28"/>
    </row>
    <row r="168" spans="1:62" ht="11.25" customHeight="1" x14ac:dyDescent="0.2">
      <c r="A168" s="58" t="s">
        <v>289</v>
      </c>
      <c r="B168" s="28"/>
      <c r="C168" s="28"/>
      <c r="D168" s="31"/>
      <c r="E168" s="28"/>
      <c r="F168" s="28"/>
      <c r="G168" s="28"/>
      <c r="H168" s="28"/>
      <c r="I168" s="28"/>
      <c r="J168" s="28"/>
      <c r="K168" s="28"/>
      <c r="L168" s="28"/>
      <c r="M168" s="28"/>
      <c r="N168" s="28"/>
      <c r="O168" s="28"/>
      <c r="P168" s="28"/>
      <c r="Q168" s="28"/>
      <c r="R168" s="28"/>
      <c r="S168" s="28"/>
      <c r="T168" s="28"/>
      <c r="U168" s="28"/>
    </row>
    <row r="169" spans="1:62" ht="11.25" customHeight="1" x14ac:dyDescent="0.2">
      <c r="A169" s="58" t="s">
        <v>288</v>
      </c>
      <c r="B169" s="28"/>
      <c r="C169" s="28"/>
      <c r="D169" s="31"/>
      <c r="E169" s="28"/>
      <c r="F169" s="28"/>
      <c r="G169" s="28"/>
      <c r="H169" s="28"/>
      <c r="I169" s="28"/>
      <c r="J169" s="28"/>
      <c r="K169" s="28"/>
      <c r="L169" s="28"/>
      <c r="M169" s="28"/>
      <c r="N169" s="28"/>
      <c r="O169" s="28"/>
      <c r="P169" s="28"/>
      <c r="Q169" s="28"/>
      <c r="R169" s="28"/>
      <c r="S169" s="28"/>
      <c r="T169" s="28"/>
      <c r="U169" s="28"/>
    </row>
    <row r="170" spans="1:62" ht="11.25" customHeight="1" x14ac:dyDescent="0.2">
      <c r="A170" s="58"/>
      <c r="B170" s="28"/>
      <c r="C170" s="28"/>
      <c r="D170" s="31"/>
      <c r="E170" s="28"/>
      <c r="F170" s="28"/>
      <c r="G170" s="28"/>
      <c r="H170" s="28"/>
      <c r="I170" s="28"/>
      <c r="J170" s="28"/>
      <c r="K170" s="28"/>
      <c r="L170" s="28"/>
      <c r="M170" s="28"/>
      <c r="N170" s="28"/>
      <c r="O170" s="28"/>
      <c r="P170" s="28"/>
      <c r="Q170" s="28"/>
      <c r="R170" s="28"/>
      <c r="S170" s="28"/>
      <c r="T170" s="28"/>
      <c r="U170" s="28"/>
    </row>
    <row r="171" spans="1:62" ht="11.25" hidden="1" customHeight="1" x14ac:dyDescent="0.2">
      <c r="A171" s="58"/>
      <c r="B171" s="28"/>
      <c r="C171" s="28"/>
      <c r="D171" s="31"/>
      <c r="E171" s="28"/>
      <c r="F171" s="28"/>
      <c r="G171" s="28"/>
      <c r="H171" s="28"/>
      <c r="I171" s="28"/>
      <c r="J171" s="28"/>
      <c r="K171" s="28"/>
      <c r="L171" s="28"/>
      <c r="M171" s="28"/>
      <c r="N171" s="28"/>
      <c r="O171" s="28"/>
      <c r="P171" s="28"/>
      <c r="Q171" s="28"/>
      <c r="R171" s="28"/>
      <c r="S171" s="28"/>
      <c r="T171" s="28"/>
      <c r="U171" s="28"/>
    </row>
    <row r="172" spans="1:62" ht="11.25" hidden="1" customHeight="1" x14ac:dyDescent="0.2">
      <c r="A172" s="58"/>
      <c r="B172" s="28"/>
      <c r="C172" s="28"/>
      <c r="D172" s="31"/>
      <c r="E172" s="28"/>
      <c r="F172" s="28"/>
      <c r="G172" s="28"/>
      <c r="H172" s="28"/>
      <c r="I172" s="28"/>
      <c r="J172" s="28"/>
      <c r="K172" s="28"/>
      <c r="L172" s="28"/>
      <c r="M172" s="28"/>
      <c r="N172" s="28"/>
      <c r="O172" s="28"/>
      <c r="P172" s="28"/>
      <c r="Q172" s="28"/>
      <c r="R172" s="28"/>
      <c r="S172" s="28"/>
      <c r="T172" s="28"/>
      <c r="U172" s="28"/>
    </row>
    <row r="173" spans="1:62" ht="11.25" hidden="1" customHeight="1" x14ac:dyDescent="0.2">
      <c r="A173" s="58"/>
      <c r="B173" s="28"/>
      <c r="C173" s="28"/>
      <c r="D173" s="31"/>
      <c r="E173" s="28"/>
      <c r="F173" s="28"/>
      <c r="G173" s="28"/>
      <c r="H173" s="28"/>
      <c r="I173" s="28"/>
      <c r="J173" s="28"/>
      <c r="K173" s="28"/>
      <c r="L173" s="28"/>
      <c r="M173" s="28"/>
      <c r="N173" s="28"/>
      <c r="O173" s="28"/>
      <c r="P173" s="28"/>
      <c r="Q173" s="28"/>
      <c r="R173" s="28"/>
      <c r="S173" s="28"/>
      <c r="T173" s="28"/>
      <c r="U173" s="28"/>
    </row>
    <row r="174" spans="1:62" ht="11.25" hidden="1" customHeight="1" x14ac:dyDescent="0.2">
      <c r="A174" s="58"/>
      <c r="B174" s="28"/>
      <c r="C174" s="28"/>
      <c r="D174" s="31"/>
      <c r="E174" s="28"/>
      <c r="F174" s="28"/>
      <c r="G174" s="28"/>
      <c r="H174" s="28"/>
      <c r="I174" s="28"/>
      <c r="J174" s="28"/>
      <c r="K174" s="28"/>
      <c r="L174" s="28"/>
      <c r="M174" s="28"/>
      <c r="N174" s="28"/>
      <c r="O174" s="28"/>
      <c r="P174" s="28"/>
      <c r="Q174" s="28"/>
      <c r="R174" s="28"/>
      <c r="S174" s="28"/>
      <c r="T174" s="28"/>
      <c r="U174" s="28"/>
    </row>
    <row r="175" spans="1:62" ht="11.25" hidden="1" customHeight="1" x14ac:dyDescent="0.2">
      <c r="A175" s="58"/>
      <c r="B175" s="28"/>
      <c r="C175" s="28"/>
      <c r="D175" s="31"/>
      <c r="E175" s="28"/>
      <c r="F175" s="28"/>
      <c r="G175" s="28"/>
      <c r="H175" s="28"/>
      <c r="I175" s="28"/>
      <c r="J175" s="28"/>
      <c r="K175" s="28"/>
      <c r="L175" s="28"/>
      <c r="M175" s="28"/>
      <c r="N175" s="28"/>
      <c r="O175" s="28"/>
      <c r="P175" s="28"/>
      <c r="Q175" s="28"/>
      <c r="R175" s="28"/>
      <c r="S175" s="28"/>
      <c r="T175" s="28"/>
      <c r="U175" s="28"/>
    </row>
    <row r="176" spans="1:62" ht="11.25" hidden="1" customHeight="1" x14ac:dyDescent="0.2">
      <c r="A176" s="58"/>
      <c r="B176" s="28"/>
      <c r="C176" s="28"/>
      <c r="D176" s="31"/>
      <c r="E176" s="28"/>
      <c r="F176" s="28"/>
      <c r="G176" s="28"/>
      <c r="H176" s="28"/>
      <c r="I176" s="28"/>
      <c r="J176" s="28"/>
      <c r="K176" s="28"/>
      <c r="L176" s="28"/>
      <c r="M176" s="28"/>
      <c r="N176" s="28"/>
      <c r="O176" s="28"/>
      <c r="P176" s="28"/>
      <c r="Q176" s="28"/>
      <c r="R176" s="28"/>
      <c r="S176" s="28"/>
      <c r="T176" s="28"/>
      <c r="U176" s="28"/>
    </row>
    <row r="177" spans="1:21" ht="11.25" hidden="1" customHeight="1" x14ac:dyDescent="0.2">
      <c r="A177" s="58"/>
      <c r="B177" s="28"/>
      <c r="C177" s="28"/>
      <c r="D177" s="31"/>
      <c r="E177" s="28"/>
      <c r="F177" s="28"/>
      <c r="G177" s="28"/>
      <c r="H177" s="28"/>
      <c r="I177" s="28"/>
      <c r="J177" s="28"/>
      <c r="K177" s="28"/>
      <c r="L177" s="28"/>
      <c r="M177" s="28"/>
      <c r="N177" s="28"/>
      <c r="O177" s="28"/>
      <c r="P177" s="28"/>
      <c r="Q177" s="28"/>
      <c r="R177" s="28"/>
      <c r="S177" s="28"/>
      <c r="T177" s="28"/>
      <c r="U177" s="28"/>
    </row>
    <row r="178" spans="1:21" ht="11.25" hidden="1" customHeight="1" x14ac:dyDescent="0.2">
      <c r="A178" s="58"/>
      <c r="B178" s="28"/>
      <c r="C178" s="28"/>
      <c r="D178" s="31"/>
      <c r="E178" s="28"/>
      <c r="F178" s="28"/>
      <c r="G178" s="28"/>
      <c r="H178" s="28"/>
      <c r="I178" s="28"/>
      <c r="J178" s="28"/>
      <c r="K178" s="28"/>
      <c r="L178" s="28"/>
      <c r="M178" s="28"/>
      <c r="N178" s="28"/>
      <c r="O178" s="28"/>
      <c r="P178" s="28"/>
      <c r="Q178" s="28"/>
      <c r="R178" s="28"/>
      <c r="S178" s="28"/>
      <c r="T178" s="28"/>
      <c r="U178" s="28"/>
    </row>
    <row r="179" spans="1:21" ht="11.25" hidden="1" customHeight="1" x14ac:dyDescent="0.2">
      <c r="A179" s="58"/>
      <c r="B179" s="28"/>
      <c r="C179" s="28"/>
      <c r="D179" s="31"/>
      <c r="E179" s="28"/>
      <c r="F179" s="28"/>
      <c r="G179" s="28"/>
      <c r="H179" s="28"/>
      <c r="I179" s="28"/>
      <c r="J179" s="28"/>
      <c r="K179" s="28"/>
      <c r="L179" s="28"/>
      <c r="M179" s="28"/>
      <c r="N179" s="28"/>
      <c r="O179" s="28"/>
      <c r="P179" s="28"/>
      <c r="Q179" s="28"/>
      <c r="R179" s="28"/>
      <c r="S179" s="28"/>
      <c r="T179" s="28"/>
      <c r="U179" s="28"/>
    </row>
    <row r="180" spans="1:21" ht="11.25" hidden="1" customHeight="1" x14ac:dyDescent="0.2">
      <c r="A180" s="58"/>
      <c r="B180" s="28"/>
      <c r="C180" s="28"/>
      <c r="D180" s="31"/>
      <c r="E180" s="28"/>
      <c r="F180" s="28"/>
      <c r="G180" s="28"/>
      <c r="H180" s="28"/>
      <c r="I180" s="28"/>
      <c r="J180" s="28"/>
      <c r="K180" s="28"/>
      <c r="L180" s="28"/>
      <c r="M180" s="28"/>
      <c r="N180" s="28"/>
      <c r="O180" s="28"/>
      <c r="P180" s="28"/>
      <c r="Q180" s="28"/>
      <c r="R180" s="28"/>
      <c r="S180" s="28"/>
      <c r="T180" s="28"/>
      <c r="U180" s="28"/>
    </row>
    <row r="181" spans="1:21" ht="11.25" hidden="1" customHeight="1" x14ac:dyDescent="0.2">
      <c r="A181" s="58"/>
      <c r="B181" s="28"/>
      <c r="C181" s="28"/>
      <c r="D181" s="31"/>
      <c r="E181" s="28"/>
      <c r="F181" s="28"/>
      <c r="G181" s="28"/>
      <c r="H181" s="28"/>
      <c r="I181" s="28"/>
      <c r="J181" s="28"/>
      <c r="K181" s="28"/>
      <c r="L181" s="28"/>
      <c r="M181" s="28"/>
      <c r="N181" s="28"/>
      <c r="O181" s="28"/>
      <c r="P181" s="28"/>
      <c r="Q181" s="28"/>
      <c r="R181" s="28"/>
      <c r="S181" s="28"/>
      <c r="T181" s="28"/>
      <c r="U181" s="28"/>
    </row>
    <row r="182" spans="1:21" ht="11.25" hidden="1" customHeight="1" x14ac:dyDescent="0.2">
      <c r="A182" s="58"/>
      <c r="B182" s="28"/>
      <c r="C182" s="28"/>
      <c r="D182" s="31"/>
      <c r="E182" s="28"/>
      <c r="F182" s="28"/>
      <c r="G182" s="28"/>
      <c r="H182" s="28"/>
      <c r="I182" s="28"/>
      <c r="J182" s="28"/>
      <c r="K182" s="28"/>
      <c r="L182" s="28"/>
      <c r="M182" s="28"/>
      <c r="N182" s="28"/>
      <c r="O182" s="28"/>
      <c r="P182" s="28"/>
      <c r="Q182" s="28"/>
      <c r="R182" s="28"/>
      <c r="S182" s="28"/>
      <c r="T182" s="28"/>
      <c r="U182" s="28"/>
    </row>
    <row r="183" spans="1:21" ht="11.25" hidden="1" customHeight="1" x14ac:dyDescent="0.2">
      <c r="A183" s="58"/>
      <c r="B183" s="28"/>
      <c r="C183" s="28"/>
      <c r="D183" s="31"/>
      <c r="E183" s="28"/>
      <c r="F183" s="28"/>
      <c r="G183" s="28"/>
      <c r="H183" s="28"/>
      <c r="I183" s="28"/>
      <c r="J183" s="28"/>
      <c r="K183" s="28"/>
      <c r="L183" s="28"/>
      <c r="M183" s="28"/>
      <c r="N183" s="28"/>
      <c r="O183" s="28"/>
      <c r="P183" s="28"/>
      <c r="Q183" s="28"/>
      <c r="R183" s="28"/>
      <c r="S183" s="28"/>
      <c r="T183" s="28"/>
      <c r="U183" s="28"/>
    </row>
    <row r="184" spans="1:21" ht="11.25" hidden="1" customHeight="1" x14ac:dyDescent="0.2">
      <c r="A184" s="58"/>
      <c r="B184" s="28"/>
      <c r="C184" s="28"/>
      <c r="D184" s="31"/>
      <c r="E184" s="28"/>
      <c r="F184" s="28"/>
      <c r="G184" s="28"/>
      <c r="H184" s="28"/>
      <c r="I184" s="28"/>
      <c r="J184" s="28"/>
      <c r="K184" s="28"/>
      <c r="L184" s="28"/>
      <c r="M184" s="28"/>
      <c r="N184" s="28"/>
      <c r="O184" s="28"/>
      <c r="P184" s="28"/>
      <c r="Q184" s="28"/>
      <c r="R184" s="28"/>
      <c r="S184" s="28"/>
      <c r="T184" s="28"/>
      <c r="U184" s="28"/>
    </row>
    <row r="185" spans="1:21" ht="11.25" hidden="1" customHeight="1" x14ac:dyDescent="0.2">
      <c r="A185" s="58"/>
      <c r="B185" s="28"/>
      <c r="C185" s="28"/>
      <c r="D185" s="31"/>
      <c r="E185" s="28"/>
      <c r="F185" s="28"/>
      <c r="G185" s="28"/>
      <c r="H185" s="28"/>
      <c r="I185" s="28"/>
      <c r="J185" s="28"/>
      <c r="K185" s="28"/>
      <c r="L185" s="28"/>
      <c r="M185" s="28"/>
      <c r="N185" s="28"/>
      <c r="O185" s="28"/>
      <c r="P185" s="28"/>
      <c r="Q185" s="28"/>
      <c r="R185" s="28"/>
      <c r="S185" s="28"/>
      <c r="T185" s="28"/>
      <c r="U185" s="28"/>
    </row>
    <row r="186" spans="1:21" ht="11.25" hidden="1" customHeight="1" x14ac:dyDescent="0.2">
      <c r="A186" s="58"/>
      <c r="B186" s="28"/>
      <c r="C186" s="28"/>
      <c r="D186" s="31"/>
      <c r="E186" s="28"/>
      <c r="F186" s="28"/>
      <c r="G186" s="28"/>
      <c r="H186" s="28"/>
      <c r="I186" s="28"/>
      <c r="J186" s="28"/>
      <c r="K186" s="28"/>
      <c r="L186" s="28"/>
      <c r="M186" s="28"/>
      <c r="N186" s="28"/>
      <c r="O186" s="28"/>
      <c r="P186" s="28"/>
      <c r="Q186" s="28"/>
      <c r="R186" s="28"/>
      <c r="S186" s="28"/>
      <c r="T186" s="28"/>
      <c r="U186" s="28"/>
    </row>
    <row r="187" spans="1:21" ht="11.25" hidden="1" customHeight="1" x14ac:dyDescent="0.2">
      <c r="A187" s="58"/>
      <c r="B187" s="28"/>
      <c r="C187" s="28"/>
      <c r="D187" s="31"/>
      <c r="E187" s="28"/>
      <c r="F187" s="28"/>
      <c r="G187" s="28"/>
      <c r="H187" s="28"/>
      <c r="I187" s="28"/>
      <c r="J187" s="28"/>
      <c r="K187" s="28"/>
      <c r="L187" s="28"/>
      <c r="M187" s="28"/>
      <c r="N187" s="28"/>
      <c r="O187" s="28"/>
      <c r="P187" s="28"/>
      <c r="Q187" s="28"/>
      <c r="R187" s="28"/>
      <c r="S187" s="28"/>
      <c r="T187" s="28"/>
      <c r="U187" s="28"/>
    </row>
    <row r="188" spans="1:21" ht="11.25" hidden="1" customHeight="1" x14ac:dyDescent="0.2">
      <c r="A188" s="58"/>
      <c r="B188" s="28"/>
      <c r="C188" s="28"/>
      <c r="D188" s="31"/>
      <c r="E188" s="28"/>
      <c r="F188" s="28"/>
      <c r="G188" s="28"/>
      <c r="H188" s="28"/>
      <c r="I188" s="28"/>
      <c r="J188" s="28"/>
      <c r="K188" s="28"/>
      <c r="L188" s="28"/>
      <c r="M188" s="28"/>
      <c r="N188" s="28"/>
      <c r="O188" s="28"/>
      <c r="P188" s="28"/>
      <c r="Q188" s="28"/>
      <c r="R188" s="28"/>
      <c r="S188" s="28"/>
      <c r="T188" s="28"/>
      <c r="U188" s="28"/>
    </row>
    <row r="189" spans="1:21" ht="11.25" hidden="1" customHeight="1" x14ac:dyDescent="0.2">
      <c r="A189" s="58"/>
      <c r="B189" s="28"/>
      <c r="C189" s="28"/>
      <c r="D189" s="31"/>
      <c r="E189" s="28"/>
      <c r="F189" s="28"/>
      <c r="G189" s="28"/>
      <c r="H189" s="28"/>
      <c r="I189" s="28"/>
      <c r="J189" s="28"/>
      <c r="K189" s="28"/>
      <c r="L189" s="28"/>
      <c r="M189" s="28"/>
      <c r="N189" s="28"/>
      <c r="O189" s="28"/>
      <c r="P189" s="28"/>
      <c r="Q189" s="28"/>
      <c r="R189" s="28"/>
      <c r="S189" s="28"/>
      <c r="T189" s="28"/>
      <c r="U189" s="28"/>
    </row>
    <row r="190" spans="1:21" ht="11.25" hidden="1" customHeight="1" x14ac:dyDescent="0.2">
      <c r="A190" s="58"/>
      <c r="B190" s="28"/>
      <c r="C190" s="28"/>
      <c r="D190" s="31"/>
      <c r="E190" s="28"/>
      <c r="F190" s="28"/>
      <c r="G190" s="28"/>
      <c r="H190" s="28"/>
      <c r="I190" s="28"/>
      <c r="J190" s="28"/>
      <c r="K190" s="28"/>
      <c r="L190" s="28"/>
      <c r="M190" s="28"/>
      <c r="N190" s="28"/>
      <c r="O190" s="28"/>
      <c r="P190" s="28"/>
      <c r="Q190" s="28"/>
      <c r="R190" s="28"/>
      <c r="S190" s="28"/>
      <c r="T190" s="28"/>
      <c r="U190" s="28"/>
    </row>
    <row r="191" spans="1:21" ht="11.25" hidden="1" customHeight="1" x14ac:dyDescent="0.2">
      <c r="A191" s="58"/>
      <c r="B191" s="28"/>
      <c r="C191" s="28"/>
      <c r="D191" s="31"/>
      <c r="E191" s="28"/>
      <c r="F191" s="28"/>
      <c r="G191" s="28"/>
      <c r="H191" s="28"/>
      <c r="I191" s="28"/>
      <c r="J191" s="28"/>
      <c r="K191" s="28"/>
      <c r="L191" s="28"/>
      <c r="M191" s="28"/>
      <c r="N191" s="28"/>
      <c r="O191" s="28"/>
      <c r="P191" s="28"/>
      <c r="Q191" s="28"/>
      <c r="R191" s="28"/>
      <c r="S191" s="28"/>
      <c r="T191" s="28"/>
      <c r="U191" s="28"/>
    </row>
    <row r="192" spans="1:21" ht="11.25" hidden="1" customHeight="1" x14ac:dyDescent="0.2">
      <c r="A192" s="58"/>
      <c r="B192" s="28"/>
      <c r="C192" s="28"/>
      <c r="D192" s="31"/>
      <c r="E192" s="28"/>
      <c r="F192" s="28"/>
      <c r="G192" s="28"/>
      <c r="H192" s="28"/>
      <c r="I192" s="28"/>
      <c r="J192" s="28"/>
      <c r="K192" s="28"/>
      <c r="L192" s="28"/>
      <c r="M192" s="28"/>
      <c r="N192" s="28"/>
      <c r="O192" s="28"/>
      <c r="P192" s="28"/>
      <c r="Q192" s="28"/>
      <c r="R192" s="28"/>
      <c r="S192" s="28"/>
      <c r="T192" s="28"/>
      <c r="U192" s="28"/>
    </row>
    <row r="193" spans="1:62" ht="11.25" hidden="1" customHeight="1" x14ac:dyDescent="0.2">
      <c r="A193" s="58"/>
      <c r="B193" s="28"/>
      <c r="C193" s="28"/>
      <c r="D193" s="31"/>
      <c r="E193" s="28"/>
      <c r="F193" s="28"/>
      <c r="G193" s="28"/>
      <c r="H193" s="28"/>
      <c r="I193" s="28"/>
      <c r="J193" s="28"/>
      <c r="K193" s="28"/>
      <c r="L193" s="28"/>
      <c r="M193" s="28"/>
      <c r="N193" s="28"/>
      <c r="O193" s="28"/>
      <c r="P193" s="28"/>
      <c r="Q193" s="28"/>
      <c r="R193" s="28"/>
      <c r="S193" s="28"/>
      <c r="T193" s="28"/>
      <c r="U193" s="28"/>
    </row>
    <row r="194" spans="1:62" ht="11.25" hidden="1" customHeight="1" x14ac:dyDescent="0.2">
      <c r="A194" s="58"/>
      <c r="B194" s="28"/>
      <c r="C194" s="28"/>
      <c r="D194" s="31"/>
      <c r="E194" s="28"/>
      <c r="F194" s="28"/>
      <c r="G194" s="28"/>
      <c r="H194" s="28"/>
      <c r="I194" s="28"/>
      <c r="J194" s="28"/>
      <c r="K194" s="28"/>
      <c r="L194" s="28"/>
      <c r="M194" s="28"/>
      <c r="N194" s="28"/>
      <c r="O194" s="28"/>
      <c r="P194" s="28"/>
      <c r="Q194" s="28"/>
      <c r="R194" s="28"/>
      <c r="S194" s="28"/>
      <c r="T194" s="28"/>
      <c r="U194" s="28"/>
    </row>
    <row r="195" spans="1:62" ht="11.25" hidden="1" customHeight="1" x14ac:dyDescent="0.2">
      <c r="A195" s="58"/>
      <c r="B195" s="28"/>
      <c r="C195" s="28"/>
      <c r="D195" s="31"/>
      <c r="E195" s="28"/>
      <c r="F195" s="28"/>
      <c r="G195" s="28"/>
      <c r="H195" s="28"/>
      <c r="I195" s="28"/>
      <c r="J195" s="28"/>
      <c r="K195" s="28"/>
      <c r="L195" s="28"/>
      <c r="M195" s="28"/>
      <c r="N195" s="28"/>
      <c r="O195" s="28"/>
      <c r="P195" s="28"/>
      <c r="Q195" s="28"/>
      <c r="R195" s="28"/>
      <c r="S195" s="28"/>
      <c r="T195" s="28"/>
      <c r="U195" s="28"/>
    </row>
    <row r="196" spans="1:62" ht="11.25" hidden="1" customHeight="1" x14ac:dyDescent="0.2">
      <c r="A196" s="58"/>
      <c r="B196" s="28"/>
      <c r="C196" s="28"/>
      <c r="D196" s="31"/>
      <c r="E196" s="28"/>
      <c r="F196" s="28"/>
      <c r="G196" s="28"/>
      <c r="H196" s="28"/>
      <c r="I196" s="28"/>
      <c r="J196" s="28"/>
      <c r="K196" s="28"/>
      <c r="L196" s="28"/>
      <c r="M196" s="28"/>
      <c r="N196" s="28"/>
      <c r="O196" s="28"/>
      <c r="P196" s="28"/>
      <c r="Q196" s="28"/>
      <c r="R196" s="28"/>
      <c r="S196" s="28"/>
      <c r="T196" s="28"/>
      <c r="U196" s="28"/>
    </row>
    <row r="197" spans="1:62" ht="11.25" hidden="1" customHeight="1" x14ac:dyDescent="0.2">
      <c r="A197" s="58"/>
      <c r="B197" s="28"/>
      <c r="C197" s="28"/>
      <c r="D197" s="31"/>
      <c r="E197" s="28"/>
      <c r="F197" s="28"/>
      <c r="G197" s="28"/>
      <c r="H197" s="28"/>
      <c r="I197" s="28"/>
      <c r="J197" s="28"/>
      <c r="K197" s="28"/>
      <c r="L197" s="28"/>
      <c r="M197" s="28"/>
      <c r="N197" s="28"/>
      <c r="O197" s="28"/>
      <c r="P197" s="28"/>
      <c r="Q197" s="28"/>
      <c r="R197" s="28"/>
      <c r="S197" s="28"/>
      <c r="T197" s="28"/>
      <c r="U197" s="28"/>
    </row>
    <row r="198" spans="1:62" ht="11.25" hidden="1" customHeight="1" x14ac:dyDescent="0.2">
      <c r="A198" s="58"/>
      <c r="B198" s="28"/>
      <c r="C198" s="28"/>
      <c r="D198" s="31"/>
      <c r="E198" s="28"/>
      <c r="F198" s="28"/>
      <c r="G198" s="28"/>
      <c r="H198" s="28"/>
      <c r="I198" s="28"/>
      <c r="J198" s="28"/>
      <c r="K198" s="28"/>
      <c r="L198" s="28"/>
      <c r="M198" s="28"/>
      <c r="N198" s="28"/>
      <c r="O198" s="28"/>
      <c r="P198" s="28"/>
      <c r="Q198" s="28"/>
      <c r="R198" s="28"/>
      <c r="S198" s="28"/>
      <c r="T198" s="28"/>
      <c r="U198" s="28"/>
    </row>
    <row r="199" spans="1:62" ht="11.25" hidden="1" customHeight="1" x14ac:dyDescent="0.2">
      <c r="A199" s="58"/>
      <c r="B199" s="28"/>
      <c r="C199" s="28"/>
      <c r="D199" s="31"/>
      <c r="E199" s="28"/>
      <c r="F199" s="28"/>
      <c r="G199" s="28"/>
      <c r="H199" s="28"/>
      <c r="I199" s="28"/>
      <c r="J199" s="28"/>
      <c r="K199" s="28"/>
      <c r="L199" s="28"/>
      <c r="M199" s="28"/>
      <c r="N199" s="28"/>
      <c r="O199" s="28"/>
      <c r="P199" s="28"/>
      <c r="Q199" s="28"/>
      <c r="R199" s="28"/>
      <c r="S199" s="28"/>
      <c r="T199" s="28"/>
      <c r="U199" s="28"/>
    </row>
    <row r="200" spans="1:62" ht="11.25" hidden="1" customHeight="1" x14ac:dyDescent="0.2">
      <c r="A200" s="58"/>
      <c r="B200" s="28"/>
      <c r="C200" s="28"/>
      <c r="D200" s="31"/>
      <c r="E200" s="28"/>
      <c r="F200" s="28"/>
      <c r="G200" s="28"/>
      <c r="H200" s="28"/>
      <c r="I200" s="28"/>
      <c r="J200" s="28"/>
      <c r="K200" s="28"/>
      <c r="L200" s="28"/>
      <c r="M200" s="28"/>
      <c r="N200" s="28"/>
      <c r="O200" s="28"/>
      <c r="P200" s="28"/>
      <c r="Q200" s="28"/>
      <c r="R200" s="28"/>
      <c r="S200" s="28"/>
      <c r="T200" s="28"/>
      <c r="U200" s="28"/>
    </row>
    <row r="201" spans="1:62" ht="11.25" hidden="1" customHeight="1" x14ac:dyDescent="0.2">
      <c r="A201" s="58"/>
      <c r="B201" s="28"/>
      <c r="C201" s="28"/>
      <c r="D201" s="31"/>
      <c r="E201" s="28"/>
      <c r="F201" s="28"/>
      <c r="G201" s="28"/>
      <c r="H201" s="28"/>
      <c r="I201" s="28"/>
      <c r="J201" s="28"/>
      <c r="K201" s="28"/>
      <c r="L201" s="28"/>
      <c r="M201" s="28"/>
      <c r="N201" s="28"/>
      <c r="O201" s="28"/>
      <c r="P201" s="28"/>
      <c r="Q201" s="28"/>
      <c r="R201" s="28"/>
      <c r="S201" s="28"/>
      <c r="T201" s="28"/>
      <c r="U201" s="28"/>
    </row>
    <row r="202" spans="1:62" ht="11.25" hidden="1" customHeight="1" x14ac:dyDescent="0.2">
      <c r="A202" s="58"/>
      <c r="B202" s="28"/>
      <c r="C202" s="28"/>
      <c r="D202" s="31"/>
      <c r="E202" s="28"/>
      <c r="F202" s="28"/>
      <c r="G202" s="28"/>
      <c r="H202" s="28"/>
      <c r="I202" s="28"/>
      <c r="J202" s="28"/>
      <c r="K202" s="28"/>
      <c r="L202" s="28"/>
      <c r="M202" s="28"/>
      <c r="N202" s="28"/>
      <c r="O202" s="28"/>
      <c r="P202" s="28"/>
      <c r="Q202" s="28"/>
      <c r="R202" s="28"/>
      <c r="S202" s="28"/>
      <c r="T202" s="28"/>
      <c r="U202" s="28"/>
    </row>
    <row r="203" spans="1:62" ht="11.25" hidden="1" customHeight="1" x14ac:dyDescent="0.2">
      <c r="A203" s="58"/>
      <c r="B203" s="28"/>
      <c r="C203" s="28"/>
      <c r="D203" s="31"/>
      <c r="E203" s="28"/>
      <c r="F203" s="28"/>
      <c r="G203" s="28"/>
      <c r="H203" s="28"/>
      <c r="I203" s="28"/>
      <c r="J203" s="28"/>
      <c r="K203" s="28"/>
      <c r="L203" s="28"/>
      <c r="M203" s="28"/>
      <c r="N203" s="28"/>
      <c r="O203" s="28"/>
      <c r="P203" s="28"/>
      <c r="Q203" s="28"/>
      <c r="R203" s="28"/>
      <c r="S203" s="28"/>
      <c r="T203" s="28"/>
      <c r="U203" s="28"/>
    </row>
    <row r="204" spans="1:62" ht="11.25" hidden="1" customHeight="1" x14ac:dyDescent="0.2">
      <c r="A204" s="58"/>
      <c r="B204" s="28"/>
      <c r="C204" s="28"/>
      <c r="D204" s="31"/>
      <c r="E204" s="28"/>
      <c r="F204" s="28"/>
      <c r="G204" s="28"/>
      <c r="H204" s="28"/>
      <c r="I204" s="28"/>
      <c r="J204" s="28"/>
      <c r="K204" s="28"/>
      <c r="L204" s="28"/>
      <c r="M204" s="28"/>
      <c r="N204" s="28"/>
      <c r="O204" s="28"/>
      <c r="P204" s="28"/>
      <c r="Q204" s="28"/>
      <c r="R204" s="28"/>
      <c r="S204" s="28"/>
      <c r="T204" s="28"/>
      <c r="U204" s="28"/>
    </row>
    <row r="205" spans="1:62" ht="11.25" hidden="1" customHeight="1" x14ac:dyDescent="0.2">
      <c r="A205" s="58"/>
      <c r="B205" s="28"/>
      <c r="C205" s="28"/>
      <c r="D205" s="31"/>
      <c r="E205" s="28"/>
      <c r="F205" s="28"/>
      <c r="G205" s="28"/>
      <c r="H205" s="28"/>
      <c r="I205" s="28"/>
      <c r="J205" s="28"/>
      <c r="K205" s="28"/>
      <c r="L205" s="28"/>
      <c r="M205" s="28"/>
      <c r="N205" s="28"/>
      <c r="O205" s="28"/>
      <c r="P205" s="28"/>
      <c r="Q205" s="28"/>
      <c r="R205" s="28"/>
      <c r="S205" s="28"/>
      <c r="T205" s="28"/>
      <c r="U205" s="28"/>
    </row>
    <row r="206" spans="1:62" ht="11.25" hidden="1" customHeight="1" x14ac:dyDescent="0.2">
      <c r="A206" s="58"/>
      <c r="B206" s="28"/>
      <c r="C206" s="28"/>
      <c r="D206" s="31"/>
      <c r="E206" s="28"/>
      <c r="F206" s="28"/>
      <c r="G206" s="28"/>
      <c r="H206" s="28"/>
      <c r="I206" s="28"/>
      <c r="J206" s="28"/>
      <c r="K206" s="28"/>
      <c r="L206" s="28"/>
      <c r="M206" s="28"/>
      <c r="N206" s="28"/>
      <c r="O206" s="28"/>
      <c r="P206" s="28"/>
      <c r="Q206" s="28"/>
      <c r="R206" s="28"/>
      <c r="S206" s="28"/>
      <c r="T206" s="28"/>
      <c r="U206" s="28"/>
    </row>
    <row r="207" spans="1:62" ht="11.25" customHeight="1" x14ac:dyDescent="0.2">
      <c r="A207" s="58"/>
      <c r="B207" s="28"/>
      <c r="C207" s="28"/>
      <c r="D207" s="31"/>
      <c r="E207" s="28"/>
      <c r="F207" s="28"/>
      <c r="G207" s="28"/>
      <c r="H207" s="28"/>
      <c r="I207" s="28"/>
      <c r="J207" s="28"/>
      <c r="K207" s="28"/>
      <c r="L207" s="28"/>
      <c r="M207" s="28"/>
      <c r="N207" s="28"/>
      <c r="O207" s="28"/>
      <c r="P207" s="28"/>
      <c r="Q207" s="28"/>
      <c r="R207" s="28"/>
      <c r="S207" s="28"/>
      <c r="T207" s="28"/>
      <c r="U207" s="28"/>
    </row>
    <row r="208" spans="1:62" s="35" customFormat="1" ht="21" x14ac:dyDescent="0.25">
      <c r="A208" s="277" t="s">
        <v>644</v>
      </c>
      <c r="B208" s="394"/>
      <c r="C208" s="383"/>
      <c r="D208" s="384"/>
      <c r="E208" s="385"/>
      <c r="F208" s="94" t="s">
        <v>247</v>
      </c>
      <c r="G208" s="386" t="s">
        <v>246</v>
      </c>
      <c r="H208" s="387"/>
      <c r="I208" s="391" t="s">
        <v>292</v>
      </c>
      <c r="J208" s="389"/>
      <c r="K208" s="389"/>
      <c r="L208" s="389"/>
      <c r="M208" s="276"/>
      <c r="N208" s="276"/>
      <c r="O208" s="276"/>
      <c r="P208" s="276"/>
      <c r="Q208" s="276"/>
      <c r="R208" s="276"/>
      <c r="S208" s="276"/>
      <c r="T208" s="276"/>
      <c r="U208" s="276"/>
      <c r="V208" s="276"/>
      <c r="W208" s="276"/>
      <c r="X208" s="276"/>
      <c r="Y208" s="276"/>
      <c r="Z208" s="276"/>
      <c r="AA208" s="276"/>
      <c r="AB208" s="276"/>
      <c r="AC208" s="276"/>
      <c r="AD208" s="276"/>
      <c r="AE208" s="276"/>
      <c r="AF208" s="276"/>
      <c r="AG208" s="276"/>
      <c r="AH208" s="95"/>
      <c r="AI208" s="388" t="s">
        <v>328</v>
      </c>
      <c r="AJ208" s="390"/>
      <c r="AK208" s="390"/>
      <c r="AL208" s="390"/>
      <c r="AM208" s="390"/>
      <c r="AN208" s="390"/>
      <c r="AO208" s="390"/>
      <c r="AP208" s="276"/>
      <c r="AQ208" s="276"/>
      <c r="AR208" s="276"/>
      <c r="AS208" s="276"/>
      <c r="AT208" s="276"/>
      <c r="AU208" s="96"/>
      <c r="AV208" s="276"/>
      <c r="AW208" s="276"/>
      <c r="AX208" s="276"/>
      <c r="AY208" s="276"/>
      <c r="AZ208" s="276"/>
      <c r="BA208" s="95"/>
      <c r="BB208" s="391" t="s">
        <v>296</v>
      </c>
      <c r="BC208" s="389"/>
      <c r="BD208" s="389"/>
      <c r="BE208" s="389"/>
      <c r="BF208" s="389"/>
      <c r="BG208" s="389"/>
      <c r="BH208" s="389"/>
      <c r="BI208" s="392"/>
      <c r="BJ208" s="97" t="s">
        <v>291</v>
      </c>
    </row>
    <row r="209" spans="1:62" s="36" customFormat="1" ht="42.75" customHeight="1" x14ac:dyDescent="0.25">
      <c r="A209" s="98" t="s">
        <v>236</v>
      </c>
      <c r="B209" s="393" t="s">
        <v>161</v>
      </c>
      <c r="C209" s="377"/>
      <c r="D209" s="378"/>
      <c r="E209" s="379"/>
      <c r="F209" s="94" t="s">
        <v>245</v>
      </c>
      <c r="G209" s="380" t="s">
        <v>248</v>
      </c>
      <c r="H209" s="380"/>
      <c r="I209" s="99" t="s">
        <v>6</v>
      </c>
      <c r="J209" s="100"/>
      <c r="K209" s="100"/>
      <c r="L209" s="100"/>
      <c r="M209" s="100"/>
      <c r="N209" s="100"/>
      <c r="O209" s="100"/>
      <c r="P209" s="101"/>
      <c r="Q209" s="102" t="s">
        <v>7</v>
      </c>
      <c r="R209" s="100"/>
      <c r="S209" s="100"/>
      <c r="T209" s="100"/>
      <c r="U209" s="100"/>
      <c r="V209" s="100"/>
      <c r="W209" s="100"/>
      <c r="X209" s="101"/>
      <c r="Y209" s="367" t="s">
        <v>8</v>
      </c>
      <c r="Z209" s="368"/>
      <c r="AA209" s="367" t="s">
        <v>9</v>
      </c>
      <c r="AB209" s="368"/>
      <c r="AC209" s="381"/>
      <c r="AD209" s="367" t="s">
        <v>10</v>
      </c>
      <c r="AE209" s="381"/>
      <c r="AF209" s="367" t="s">
        <v>11</v>
      </c>
      <c r="AG209" s="368"/>
      <c r="AH209" s="365" t="s">
        <v>259</v>
      </c>
      <c r="AI209" s="375" t="s">
        <v>260</v>
      </c>
      <c r="AJ209" s="375"/>
      <c r="AK209" s="375"/>
      <c r="AL209" s="375"/>
      <c r="AM209" s="375"/>
      <c r="AN209" s="375"/>
      <c r="AO209" s="371" t="s">
        <v>276</v>
      </c>
      <c r="AP209" s="375"/>
      <c r="AQ209" s="375"/>
      <c r="AR209" s="375"/>
      <c r="AS209" s="375"/>
      <c r="AT209" s="375"/>
      <c r="AU209" s="375"/>
      <c r="AV209" s="375"/>
      <c r="AW209" s="371" t="s">
        <v>13</v>
      </c>
      <c r="AX209" s="375"/>
      <c r="AY209" s="367" t="s">
        <v>14</v>
      </c>
      <c r="AZ209" s="368"/>
      <c r="BA209" s="369" t="s">
        <v>279</v>
      </c>
      <c r="BB209" s="373" t="s">
        <v>297</v>
      </c>
      <c r="BC209" s="373"/>
      <c r="BD209" s="373"/>
      <c r="BE209" s="373"/>
      <c r="BF209" s="373"/>
      <c r="BG209" s="367" t="s">
        <v>295</v>
      </c>
      <c r="BH209" s="368"/>
      <c r="BI209" s="365" t="s">
        <v>294</v>
      </c>
      <c r="BJ209" s="357" t="s">
        <v>293</v>
      </c>
    </row>
    <row r="210" spans="1:62" s="37" customFormat="1" ht="63" x14ac:dyDescent="0.25">
      <c r="A210" s="103"/>
      <c r="B210" s="359" t="s">
        <v>15</v>
      </c>
      <c r="C210" s="361" t="s">
        <v>16</v>
      </c>
      <c r="D210" s="361" t="s">
        <v>159</v>
      </c>
      <c r="E210" s="363" t="s">
        <v>160</v>
      </c>
      <c r="F210" s="104" t="s">
        <v>125</v>
      </c>
      <c r="G210" s="105" t="s">
        <v>17</v>
      </c>
      <c r="H210" s="105" t="s">
        <v>18</v>
      </c>
      <c r="I210" s="106" t="s">
        <v>19</v>
      </c>
      <c r="J210" s="107" t="s">
        <v>20</v>
      </c>
      <c r="K210" s="107" t="s">
        <v>21</v>
      </c>
      <c r="L210" s="107" t="s">
        <v>22</v>
      </c>
      <c r="M210" s="107" t="s">
        <v>23</v>
      </c>
      <c r="N210" s="107" t="s">
        <v>24</v>
      </c>
      <c r="O210" s="107" t="s">
        <v>25</v>
      </c>
      <c r="P210" s="107" t="s">
        <v>26</v>
      </c>
      <c r="Q210" s="107" t="s">
        <v>19</v>
      </c>
      <c r="R210" s="107" t="s">
        <v>20</v>
      </c>
      <c r="S210" s="107" t="s">
        <v>21</v>
      </c>
      <c r="T210" s="107" t="s">
        <v>22</v>
      </c>
      <c r="U210" s="107" t="s">
        <v>23</v>
      </c>
      <c r="V210" s="107" t="s">
        <v>24</v>
      </c>
      <c r="W210" s="107" t="s">
        <v>25</v>
      </c>
      <c r="X210" s="107" t="s">
        <v>26</v>
      </c>
      <c r="Y210" s="106" t="s">
        <v>343</v>
      </c>
      <c r="Z210" s="108" t="s">
        <v>344</v>
      </c>
      <c r="AA210" s="106" t="s">
        <v>256</v>
      </c>
      <c r="AB210" s="107" t="s">
        <v>257</v>
      </c>
      <c r="AC210" s="107" t="s">
        <v>258</v>
      </c>
      <c r="AD210" s="107" t="s">
        <v>27</v>
      </c>
      <c r="AE210" s="107" t="s">
        <v>254</v>
      </c>
      <c r="AF210" s="107" t="s">
        <v>28</v>
      </c>
      <c r="AG210" s="109" t="s">
        <v>255</v>
      </c>
      <c r="AH210" s="357"/>
      <c r="AI210" s="118" t="s">
        <v>261</v>
      </c>
      <c r="AJ210" s="119" t="s">
        <v>262</v>
      </c>
      <c r="AK210" s="119" t="s">
        <v>263</v>
      </c>
      <c r="AL210" s="119" t="s">
        <v>264</v>
      </c>
      <c r="AM210" s="119" t="s">
        <v>29</v>
      </c>
      <c r="AN210" s="365" t="s">
        <v>12</v>
      </c>
      <c r="AO210" s="110" t="s">
        <v>30</v>
      </c>
      <c r="AP210" s="109" t="s">
        <v>31</v>
      </c>
      <c r="AQ210" s="109" t="s">
        <v>32</v>
      </c>
      <c r="AR210" s="109" t="s">
        <v>33</v>
      </c>
      <c r="AS210" s="109" t="s">
        <v>34</v>
      </c>
      <c r="AT210" s="109" t="s">
        <v>35</v>
      </c>
      <c r="AU210" s="108" t="s">
        <v>29</v>
      </c>
      <c r="AV210" s="365" t="s">
        <v>12</v>
      </c>
      <c r="AW210" s="111" t="s">
        <v>277</v>
      </c>
      <c r="AX210" s="109" t="s">
        <v>278</v>
      </c>
      <c r="AY210" s="107" t="s">
        <v>36</v>
      </c>
      <c r="AZ210" s="109" t="s">
        <v>37</v>
      </c>
      <c r="BA210" s="370"/>
      <c r="BB210" s="109" t="s">
        <v>285</v>
      </c>
      <c r="BC210" s="108" t="s">
        <v>341</v>
      </c>
      <c r="BD210" s="109" t="s">
        <v>287</v>
      </c>
      <c r="BE210" s="109" t="s">
        <v>290</v>
      </c>
      <c r="BF210" s="108" t="s">
        <v>342</v>
      </c>
      <c r="BG210" s="109" t="s">
        <v>299</v>
      </c>
      <c r="BH210" s="109" t="s">
        <v>298</v>
      </c>
      <c r="BI210" s="357"/>
      <c r="BJ210" s="358"/>
    </row>
    <row r="211" spans="1:62" s="38" customFormat="1" ht="12.75" x14ac:dyDescent="0.25">
      <c r="A211" s="112"/>
      <c r="B211" s="360"/>
      <c r="C211" s="362"/>
      <c r="D211" s="362"/>
      <c r="E211" s="364"/>
      <c r="F211" s="314" t="s">
        <v>126</v>
      </c>
      <c r="G211" s="315" t="s">
        <v>127</v>
      </c>
      <c r="H211" s="316" t="s">
        <v>127</v>
      </c>
      <c r="I211" s="316" t="s">
        <v>128</v>
      </c>
      <c r="J211" s="316" t="s">
        <v>128</v>
      </c>
      <c r="K211" s="316" t="s">
        <v>128</v>
      </c>
      <c r="L211" s="316" t="s">
        <v>128</v>
      </c>
      <c r="M211" s="316" t="s">
        <v>128</v>
      </c>
      <c r="N211" s="316" t="s">
        <v>128</v>
      </c>
      <c r="O211" s="316" t="s">
        <v>128</v>
      </c>
      <c r="P211" s="316" t="s">
        <v>128</v>
      </c>
      <c r="Q211" s="316" t="s">
        <v>128</v>
      </c>
      <c r="R211" s="316" t="s">
        <v>128</v>
      </c>
      <c r="S211" s="316" t="s">
        <v>128</v>
      </c>
      <c r="T211" s="316" t="s">
        <v>128</v>
      </c>
      <c r="U211" s="316" t="s">
        <v>128</v>
      </c>
      <c r="V211" s="316" t="s">
        <v>128</v>
      </c>
      <c r="W211" s="316" t="s">
        <v>128</v>
      </c>
      <c r="X211" s="316" t="s">
        <v>128</v>
      </c>
      <c r="Y211" s="316" t="s">
        <v>128</v>
      </c>
      <c r="Z211" s="316" t="s">
        <v>128</v>
      </c>
      <c r="AA211" s="316" t="s">
        <v>252</v>
      </c>
      <c r="AB211" s="316" t="s">
        <v>252</v>
      </c>
      <c r="AC211" s="316" t="s">
        <v>252</v>
      </c>
      <c r="AD211" s="316" t="s">
        <v>128</v>
      </c>
      <c r="AE211" s="316" t="s">
        <v>129</v>
      </c>
      <c r="AF211" s="316" t="s">
        <v>128</v>
      </c>
      <c r="AG211" s="317" t="s">
        <v>253</v>
      </c>
      <c r="AH211" s="366"/>
      <c r="AI211" s="318" t="s">
        <v>129</v>
      </c>
      <c r="AJ211" s="317" t="s">
        <v>129</v>
      </c>
      <c r="AK211" s="317" t="s">
        <v>129</v>
      </c>
      <c r="AL211" s="317" t="s">
        <v>129</v>
      </c>
      <c r="AM211" s="317" t="s">
        <v>129</v>
      </c>
      <c r="AN211" s="366"/>
      <c r="AO211" s="319" t="s">
        <v>253</v>
      </c>
      <c r="AP211" s="317" t="s">
        <v>253</v>
      </c>
      <c r="AQ211" s="317" t="s">
        <v>253</v>
      </c>
      <c r="AR211" s="317" t="s">
        <v>253</v>
      </c>
      <c r="AS211" s="317" t="s">
        <v>253</v>
      </c>
      <c r="AT211" s="317" t="s">
        <v>253</v>
      </c>
      <c r="AU211" s="317" t="s">
        <v>253</v>
      </c>
      <c r="AV211" s="366"/>
      <c r="AW211" s="320" t="s">
        <v>252</v>
      </c>
      <c r="AX211" s="317" t="s">
        <v>252</v>
      </c>
      <c r="AY211" s="316"/>
      <c r="AZ211" s="317"/>
      <c r="BA211" s="371"/>
      <c r="BB211" s="317" t="s">
        <v>286</v>
      </c>
      <c r="BC211" s="317" t="s">
        <v>130</v>
      </c>
      <c r="BD211" s="317" t="s">
        <v>130</v>
      </c>
      <c r="BE211" s="317" t="s">
        <v>130</v>
      </c>
      <c r="BF211" s="317" t="s">
        <v>130</v>
      </c>
      <c r="BG211" s="317"/>
      <c r="BH211" s="317" t="s">
        <v>130</v>
      </c>
      <c r="BI211" s="366"/>
      <c r="BJ211" s="115"/>
    </row>
    <row r="212" spans="1:62" ht="11.25" customHeight="1" x14ac:dyDescent="0.2">
      <c r="A212" s="59"/>
      <c r="B212" s="39"/>
      <c r="C212" s="39"/>
      <c r="D212" s="39"/>
      <c r="E212" s="39"/>
      <c r="F212" s="40"/>
      <c r="G212" s="39"/>
      <c r="H212" s="25"/>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311"/>
      <c r="AH212" s="93"/>
      <c r="AI212" s="312"/>
      <c r="AJ212" s="42"/>
      <c r="AK212" s="42"/>
      <c r="AL212" s="42"/>
      <c r="AM212" s="42"/>
      <c r="AN212" s="120"/>
      <c r="AO212" s="42"/>
      <c r="AP212" s="42"/>
      <c r="AQ212" s="42"/>
      <c r="AR212" s="42"/>
      <c r="AS212" s="42"/>
      <c r="AT212" s="42"/>
      <c r="AU212" s="311"/>
      <c r="AV212" s="93"/>
      <c r="AW212" s="42"/>
      <c r="AX212" s="42"/>
      <c r="AY212" s="42"/>
      <c r="AZ212" s="311"/>
      <c r="BA212" s="93"/>
      <c r="BB212" s="42"/>
      <c r="BC212" s="42"/>
      <c r="BD212" s="42"/>
      <c r="BE212" s="42"/>
      <c r="BF212" s="42"/>
      <c r="BG212" s="43"/>
      <c r="BH212" s="42"/>
      <c r="BI212" s="142"/>
      <c r="BJ212" s="321"/>
    </row>
    <row r="213" spans="1:62" s="51" customFormat="1" ht="11.25" customHeight="1" x14ac:dyDescent="0.15">
      <c r="A213" s="322" t="s">
        <v>346</v>
      </c>
      <c r="B213" s="45"/>
      <c r="C213" s="45"/>
      <c r="D213" s="45"/>
      <c r="E213" s="45"/>
      <c r="F213" s="46"/>
      <c r="G213" s="45"/>
      <c r="H213" s="41"/>
      <c r="I213" s="47"/>
      <c r="J213" s="47"/>
      <c r="K213" s="47"/>
      <c r="L213" s="47"/>
      <c r="M213" s="47"/>
      <c r="N213" s="47"/>
      <c r="O213" s="47"/>
      <c r="P213" s="47"/>
      <c r="Q213" s="47"/>
      <c r="R213" s="47"/>
      <c r="S213" s="47"/>
      <c r="T213" s="47"/>
      <c r="U213" s="47"/>
      <c r="V213" s="47"/>
      <c r="W213" s="47"/>
      <c r="X213" s="47"/>
      <c r="Y213" s="47"/>
      <c r="Z213" s="47"/>
      <c r="AA213" s="80"/>
      <c r="AB213" s="80"/>
      <c r="AC213" s="80"/>
      <c r="AD213" s="47"/>
      <c r="AE213" s="47"/>
      <c r="AF213" s="47"/>
      <c r="AG213" s="85"/>
      <c r="AH213" s="88"/>
      <c r="AI213" s="121"/>
      <c r="AJ213" s="47"/>
      <c r="AK213" s="47"/>
      <c r="AL213" s="47"/>
      <c r="AM213" s="47"/>
      <c r="AN213" s="122"/>
      <c r="AO213" s="47"/>
      <c r="AP213" s="47"/>
      <c r="AQ213" s="47"/>
      <c r="AR213" s="47"/>
      <c r="AS213" s="47"/>
      <c r="AT213" s="47"/>
      <c r="AU213" s="85"/>
      <c r="AV213" s="88"/>
      <c r="AW213" s="80"/>
      <c r="AX213" s="80"/>
      <c r="AY213" s="50"/>
      <c r="AZ213" s="91"/>
      <c r="BA213" s="88"/>
      <c r="BB213" s="78"/>
      <c r="BC213" s="75"/>
      <c r="BD213" s="75"/>
      <c r="BE213" s="75"/>
      <c r="BF213" s="75"/>
      <c r="BG213" s="50"/>
      <c r="BH213" s="78"/>
      <c r="BI213" s="130"/>
      <c r="BJ213" s="213"/>
    </row>
    <row r="214" spans="1:62" s="51" customFormat="1" ht="11.25" customHeight="1" x14ac:dyDescent="0.15">
      <c r="A214" s="323" t="s">
        <v>345</v>
      </c>
      <c r="B214" s="45"/>
      <c r="C214" s="45"/>
      <c r="D214" s="45"/>
      <c r="E214" s="45"/>
      <c r="F214" s="46"/>
      <c r="G214" s="45"/>
      <c r="H214" s="41"/>
      <c r="I214" s="47"/>
      <c r="J214" s="47"/>
      <c r="K214" s="47"/>
      <c r="L214" s="47"/>
      <c r="M214" s="47"/>
      <c r="N214" s="47"/>
      <c r="O214" s="47"/>
      <c r="P214" s="47"/>
      <c r="Q214" s="47"/>
      <c r="R214" s="47"/>
      <c r="S214" s="47"/>
      <c r="T214" s="47"/>
      <c r="U214" s="47"/>
      <c r="V214" s="47"/>
      <c r="W214" s="47"/>
      <c r="X214" s="47"/>
      <c r="Y214" s="47"/>
      <c r="Z214" s="47"/>
      <c r="AA214" s="80"/>
      <c r="AB214" s="80"/>
      <c r="AC214" s="80"/>
      <c r="AD214" s="47"/>
      <c r="AE214" s="47"/>
      <c r="AF214" s="47"/>
      <c r="AG214" s="85"/>
      <c r="AH214" s="88"/>
      <c r="AI214" s="121"/>
      <c r="AJ214" s="47"/>
      <c r="AK214" s="47"/>
      <c r="AL214" s="47"/>
      <c r="AM214" s="47"/>
      <c r="AN214" s="122"/>
      <c r="AO214" s="47"/>
      <c r="AP214" s="47"/>
      <c r="AQ214" s="47"/>
      <c r="AR214" s="47"/>
      <c r="AS214" s="47"/>
      <c r="AT214" s="47"/>
      <c r="AU214" s="85"/>
      <c r="AV214" s="88"/>
      <c r="AW214" s="80"/>
      <c r="AX214" s="80"/>
      <c r="AY214" s="50"/>
      <c r="AZ214" s="91"/>
      <c r="BA214" s="88"/>
      <c r="BB214" s="78"/>
      <c r="BC214" s="75"/>
      <c r="BD214" s="75"/>
      <c r="BE214" s="75"/>
      <c r="BF214" s="75"/>
      <c r="BG214" s="50"/>
      <c r="BH214" s="78"/>
      <c r="BI214" s="130"/>
      <c r="BJ214" s="213"/>
    </row>
    <row r="215" spans="1:62" s="51" customFormat="1" ht="11.25" customHeight="1" x14ac:dyDescent="0.15">
      <c r="A215" s="324" t="s">
        <v>153</v>
      </c>
      <c r="B215" s="45" t="s">
        <v>162</v>
      </c>
      <c r="C215" s="45" t="s">
        <v>180</v>
      </c>
      <c r="D215" s="45" t="s">
        <v>197</v>
      </c>
      <c r="E215" s="45" t="s">
        <v>215</v>
      </c>
      <c r="F215" s="46"/>
      <c r="G215" s="45">
        <v>14000</v>
      </c>
      <c r="H215" s="41"/>
      <c r="I215" s="47">
        <v>200</v>
      </c>
      <c r="J215" s="47">
        <v>7</v>
      </c>
      <c r="K215" s="47">
        <v>2</v>
      </c>
      <c r="L215" s="47">
        <v>1</v>
      </c>
      <c r="M215" s="47">
        <v>52</v>
      </c>
      <c r="N215" s="47">
        <v>0</v>
      </c>
      <c r="O215" s="47">
        <v>190</v>
      </c>
      <c r="P215" s="47">
        <v>0</v>
      </c>
      <c r="Q215" s="47">
        <v>0</v>
      </c>
      <c r="R215" s="47">
        <v>0</v>
      </c>
      <c r="S215" s="47">
        <v>0</v>
      </c>
      <c r="T215" s="47">
        <v>0</v>
      </c>
      <c r="U215" s="47">
        <v>0</v>
      </c>
      <c r="V215" s="47">
        <v>0</v>
      </c>
      <c r="W215" s="47">
        <v>0</v>
      </c>
      <c r="X215" s="47">
        <v>0</v>
      </c>
      <c r="Y215" s="47">
        <v>315</v>
      </c>
      <c r="Z215" s="47">
        <v>98</v>
      </c>
      <c r="AA215" s="80">
        <v>1</v>
      </c>
      <c r="AB215" s="80">
        <v>0</v>
      </c>
      <c r="AC215" s="80">
        <v>0</v>
      </c>
      <c r="AD215" s="47">
        <v>32</v>
      </c>
      <c r="AE215" s="47">
        <v>80</v>
      </c>
      <c r="AF215" s="47">
        <v>32</v>
      </c>
      <c r="AG215" s="85">
        <v>361000</v>
      </c>
      <c r="AH215" s="88"/>
      <c r="AI215" s="121">
        <v>13000</v>
      </c>
      <c r="AJ215" s="47">
        <v>0</v>
      </c>
      <c r="AK215" s="47">
        <v>0</v>
      </c>
      <c r="AL215" s="47">
        <v>0</v>
      </c>
      <c r="AM215" s="47"/>
      <c r="AN215" s="122"/>
      <c r="AO215" s="47">
        <v>15000</v>
      </c>
      <c r="AP215" s="47">
        <v>0</v>
      </c>
      <c r="AQ215" s="47">
        <v>80000</v>
      </c>
      <c r="AR215" s="47">
        <v>0</v>
      </c>
      <c r="AS215" s="47">
        <v>0</v>
      </c>
      <c r="AT215" s="47">
        <v>0</v>
      </c>
      <c r="AU215" s="85"/>
      <c r="AV215" s="88"/>
      <c r="AW215" s="80">
        <v>0.18</v>
      </c>
      <c r="AX215" s="80">
        <v>0.82</v>
      </c>
      <c r="AY215" s="50" t="s">
        <v>50</v>
      </c>
      <c r="AZ215" s="91" t="s">
        <v>50</v>
      </c>
      <c r="BA215" s="88"/>
      <c r="BB215" s="78">
        <v>125</v>
      </c>
      <c r="BC215" s="75">
        <v>1900000</v>
      </c>
      <c r="BD215" s="75">
        <v>2300000</v>
      </c>
      <c r="BE215" s="75">
        <v>1600000</v>
      </c>
      <c r="BF215" s="75">
        <v>5800000</v>
      </c>
      <c r="BG215" s="50" t="s">
        <v>42</v>
      </c>
      <c r="BH215" s="78">
        <v>125</v>
      </c>
      <c r="BI215" s="130" t="s">
        <v>280</v>
      </c>
      <c r="BJ215" s="213" t="s">
        <v>42</v>
      </c>
    </row>
    <row r="216" spans="1:62" s="51" customFormat="1" ht="11.25" customHeight="1" x14ac:dyDescent="0.15">
      <c r="A216" s="216" t="s">
        <v>154</v>
      </c>
      <c r="B216" s="52" t="s">
        <v>163</v>
      </c>
      <c r="C216" s="52" t="s">
        <v>69</v>
      </c>
      <c r="D216" s="52" t="s">
        <v>198</v>
      </c>
      <c r="E216" s="52" t="s">
        <v>216</v>
      </c>
      <c r="F216" s="53"/>
      <c r="G216" s="52">
        <v>37650</v>
      </c>
      <c r="H216" s="47">
        <v>16000</v>
      </c>
      <c r="I216" s="47">
        <v>88</v>
      </c>
      <c r="J216" s="47">
        <v>30</v>
      </c>
      <c r="K216" s="47">
        <v>0</v>
      </c>
      <c r="L216" s="47">
        <v>1</v>
      </c>
      <c r="M216" s="47">
        <v>0</v>
      </c>
      <c r="N216" s="47">
        <v>60</v>
      </c>
      <c r="O216" s="47">
        <v>115</v>
      </c>
      <c r="P216" s="47">
        <v>0</v>
      </c>
      <c r="Q216" s="47"/>
      <c r="R216" s="47"/>
      <c r="S216" s="47"/>
      <c r="T216" s="47"/>
      <c r="U216" s="47"/>
      <c r="V216" s="47"/>
      <c r="W216" s="47"/>
      <c r="X216" s="47"/>
      <c r="Y216" s="47">
        <v>375</v>
      </c>
      <c r="Z216" s="47">
        <v>0</v>
      </c>
      <c r="AA216" s="80">
        <v>1</v>
      </c>
      <c r="AB216" s="80">
        <v>0</v>
      </c>
      <c r="AC216" s="80">
        <v>0</v>
      </c>
      <c r="AD216" s="47">
        <v>90</v>
      </c>
      <c r="AE216" s="47">
        <v>31600</v>
      </c>
      <c r="AF216" s="47">
        <v>80</v>
      </c>
      <c r="AG216" s="85">
        <v>400000</v>
      </c>
      <c r="AH216" s="88"/>
      <c r="AI216" s="121">
        <v>150</v>
      </c>
      <c r="AJ216" s="47">
        <v>60820</v>
      </c>
      <c r="AK216" s="47">
        <v>0</v>
      </c>
      <c r="AL216" s="47">
        <v>20000</v>
      </c>
      <c r="AM216" s="47"/>
      <c r="AN216" s="122"/>
      <c r="AO216" s="47">
        <v>500000</v>
      </c>
      <c r="AP216" s="47">
        <v>1.43</v>
      </c>
      <c r="AQ216" s="47">
        <v>14700</v>
      </c>
      <c r="AR216" s="47">
        <v>0</v>
      </c>
      <c r="AS216" s="47">
        <v>0</v>
      </c>
      <c r="AT216" s="47">
        <v>216000</v>
      </c>
      <c r="AU216" s="85"/>
      <c r="AV216" s="88"/>
      <c r="AW216" s="80">
        <v>0.68</v>
      </c>
      <c r="AX216" s="80">
        <v>0.32</v>
      </c>
      <c r="AY216" s="50" t="s">
        <v>50</v>
      </c>
      <c r="AZ216" s="91" t="s">
        <v>50</v>
      </c>
      <c r="BA216" s="88"/>
      <c r="BB216" s="78">
        <v>130</v>
      </c>
      <c r="BC216" s="75"/>
      <c r="BD216" s="75"/>
      <c r="BE216" s="75">
        <v>6666845</v>
      </c>
      <c r="BF216" s="75">
        <v>14951604</v>
      </c>
      <c r="BG216" s="50" t="s">
        <v>42</v>
      </c>
      <c r="BH216" s="78">
        <v>128</v>
      </c>
      <c r="BI216" s="130"/>
      <c r="BJ216" s="213" t="s">
        <v>46</v>
      </c>
    </row>
    <row r="217" spans="1:62" s="51" customFormat="1" ht="11.25" customHeight="1" x14ac:dyDescent="0.15">
      <c r="A217" s="216" t="s">
        <v>131</v>
      </c>
      <c r="B217" s="52" t="s">
        <v>164</v>
      </c>
      <c r="C217" s="52" t="s">
        <v>181</v>
      </c>
      <c r="D217" s="52" t="s">
        <v>199</v>
      </c>
      <c r="E217" s="52" t="s">
        <v>217</v>
      </c>
      <c r="F217" s="53"/>
      <c r="G217" s="52">
        <v>49645</v>
      </c>
      <c r="H217" s="47">
        <v>14863</v>
      </c>
      <c r="I217" s="47">
        <v>1025</v>
      </c>
      <c r="J217" s="47">
        <v>193</v>
      </c>
      <c r="K217" s="47">
        <v>77</v>
      </c>
      <c r="L217" s="47">
        <v>0</v>
      </c>
      <c r="M217" s="47">
        <v>46</v>
      </c>
      <c r="N217" s="47">
        <v>1</v>
      </c>
      <c r="O217" s="47">
        <v>0</v>
      </c>
      <c r="P217" s="47">
        <v>0</v>
      </c>
      <c r="Q217" s="47">
        <v>0</v>
      </c>
      <c r="R217" s="47">
        <v>0</v>
      </c>
      <c r="S217" s="47">
        <v>0</v>
      </c>
      <c r="T217" s="47">
        <v>0</v>
      </c>
      <c r="U217" s="47">
        <v>0</v>
      </c>
      <c r="V217" s="47">
        <v>0</v>
      </c>
      <c r="W217" s="47">
        <v>0</v>
      </c>
      <c r="X217" s="47">
        <v>0</v>
      </c>
      <c r="Y217" s="47">
        <v>955</v>
      </c>
      <c r="Z217" s="47">
        <v>551</v>
      </c>
      <c r="AA217" s="80">
        <v>1</v>
      </c>
      <c r="AB217" s="80">
        <v>0</v>
      </c>
      <c r="AC217" s="80">
        <v>0</v>
      </c>
      <c r="AD217" s="47">
        <v>90</v>
      </c>
      <c r="AE217" s="47">
        <v>30000</v>
      </c>
      <c r="AF217" s="47">
        <v>9</v>
      </c>
      <c r="AG217" s="85">
        <v>45000</v>
      </c>
      <c r="AH217" s="88" t="s">
        <v>237</v>
      </c>
      <c r="AI217" s="121">
        <v>6793</v>
      </c>
      <c r="AJ217" s="47">
        <v>0</v>
      </c>
      <c r="AK217" s="47">
        <v>0</v>
      </c>
      <c r="AL217" s="47">
        <v>36073</v>
      </c>
      <c r="AM217" s="47">
        <v>1688</v>
      </c>
      <c r="AN217" s="122" t="s">
        <v>265</v>
      </c>
      <c r="AO217" s="47">
        <v>483181</v>
      </c>
      <c r="AP217" s="47">
        <v>0</v>
      </c>
      <c r="AQ217" s="47">
        <v>38027</v>
      </c>
      <c r="AR217" s="47">
        <v>0</v>
      </c>
      <c r="AS217" s="47">
        <v>0</v>
      </c>
      <c r="AT217" s="47">
        <v>0</v>
      </c>
      <c r="AU217" s="85">
        <v>0</v>
      </c>
      <c r="AV217" s="88"/>
      <c r="AW217" s="80">
        <v>0.92</v>
      </c>
      <c r="AX217" s="80">
        <v>0.08</v>
      </c>
      <c r="AY217" s="50" t="s">
        <v>50</v>
      </c>
      <c r="AZ217" s="91" t="s">
        <v>50</v>
      </c>
      <c r="BA217" s="88"/>
      <c r="BB217" s="78">
        <v>120</v>
      </c>
      <c r="BC217" s="75">
        <v>9502682</v>
      </c>
      <c r="BD217" s="75">
        <v>2050431</v>
      </c>
      <c r="BE217" s="75">
        <v>1838391</v>
      </c>
      <c r="BF217" s="75">
        <v>13606773</v>
      </c>
      <c r="BG217" s="50" t="s">
        <v>46</v>
      </c>
      <c r="BH217" s="78"/>
      <c r="BI217" s="130" t="s">
        <v>281</v>
      </c>
      <c r="BJ217" s="213" t="s">
        <v>46</v>
      </c>
    </row>
    <row r="218" spans="1:62" s="51" customFormat="1" ht="11.25" customHeight="1" x14ac:dyDescent="0.15">
      <c r="A218" s="216" t="s">
        <v>132</v>
      </c>
      <c r="B218" s="52" t="s">
        <v>165</v>
      </c>
      <c r="C218" s="52" t="s">
        <v>182</v>
      </c>
      <c r="D218" s="52" t="s">
        <v>200</v>
      </c>
      <c r="E218" s="52" t="s">
        <v>218</v>
      </c>
      <c r="F218" s="53"/>
      <c r="G218" s="52">
        <v>23000</v>
      </c>
      <c r="H218" s="47">
        <v>9134</v>
      </c>
      <c r="I218" s="47">
        <v>894</v>
      </c>
      <c r="J218" s="47">
        <v>89</v>
      </c>
      <c r="K218" s="47">
        <v>36</v>
      </c>
      <c r="L218" s="47">
        <v>13</v>
      </c>
      <c r="M218" s="47">
        <v>502</v>
      </c>
      <c r="N218" s="47">
        <v>0</v>
      </c>
      <c r="O218" s="47">
        <v>222</v>
      </c>
      <c r="P218" s="47">
        <v>0</v>
      </c>
      <c r="Q218" s="47">
        <v>0</v>
      </c>
      <c r="R218" s="47">
        <v>0</v>
      </c>
      <c r="S218" s="47">
        <v>0</v>
      </c>
      <c r="T218" s="47">
        <v>0</v>
      </c>
      <c r="U218" s="47">
        <v>0</v>
      </c>
      <c r="V218" s="47">
        <v>0</v>
      </c>
      <c r="W218" s="47">
        <v>0</v>
      </c>
      <c r="X218" s="47">
        <v>0</v>
      </c>
      <c r="Y218" s="47">
        <v>1865</v>
      </c>
      <c r="Z218" s="47">
        <v>140</v>
      </c>
      <c r="AA218" s="80">
        <v>0.98</v>
      </c>
      <c r="AB218" s="80">
        <v>0.01</v>
      </c>
      <c r="AC218" s="80">
        <v>0.01</v>
      </c>
      <c r="AD218" s="47">
        <v>206</v>
      </c>
      <c r="AE218" s="47">
        <v>212200</v>
      </c>
      <c r="AF218" s="47">
        <v>167</v>
      </c>
      <c r="AG218" s="85">
        <v>7253642</v>
      </c>
      <c r="AH218" s="88" t="s">
        <v>238</v>
      </c>
      <c r="AI218" s="121">
        <v>11131</v>
      </c>
      <c r="AJ218" s="47">
        <v>5</v>
      </c>
      <c r="AK218" s="47">
        <v>214009</v>
      </c>
      <c r="AL218" s="47">
        <v>1832</v>
      </c>
      <c r="AM218" s="47">
        <v>0</v>
      </c>
      <c r="AN218" s="122"/>
      <c r="AO218" s="47">
        <v>618717</v>
      </c>
      <c r="AP218" s="47">
        <v>0</v>
      </c>
      <c r="AQ218" s="47">
        <v>12965037</v>
      </c>
      <c r="AR218" s="47">
        <v>0</v>
      </c>
      <c r="AS218" s="47">
        <v>0</v>
      </c>
      <c r="AT218" s="47">
        <v>0</v>
      </c>
      <c r="AU218" s="85">
        <v>0</v>
      </c>
      <c r="AV218" s="88"/>
      <c r="AW218" s="80">
        <v>0.22</v>
      </c>
      <c r="AX218" s="80">
        <v>0.78</v>
      </c>
      <c r="AY218" s="50" t="s">
        <v>41</v>
      </c>
      <c r="AZ218" s="91" t="s">
        <v>95</v>
      </c>
      <c r="BA218" s="88"/>
      <c r="BB218" s="78">
        <v>89.8</v>
      </c>
      <c r="BC218" s="75">
        <v>19378346</v>
      </c>
      <c r="BD218" s="75">
        <v>14465839</v>
      </c>
      <c r="BE218" s="75">
        <v>24050360</v>
      </c>
      <c r="BF218" s="75">
        <v>59301143</v>
      </c>
      <c r="BG218" s="50" t="s">
        <v>42</v>
      </c>
      <c r="BH218" s="78">
        <v>125</v>
      </c>
      <c r="BI218" s="130" t="s">
        <v>282</v>
      </c>
      <c r="BJ218" s="213" t="s">
        <v>46</v>
      </c>
    </row>
    <row r="219" spans="1:62" s="51" customFormat="1" ht="11.25" customHeight="1" x14ac:dyDescent="0.15">
      <c r="A219" s="216" t="s">
        <v>133</v>
      </c>
      <c r="B219" s="52" t="s">
        <v>166</v>
      </c>
      <c r="C219" s="52" t="s">
        <v>183</v>
      </c>
      <c r="D219" s="52" t="s">
        <v>201</v>
      </c>
      <c r="E219" s="52" t="s">
        <v>219</v>
      </c>
      <c r="F219" s="53"/>
      <c r="G219" s="52">
        <v>10870</v>
      </c>
      <c r="H219" s="47">
        <v>4135</v>
      </c>
      <c r="I219" s="47">
        <v>634</v>
      </c>
      <c r="J219" s="47">
        <v>2</v>
      </c>
      <c r="K219" s="47">
        <v>15</v>
      </c>
      <c r="L219" s="47">
        <v>0</v>
      </c>
      <c r="M219" s="47">
        <v>125</v>
      </c>
      <c r="N219" s="47">
        <v>7</v>
      </c>
      <c r="O219" s="47">
        <v>632</v>
      </c>
      <c r="P219" s="47">
        <v>3</v>
      </c>
      <c r="Q219" s="47">
        <v>210</v>
      </c>
      <c r="R219" s="47">
        <v>0</v>
      </c>
      <c r="S219" s="47">
        <v>0</v>
      </c>
      <c r="T219" s="47">
        <v>0</v>
      </c>
      <c r="U219" s="47">
        <v>0</v>
      </c>
      <c r="V219" s="47">
        <v>0</v>
      </c>
      <c r="W219" s="47">
        <v>0</v>
      </c>
      <c r="X219" s="47">
        <v>0</v>
      </c>
      <c r="Y219" s="47">
        <v>1196</v>
      </c>
      <c r="Z219" s="47">
        <v>0</v>
      </c>
      <c r="AA219" s="80">
        <v>1</v>
      </c>
      <c r="AB219" s="80">
        <v>0</v>
      </c>
      <c r="AC219" s="80">
        <v>0</v>
      </c>
      <c r="AD219" s="47">
        <v>97</v>
      </c>
      <c r="AE219" s="47">
        <v>150000</v>
      </c>
      <c r="AF219" s="47">
        <v>89</v>
      </c>
      <c r="AG219" s="85">
        <v>432000</v>
      </c>
      <c r="AH219" s="88"/>
      <c r="AI219" s="121">
        <v>233300</v>
      </c>
      <c r="AJ219" s="47">
        <v>0</v>
      </c>
      <c r="AK219" s="47">
        <v>0</v>
      </c>
      <c r="AL219" s="47">
        <v>0</v>
      </c>
      <c r="AM219" s="47">
        <v>0</v>
      </c>
      <c r="AN219" s="122"/>
      <c r="AO219" s="47">
        <v>97000</v>
      </c>
      <c r="AP219" s="47">
        <v>0</v>
      </c>
      <c r="AQ219" s="47">
        <v>1384400</v>
      </c>
      <c r="AR219" s="47">
        <v>0</v>
      </c>
      <c r="AS219" s="47">
        <v>0</v>
      </c>
      <c r="AT219" s="47">
        <v>0</v>
      </c>
      <c r="AU219" s="85">
        <v>0</v>
      </c>
      <c r="AV219" s="88"/>
      <c r="AW219" s="80">
        <v>0.05</v>
      </c>
      <c r="AX219" s="80">
        <v>0.95</v>
      </c>
      <c r="AY219" s="50" t="s">
        <v>50</v>
      </c>
      <c r="AZ219" s="91" t="s">
        <v>50</v>
      </c>
      <c r="BA219" s="88"/>
      <c r="BB219" s="78">
        <v>72</v>
      </c>
      <c r="BC219" s="75">
        <v>25720000</v>
      </c>
      <c r="BD219" s="75"/>
      <c r="BE219" s="75">
        <v>17910000</v>
      </c>
      <c r="BF219" s="75">
        <v>49734000</v>
      </c>
      <c r="BG219" s="50" t="s">
        <v>42</v>
      </c>
      <c r="BH219" s="78">
        <v>75</v>
      </c>
      <c r="BI219" s="130"/>
      <c r="BJ219" s="213" t="s">
        <v>46</v>
      </c>
    </row>
    <row r="220" spans="1:62" s="51" customFormat="1" ht="11.25" customHeight="1" x14ac:dyDescent="0.15">
      <c r="A220" s="216" t="s">
        <v>134</v>
      </c>
      <c r="B220" s="52" t="s">
        <v>167</v>
      </c>
      <c r="C220" s="52" t="s">
        <v>184</v>
      </c>
      <c r="D220" s="52" t="s">
        <v>202</v>
      </c>
      <c r="E220" s="52" t="s">
        <v>220</v>
      </c>
      <c r="F220" s="53"/>
      <c r="G220" s="52">
        <v>13472</v>
      </c>
      <c r="H220" s="47"/>
      <c r="I220" s="47">
        <v>383</v>
      </c>
      <c r="J220" s="47">
        <v>11</v>
      </c>
      <c r="K220" s="47">
        <v>5</v>
      </c>
      <c r="L220" s="47"/>
      <c r="M220" s="47">
        <v>15</v>
      </c>
      <c r="N220" s="47">
        <v>4</v>
      </c>
      <c r="O220" s="47">
        <v>325</v>
      </c>
      <c r="P220" s="47">
        <v>0</v>
      </c>
      <c r="Q220" s="47">
        <v>0</v>
      </c>
      <c r="R220" s="47">
        <v>0</v>
      </c>
      <c r="S220" s="47">
        <v>0</v>
      </c>
      <c r="T220" s="47">
        <v>0</v>
      </c>
      <c r="U220" s="47">
        <v>0</v>
      </c>
      <c r="V220" s="47">
        <v>0</v>
      </c>
      <c r="W220" s="47">
        <v>0</v>
      </c>
      <c r="X220" s="47">
        <v>0</v>
      </c>
      <c r="Y220" s="47">
        <v>285</v>
      </c>
      <c r="Z220" s="47">
        <v>44</v>
      </c>
      <c r="AA220" s="80">
        <v>1</v>
      </c>
      <c r="AB220" s="80">
        <v>0</v>
      </c>
      <c r="AC220" s="80">
        <v>0</v>
      </c>
      <c r="AD220" s="47">
        <v>19</v>
      </c>
      <c r="AE220" s="47">
        <v>46700</v>
      </c>
      <c r="AF220" s="47">
        <v>14</v>
      </c>
      <c r="AG220" s="85">
        <v>280000</v>
      </c>
      <c r="AH220" s="88" t="s">
        <v>239</v>
      </c>
      <c r="AI220" s="121">
        <v>87500</v>
      </c>
      <c r="AJ220" s="47">
        <v>0</v>
      </c>
      <c r="AK220" s="47">
        <v>0</v>
      </c>
      <c r="AL220" s="47">
        <v>2600</v>
      </c>
      <c r="AM220" s="47">
        <v>0</v>
      </c>
      <c r="AN220" s="122"/>
      <c r="AO220" s="47">
        <v>625000</v>
      </c>
      <c r="AP220" s="47">
        <v>0</v>
      </c>
      <c r="AQ220" s="47">
        <v>0</v>
      </c>
      <c r="AR220" s="47">
        <v>0</v>
      </c>
      <c r="AS220" s="47">
        <v>0</v>
      </c>
      <c r="AT220" s="47">
        <v>0</v>
      </c>
      <c r="AU220" s="85">
        <v>0</v>
      </c>
      <c r="AV220" s="88"/>
      <c r="AW220" s="80">
        <v>1</v>
      </c>
      <c r="AX220" s="80">
        <v>0</v>
      </c>
      <c r="AY220" s="50" t="s">
        <v>50</v>
      </c>
      <c r="AZ220" s="91" t="s">
        <v>50</v>
      </c>
      <c r="BA220" s="88"/>
      <c r="BB220" s="78">
        <v>58.63</v>
      </c>
      <c r="BC220" s="75">
        <v>2372000</v>
      </c>
      <c r="BD220" s="75">
        <v>732000</v>
      </c>
      <c r="BE220" s="75">
        <v>5232000</v>
      </c>
      <c r="BF220" s="75">
        <v>13892000</v>
      </c>
      <c r="BG220" s="50" t="s">
        <v>46</v>
      </c>
      <c r="BH220" s="78">
        <v>63.43</v>
      </c>
      <c r="BI220" s="130"/>
      <c r="BJ220" s="213" t="s">
        <v>42</v>
      </c>
    </row>
    <row r="221" spans="1:62" s="51" customFormat="1" ht="11.25" customHeight="1" x14ac:dyDescent="0.15">
      <c r="A221" s="325" t="s">
        <v>347</v>
      </c>
      <c r="B221" s="52"/>
      <c r="C221" s="52"/>
      <c r="D221" s="52"/>
      <c r="E221" s="52"/>
      <c r="F221" s="53"/>
      <c r="G221" s="52"/>
      <c r="H221" s="47"/>
      <c r="I221" s="47"/>
      <c r="J221" s="47"/>
      <c r="K221" s="47"/>
      <c r="L221" s="47"/>
      <c r="M221" s="47"/>
      <c r="N221" s="47"/>
      <c r="O221" s="47"/>
      <c r="P221" s="47"/>
      <c r="Q221" s="47"/>
      <c r="R221" s="47"/>
      <c r="S221" s="47"/>
      <c r="T221" s="47"/>
      <c r="U221" s="47"/>
      <c r="V221" s="47"/>
      <c r="W221" s="47"/>
      <c r="X221" s="47"/>
      <c r="Y221" s="47"/>
      <c r="Z221" s="47"/>
      <c r="AA221" s="80"/>
      <c r="AB221" s="80"/>
      <c r="AC221" s="80"/>
      <c r="AD221" s="47"/>
      <c r="AE221" s="47"/>
      <c r="AF221" s="47"/>
      <c r="AG221" s="85"/>
      <c r="AH221" s="88"/>
      <c r="AI221" s="121"/>
      <c r="AJ221" s="47"/>
      <c r="AK221" s="47"/>
      <c r="AL221" s="47"/>
      <c r="AM221" s="47"/>
      <c r="AN221" s="122"/>
      <c r="AO221" s="47"/>
      <c r="AP221" s="47"/>
      <c r="AQ221" s="47"/>
      <c r="AR221" s="47"/>
      <c r="AS221" s="47"/>
      <c r="AT221" s="47"/>
      <c r="AU221" s="85"/>
      <c r="AV221" s="88"/>
      <c r="AW221" s="80"/>
      <c r="AX221" s="80"/>
      <c r="AY221" s="50"/>
      <c r="AZ221" s="91"/>
      <c r="BA221" s="88"/>
      <c r="BB221" s="78"/>
      <c r="BC221" s="75"/>
      <c r="BD221" s="75"/>
      <c r="BE221" s="75"/>
      <c r="BF221" s="75"/>
      <c r="BG221" s="50"/>
      <c r="BH221" s="78"/>
      <c r="BI221" s="130"/>
      <c r="BJ221" s="213"/>
    </row>
    <row r="222" spans="1:62" s="51" customFormat="1" ht="11.25" customHeight="1" x14ac:dyDescent="0.15">
      <c r="A222" s="325" t="s">
        <v>348</v>
      </c>
      <c r="B222" s="52"/>
      <c r="C222" s="52"/>
      <c r="D222" s="52"/>
      <c r="E222" s="52"/>
      <c r="F222" s="53"/>
      <c r="G222" s="52"/>
      <c r="H222" s="47"/>
      <c r="I222" s="47"/>
      <c r="J222" s="47"/>
      <c r="K222" s="47"/>
      <c r="L222" s="47"/>
      <c r="M222" s="47"/>
      <c r="N222" s="47"/>
      <c r="O222" s="47"/>
      <c r="P222" s="47"/>
      <c r="Q222" s="47"/>
      <c r="R222" s="47"/>
      <c r="S222" s="47"/>
      <c r="T222" s="47"/>
      <c r="U222" s="47"/>
      <c r="V222" s="47"/>
      <c r="W222" s="47"/>
      <c r="X222" s="47"/>
      <c r="Y222" s="47"/>
      <c r="Z222" s="47"/>
      <c r="AA222" s="80"/>
      <c r="AB222" s="80"/>
      <c r="AC222" s="80"/>
      <c r="AD222" s="47"/>
      <c r="AE222" s="47"/>
      <c r="AF222" s="47"/>
      <c r="AG222" s="85"/>
      <c r="AH222" s="88"/>
      <c r="AI222" s="121"/>
      <c r="AJ222" s="47"/>
      <c r="AK222" s="47"/>
      <c r="AL222" s="47"/>
      <c r="AM222" s="47"/>
      <c r="AN222" s="122"/>
      <c r="AO222" s="47"/>
      <c r="AP222" s="47"/>
      <c r="AQ222" s="47"/>
      <c r="AR222" s="47"/>
      <c r="AS222" s="47"/>
      <c r="AT222" s="47"/>
      <c r="AU222" s="85"/>
      <c r="AV222" s="88"/>
      <c r="AW222" s="80"/>
      <c r="AX222" s="80"/>
      <c r="AY222" s="50"/>
      <c r="AZ222" s="91"/>
      <c r="BA222" s="88"/>
      <c r="BB222" s="78"/>
      <c r="BC222" s="75"/>
      <c r="BD222" s="75"/>
      <c r="BE222" s="75"/>
      <c r="BF222" s="75"/>
      <c r="BG222" s="50"/>
      <c r="BH222" s="78"/>
      <c r="BI222" s="130"/>
      <c r="BJ222" s="213"/>
    </row>
    <row r="223" spans="1:62" s="51" customFormat="1" ht="11.25" customHeight="1" x14ac:dyDescent="0.15">
      <c r="A223" s="325" t="s">
        <v>349</v>
      </c>
      <c r="B223" s="52"/>
      <c r="C223" s="52"/>
      <c r="D223" s="52"/>
      <c r="E223" s="52"/>
      <c r="F223" s="53"/>
      <c r="G223" s="52"/>
      <c r="H223" s="47"/>
      <c r="I223" s="47"/>
      <c r="J223" s="47"/>
      <c r="K223" s="47"/>
      <c r="L223" s="47"/>
      <c r="M223" s="47"/>
      <c r="N223" s="47"/>
      <c r="O223" s="47"/>
      <c r="P223" s="47"/>
      <c r="Q223" s="47"/>
      <c r="R223" s="47"/>
      <c r="S223" s="47"/>
      <c r="T223" s="47"/>
      <c r="U223" s="47"/>
      <c r="V223" s="47"/>
      <c r="W223" s="47"/>
      <c r="X223" s="47"/>
      <c r="Y223" s="47"/>
      <c r="Z223" s="47"/>
      <c r="AA223" s="80"/>
      <c r="AB223" s="80"/>
      <c r="AC223" s="80"/>
      <c r="AD223" s="47"/>
      <c r="AE223" s="47"/>
      <c r="AF223" s="47"/>
      <c r="AG223" s="85"/>
      <c r="AH223" s="88"/>
      <c r="AI223" s="121"/>
      <c r="AJ223" s="47"/>
      <c r="AK223" s="47"/>
      <c r="AL223" s="47"/>
      <c r="AM223" s="47"/>
      <c r="AN223" s="122"/>
      <c r="AO223" s="47"/>
      <c r="AP223" s="47"/>
      <c r="AQ223" s="47"/>
      <c r="AR223" s="47"/>
      <c r="AS223" s="47"/>
      <c r="AT223" s="47"/>
      <c r="AU223" s="85"/>
      <c r="AV223" s="88"/>
      <c r="AW223" s="80"/>
      <c r="AX223" s="80"/>
      <c r="AY223" s="50"/>
      <c r="AZ223" s="91"/>
      <c r="BA223" s="88"/>
      <c r="BB223" s="78"/>
      <c r="BC223" s="75"/>
      <c r="BD223" s="75"/>
      <c r="BE223" s="75"/>
      <c r="BF223" s="75"/>
      <c r="BG223" s="50"/>
      <c r="BH223" s="78"/>
      <c r="BI223" s="130"/>
      <c r="BJ223" s="213"/>
    </row>
    <row r="224" spans="1:62" s="51" customFormat="1" ht="11.25" customHeight="1" x14ac:dyDescent="0.15">
      <c r="A224" s="325" t="s">
        <v>350</v>
      </c>
      <c r="B224" s="52"/>
      <c r="C224" s="52"/>
      <c r="D224" s="52"/>
      <c r="E224" s="52"/>
      <c r="F224" s="53"/>
      <c r="G224" s="52"/>
      <c r="H224" s="47"/>
      <c r="I224" s="47"/>
      <c r="J224" s="47"/>
      <c r="K224" s="47"/>
      <c r="L224" s="47"/>
      <c r="M224" s="47"/>
      <c r="N224" s="47"/>
      <c r="O224" s="47"/>
      <c r="P224" s="47"/>
      <c r="Q224" s="47"/>
      <c r="R224" s="47"/>
      <c r="S224" s="47"/>
      <c r="T224" s="47"/>
      <c r="U224" s="47"/>
      <c r="V224" s="47"/>
      <c r="W224" s="47"/>
      <c r="X224" s="47"/>
      <c r="Y224" s="47"/>
      <c r="Z224" s="47"/>
      <c r="AA224" s="80"/>
      <c r="AB224" s="80"/>
      <c r="AC224" s="80"/>
      <c r="AD224" s="47"/>
      <c r="AE224" s="47"/>
      <c r="AF224" s="47"/>
      <c r="AG224" s="85"/>
      <c r="AH224" s="88"/>
      <c r="AI224" s="121"/>
      <c r="AJ224" s="47"/>
      <c r="AK224" s="47"/>
      <c r="AL224" s="47"/>
      <c r="AM224" s="47"/>
      <c r="AN224" s="122"/>
      <c r="AO224" s="47"/>
      <c r="AP224" s="47"/>
      <c r="AQ224" s="47"/>
      <c r="AR224" s="47"/>
      <c r="AS224" s="47"/>
      <c r="AT224" s="47"/>
      <c r="AU224" s="85"/>
      <c r="AV224" s="88"/>
      <c r="AW224" s="80"/>
      <c r="AX224" s="80"/>
      <c r="AY224" s="50"/>
      <c r="AZ224" s="91"/>
      <c r="BA224" s="88"/>
      <c r="BB224" s="78"/>
      <c r="BC224" s="75"/>
      <c r="BD224" s="75"/>
      <c r="BE224" s="75"/>
      <c r="BF224" s="75"/>
      <c r="BG224" s="50"/>
      <c r="BH224" s="78"/>
      <c r="BI224" s="130"/>
      <c r="BJ224" s="213"/>
    </row>
    <row r="225" spans="1:62" s="140" customFormat="1" ht="11.25" customHeight="1" x14ac:dyDescent="0.15">
      <c r="A225" s="326" t="s">
        <v>351</v>
      </c>
      <c r="B225" s="129" t="s">
        <v>630</v>
      </c>
      <c r="C225" s="129" t="s">
        <v>631</v>
      </c>
      <c r="D225" s="129" t="s">
        <v>632</v>
      </c>
      <c r="E225" s="129" t="s">
        <v>633</v>
      </c>
      <c r="F225" s="53"/>
      <c r="G225" s="129">
        <v>12284</v>
      </c>
      <c r="H225" s="130">
        <v>4965</v>
      </c>
      <c r="I225" s="130">
        <v>402</v>
      </c>
      <c r="J225" s="130">
        <v>38</v>
      </c>
      <c r="K225" s="130">
        <v>22</v>
      </c>
      <c r="L225" s="130">
        <v>2</v>
      </c>
      <c r="M225" s="130">
        <v>123</v>
      </c>
      <c r="N225" s="130">
        <v>2</v>
      </c>
      <c r="O225" s="130">
        <v>402</v>
      </c>
      <c r="P225" s="130">
        <v>0</v>
      </c>
      <c r="Q225" s="130"/>
      <c r="R225" s="130"/>
      <c r="S225" s="130"/>
      <c r="T225" s="130"/>
      <c r="U225" s="130"/>
      <c r="V225" s="130"/>
      <c r="W225" s="130"/>
      <c r="X225" s="130"/>
      <c r="Y225" s="130">
        <v>570</v>
      </c>
      <c r="Z225" s="130">
        <v>0</v>
      </c>
      <c r="AA225" s="131">
        <v>1</v>
      </c>
      <c r="AB225" s="131">
        <v>0</v>
      </c>
      <c r="AC225" s="131">
        <v>0</v>
      </c>
      <c r="AD225" s="130">
        <v>120</v>
      </c>
      <c r="AE225" s="130"/>
      <c r="AF225" s="130">
        <v>120</v>
      </c>
      <c r="AG225" s="132"/>
      <c r="AH225" s="133"/>
      <c r="AI225" s="134">
        <v>39044</v>
      </c>
      <c r="AJ225" s="130"/>
      <c r="AK225" s="130"/>
      <c r="AL225" s="130">
        <v>2633</v>
      </c>
      <c r="AM225" s="130">
        <v>46770</v>
      </c>
      <c r="AN225" s="135" t="s">
        <v>634</v>
      </c>
      <c r="AO225" s="130">
        <v>4007930</v>
      </c>
      <c r="AP225" s="130"/>
      <c r="AQ225" s="130">
        <v>5881</v>
      </c>
      <c r="AR225" s="130"/>
      <c r="AS225" s="130"/>
      <c r="AT225" s="130"/>
      <c r="AU225" s="132"/>
      <c r="AV225" s="133"/>
      <c r="AW225" s="131"/>
      <c r="AX225" s="131"/>
      <c r="AY225" s="136" t="s">
        <v>50</v>
      </c>
      <c r="AZ225" s="137" t="s">
        <v>41</v>
      </c>
      <c r="BA225" s="133" t="s">
        <v>635</v>
      </c>
      <c r="BB225" s="138">
        <v>60</v>
      </c>
      <c r="BC225" s="139"/>
      <c r="BD225" s="139"/>
      <c r="BE225" s="139"/>
      <c r="BF225" s="139"/>
      <c r="BG225" s="136" t="s">
        <v>42</v>
      </c>
      <c r="BH225" s="138">
        <v>60</v>
      </c>
      <c r="BI225" s="130"/>
      <c r="BJ225" s="214" t="s">
        <v>42</v>
      </c>
    </row>
    <row r="226" spans="1:62" s="51" customFormat="1" ht="11.25" customHeight="1" x14ac:dyDescent="0.15">
      <c r="A226" s="216" t="s">
        <v>135</v>
      </c>
      <c r="B226" s="52" t="s">
        <v>43</v>
      </c>
      <c r="C226" s="52" t="s">
        <v>44</v>
      </c>
      <c r="D226" s="52" t="s">
        <v>45</v>
      </c>
      <c r="E226" s="52" t="s">
        <v>221</v>
      </c>
      <c r="F226" s="53"/>
      <c r="G226" s="52">
        <v>43780</v>
      </c>
      <c r="H226" s="47">
        <v>16561</v>
      </c>
      <c r="I226" s="47">
        <v>1863</v>
      </c>
      <c r="J226" s="47">
        <v>91</v>
      </c>
      <c r="K226" s="47">
        <v>4</v>
      </c>
      <c r="L226" s="47">
        <v>0</v>
      </c>
      <c r="M226" s="47">
        <v>470</v>
      </c>
      <c r="N226" s="47">
        <v>113</v>
      </c>
      <c r="O226" s="47">
        <v>773</v>
      </c>
      <c r="P226" s="47">
        <v>2</v>
      </c>
      <c r="Q226" s="47">
        <v>0</v>
      </c>
      <c r="R226" s="47">
        <v>0</v>
      </c>
      <c r="S226" s="47">
        <v>0</v>
      </c>
      <c r="T226" s="47">
        <v>0</v>
      </c>
      <c r="U226" s="47">
        <v>0</v>
      </c>
      <c r="V226" s="47">
        <v>0</v>
      </c>
      <c r="W226" s="47">
        <v>0</v>
      </c>
      <c r="X226" s="47">
        <v>0</v>
      </c>
      <c r="Y226" s="47">
        <v>1574</v>
      </c>
      <c r="Z226" s="47">
        <v>2092</v>
      </c>
      <c r="AA226" s="80">
        <v>1</v>
      </c>
      <c r="AB226" s="80">
        <v>0</v>
      </c>
      <c r="AC226" s="80">
        <v>0</v>
      </c>
      <c r="AD226" s="47">
        <v>192</v>
      </c>
      <c r="AE226" s="47">
        <v>485750</v>
      </c>
      <c r="AF226" s="47">
        <v>220</v>
      </c>
      <c r="AG226" s="85">
        <v>440000</v>
      </c>
      <c r="AH226" s="88"/>
      <c r="AI226" s="121">
        <v>461000</v>
      </c>
      <c r="AJ226" s="47">
        <v>77500</v>
      </c>
      <c r="AK226" s="47">
        <v>0</v>
      </c>
      <c r="AL226" s="47">
        <v>0</v>
      </c>
      <c r="AM226" s="47">
        <v>0</v>
      </c>
      <c r="AN226" s="122"/>
      <c r="AO226" s="47">
        <v>1540000</v>
      </c>
      <c r="AP226" s="47">
        <v>0</v>
      </c>
      <c r="AQ226" s="47">
        <v>0</v>
      </c>
      <c r="AR226" s="47">
        <v>0</v>
      </c>
      <c r="AS226" s="47">
        <v>963000</v>
      </c>
      <c r="AT226" s="47">
        <v>0</v>
      </c>
      <c r="AU226" s="85">
        <v>0</v>
      </c>
      <c r="AV226" s="88"/>
      <c r="AW226" s="80">
        <v>0.05</v>
      </c>
      <c r="AX226" s="80">
        <v>0.95</v>
      </c>
      <c r="AY226" s="50" t="s">
        <v>41</v>
      </c>
      <c r="AZ226" s="91" t="s">
        <v>41</v>
      </c>
      <c r="BA226" s="88"/>
      <c r="BB226" s="78">
        <v>67</v>
      </c>
      <c r="BC226" s="75">
        <v>26800000</v>
      </c>
      <c r="BD226" s="75">
        <v>19300000</v>
      </c>
      <c r="BE226" s="75">
        <v>25600000</v>
      </c>
      <c r="BF226" s="75">
        <v>71700000</v>
      </c>
      <c r="BG226" s="50" t="s">
        <v>42</v>
      </c>
      <c r="BH226" s="78">
        <v>65</v>
      </c>
      <c r="BI226" s="130"/>
      <c r="BJ226" s="213" t="s">
        <v>46</v>
      </c>
    </row>
    <row r="227" spans="1:62" s="51" customFormat="1" ht="11.25" customHeight="1" x14ac:dyDescent="0.15">
      <c r="A227" s="216" t="s">
        <v>155</v>
      </c>
      <c r="B227" s="52" t="s">
        <v>168</v>
      </c>
      <c r="C227" s="52" t="s">
        <v>185</v>
      </c>
      <c r="D227" s="52" t="s">
        <v>203</v>
      </c>
      <c r="E227" s="52" t="s">
        <v>222</v>
      </c>
      <c r="F227" s="53"/>
      <c r="G227" s="52">
        <v>29203</v>
      </c>
      <c r="H227" s="47">
        <v>11260</v>
      </c>
      <c r="I227" s="47">
        <v>1100</v>
      </c>
      <c r="J227" s="47"/>
      <c r="K227" s="47"/>
      <c r="L227" s="47"/>
      <c r="M227" s="47"/>
      <c r="N227" s="47"/>
      <c r="O227" s="47"/>
      <c r="P227" s="47"/>
      <c r="Q227" s="47"/>
      <c r="R227" s="47"/>
      <c r="S227" s="47"/>
      <c r="T227" s="47"/>
      <c r="U227" s="47"/>
      <c r="V227" s="47"/>
      <c r="W227" s="47"/>
      <c r="X227" s="47"/>
      <c r="Y227" s="47">
        <v>1200</v>
      </c>
      <c r="Z227" s="47">
        <v>145</v>
      </c>
      <c r="AA227" s="80">
        <v>1</v>
      </c>
      <c r="AB227" s="80">
        <v>0</v>
      </c>
      <c r="AC227" s="80">
        <v>0</v>
      </c>
      <c r="AD227" s="47">
        <v>120</v>
      </c>
      <c r="AE227" s="47">
        <v>382000</v>
      </c>
      <c r="AF227" s="47">
        <v>120</v>
      </c>
      <c r="AG227" s="85">
        <v>1400000</v>
      </c>
      <c r="AH227" s="88" t="s">
        <v>240</v>
      </c>
      <c r="AI227" s="121">
        <v>278300</v>
      </c>
      <c r="AJ227" s="47"/>
      <c r="AK227" s="47"/>
      <c r="AL227" s="47"/>
      <c r="AM227" s="47"/>
      <c r="AN227" s="122"/>
      <c r="AO227" s="47">
        <v>5070000</v>
      </c>
      <c r="AP227" s="47">
        <v>96071</v>
      </c>
      <c r="AQ227" s="47">
        <v>28547</v>
      </c>
      <c r="AR227" s="47"/>
      <c r="AS227" s="47"/>
      <c r="AT227" s="47"/>
      <c r="AU227" s="85">
        <v>1542</v>
      </c>
      <c r="AV227" s="88" t="s">
        <v>266</v>
      </c>
      <c r="AW227" s="80">
        <v>1</v>
      </c>
      <c r="AX227" s="80">
        <v>0</v>
      </c>
      <c r="AY227" s="50" t="s">
        <v>41</v>
      </c>
      <c r="AZ227" s="91" t="s">
        <v>41</v>
      </c>
      <c r="BA227" s="88" t="s">
        <v>267</v>
      </c>
      <c r="BB227" s="78">
        <v>85</v>
      </c>
      <c r="BC227" s="75"/>
      <c r="BD227" s="75"/>
      <c r="BE227" s="75"/>
      <c r="BF227" s="75">
        <v>40300000</v>
      </c>
      <c r="BG227" s="50" t="s">
        <v>42</v>
      </c>
      <c r="BH227" s="78">
        <v>85</v>
      </c>
      <c r="BI227" s="130"/>
      <c r="BJ227" s="213" t="s">
        <v>42</v>
      </c>
    </row>
    <row r="228" spans="1:62" s="140" customFormat="1" ht="11.25" customHeight="1" x14ac:dyDescent="0.15">
      <c r="A228" s="216" t="s">
        <v>136</v>
      </c>
      <c r="B228" s="129" t="s">
        <v>169</v>
      </c>
      <c r="C228" s="129" t="s">
        <v>186</v>
      </c>
      <c r="D228" s="129" t="s">
        <v>204</v>
      </c>
      <c r="E228" s="129" t="s">
        <v>223</v>
      </c>
      <c r="F228" s="53"/>
      <c r="G228" s="129">
        <v>24122</v>
      </c>
      <c r="H228" s="130">
        <v>9403</v>
      </c>
      <c r="I228" s="130">
        <v>892</v>
      </c>
      <c r="J228" s="130">
        <v>53</v>
      </c>
      <c r="K228" s="130">
        <v>88</v>
      </c>
      <c r="L228" s="130">
        <v>12</v>
      </c>
      <c r="M228" s="130">
        <v>892</v>
      </c>
      <c r="N228" s="130">
        <v>892</v>
      </c>
      <c r="O228" s="130">
        <v>892</v>
      </c>
      <c r="P228" s="130">
        <v>892</v>
      </c>
      <c r="Q228" s="130">
        <v>0</v>
      </c>
      <c r="R228" s="130">
        <v>0</v>
      </c>
      <c r="S228" s="130">
        <v>0</v>
      </c>
      <c r="T228" s="130">
        <v>0</v>
      </c>
      <c r="U228" s="130">
        <v>0</v>
      </c>
      <c r="V228" s="130">
        <v>0</v>
      </c>
      <c r="W228" s="130">
        <v>0</v>
      </c>
      <c r="X228" s="130">
        <v>0</v>
      </c>
      <c r="Y228" s="130">
        <v>1127</v>
      </c>
      <c r="Z228" s="130">
        <v>477</v>
      </c>
      <c r="AA228" s="131">
        <v>0.96</v>
      </c>
      <c r="AB228" s="131">
        <v>0</v>
      </c>
      <c r="AC228" s="131">
        <v>0.04</v>
      </c>
      <c r="AD228" s="130">
        <v>109</v>
      </c>
      <c r="AE228" s="130">
        <v>221850</v>
      </c>
      <c r="AF228" s="130">
        <v>109</v>
      </c>
      <c r="AG228" s="132">
        <v>2850000</v>
      </c>
      <c r="AH228" s="133"/>
      <c r="AI228" s="134">
        <v>122639</v>
      </c>
      <c r="AJ228" s="130">
        <v>2134</v>
      </c>
      <c r="AK228" s="130">
        <v>0</v>
      </c>
      <c r="AL228" s="130">
        <v>19839</v>
      </c>
      <c r="AM228" s="130">
        <v>0</v>
      </c>
      <c r="AN228" s="135"/>
      <c r="AO228" s="130">
        <v>18657545</v>
      </c>
      <c r="AP228" s="130">
        <v>42598</v>
      </c>
      <c r="AQ228" s="130">
        <v>0</v>
      </c>
      <c r="AR228" s="130">
        <v>0</v>
      </c>
      <c r="AS228" s="130">
        <v>0</v>
      </c>
      <c r="AT228" s="130">
        <v>0</v>
      </c>
      <c r="AU228" s="132">
        <v>0</v>
      </c>
      <c r="AV228" s="133"/>
      <c r="AW228" s="131">
        <v>1</v>
      </c>
      <c r="AX228" s="131">
        <v>0</v>
      </c>
      <c r="AY228" s="136" t="s">
        <v>50</v>
      </c>
      <c r="AZ228" s="137" t="s">
        <v>50</v>
      </c>
      <c r="BA228" s="133"/>
      <c r="BB228" s="138">
        <v>72.02</v>
      </c>
      <c r="BC228" s="139">
        <v>9726367</v>
      </c>
      <c r="BD228" s="139">
        <v>5962393</v>
      </c>
      <c r="BE228" s="139">
        <v>9531536</v>
      </c>
      <c r="BF228" s="139">
        <v>25220296</v>
      </c>
      <c r="BG228" s="136" t="s">
        <v>42</v>
      </c>
      <c r="BH228" s="138"/>
      <c r="BI228" s="130"/>
      <c r="BJ228" s="214" t="s">
        <v>42</v>
      </c>
    </row>
    <row r="229" spans="1:62" s="51" customFormat="1" ht="11.25" customHeight="1" x14ac:dyDescent="0.15">
      <c r="A229" s="216" t="s">
        <v>109</v>
      </c>
      <c r="B229" s="52" t="s">
        <v>107</v>
      </c>
      <c r="C229" s="52" t="s">
        <v>108</v>
      </c>
      <c r="D229" s="52" t="s">
        <v>110</v>
      </c>
      <c r="E229" s="52" t="s">
        <v>111</v>
      </c>
      <c r="F229" s="53"/>
      <c r="G229" s="52">
        <v>25300</v>
      </c>
      <c r="H229" s="47">
        <v>10000</v>
      </c>
      <c r="I229" s="47">
        <v>591</v>
      </c>
      <c r="J229" s="47">
        <v>114</v>
      </c>
      <c r="K229" s="47">
        <v>4</v>
      </c>
      <c r="L229" s="47">
        <v>2</v>
      </c>
      <c r="M229" s="47">
        <v>300</v>
      </c>
      <c r="N229" s="47">
        <v>0</v>
      </c>
      <c r="O229" s="47">
        <v>591</v>
      </c>
      <c r="P229" s="47">
        <v>0</v>
      </c>
      <c r="Q229" s="47">
        <v>0</v>
      </c>
      <c r="R229" s="47">
        <v>0</v>
      </c>
      <c r="S229" s="47">
        <v>0</v>
      </c>
      <c r="T229" s="47">
        <v>0</v>
      </c>
      <c r="U229" s="47">
        <v>0</v>
      </c>
      <c r="V229" s="47">
        <v>0</v>
      </c>
      <c r="W229" s="47">
        <v>0</v>
      </c>
      <c r="X229" s="47">
        <v>0</v>
      </c>
      <c r="Y229" s="47">
        <v>1300</v>
      </c>
      <c r="Z229" s="47">
        <v>15</v>
      </c>
      <c r="AA229" s="80">
        <v>1</v>
      </c>
      <c r="AB229" s="80">
        <v>0</v>
      </c>
      <c r="AC229" s="80">
        <v>0</v>
      </c>
      <c r="AD229" s="47">
        <v>326</v>
      </c>
      <c r="AE229" s="47">
        <v>200000</v>
      </c>
      <c r="AF229" s="47">
        <v>125</v>
      </c>
      <c r="AG229" s="85">
        <v>2000000</v>
      </c>
      <c r="AH229" s="88" t="s">
        <v>112</v>
      </c>
      <c r="AI229" s="121">
        <v>85000</v>
      </c>
      <c r="AJ229" s="47">
        <v>0</v>
      </c>
      <c r="AK229" s="47">
        <v>0</v>
      </c>
      <c r="AL229" s="47">
        <v>45000</v>
      </c>
      <c r="AM229" s="47">
        <v>0</v>
      </c>
      <c r="AN229" s="122"/>
      <c r="AO229" s="47">
        <v>4000000</v>
      </c>
      <c r="AP229" s="47">
        <v>0</v>
      </c>
      <c r="AQ229" s="47">
        <v>30000</v>
      </c>
      <c r="AR229" s="47">
        <v>0</v>
      </c>
      <c r="AS229" s="47">
        <v>0</v>
      </c>
      <c r="AT229" s="47">
        <v>0</v>
      </c>
      <c r="AU229" s="85">
        <v>0</v>
      </c>
      <c r="AV229" s="88"/>
      <c r="AW229" s="80">
        <v>0.99</v>
      </c>
      <c r="AX229" s="80">
        <v>0.01</v>
      </c>
      <c r="AY229" s="50" t="s">
        <v>50</v>
      </c>
      <c r="AZ229" s="91" t="s">
        <v>41</v>
      </c>
      <c r="BA229" s="88" t="s">
        <v>113</v>
      </c>
      <c r="BB229" s="78">
        <v>49.93</v>
      </c>
      <c r="BC229" s="75">
        <v>6700000</v>
      </c>
      <c r="BD229" s="75">
        <v>5300000</v>
      </c>
      <c r="BE229" s="75">
        <v>4200000</v>
      </c>
      <c r="BF229" s="75">
        <v>16000000</v>
      </c>
      <c r="BG229" s="50" t="s">
        <v>42</v>
      </c>
      <c r="BH229" s="78">
        <v>49.93</v>
      </c>
      <c r="BI229" s="130"/>
      <c r="BJ229" s="213" t="s">
        <v>46</v>
      </c>
    </row>
    <row r="230" spans="1:62" s="51" customFormat="1" ht="11.25" customHeight="1" x14ac:dyDescent="0.15">
      <c r="A230" s="325" t="s">
        <v>352</v>
      </c>
      <c r="B230" s="52"/>
      <c r="C230" s="52"/>
      <c r="D230" s="52"/>
      <c r="E230" s="52"/>
      <c r="F230" s="53"/>
      <c r="G230" s="52"/>
      <c r="H230" s="47"/>
      <c r="I230" s="47"/>
      <c r="J230" s="47"/>
      <c r="K230" s="47"/>
      <c r="L230" s="47"/>
      <c r="M230" s="47"/>
      <c r="N230" s="47"/>
      <c r="O230" s="47"/>
      <c r="P230" s="47"/>
      <c r="Q230" s="47"/>
      <c r="R230" s="47"/>
      <c r="S230" s="47"/>
      <c r="T230" s="47"/>
      <c r="U230" s="47"/>
      <c r="V230" s="47"/>
      <c r="W230" s="47"/>
      <c r="X230" s="47"/>
      <c r="Y230" s="47"/>
      <c r="Z230" s="47"/>
      <c r="AA230" s="80"/>
      <c r="AB230" s="80"/>
      <c r="AC230" s="80"/>
      <c r="AD230" s="47"/>
      <c r="AE230" s="47"/>
      <c r="AF230" s="47"/>
      <c r="AG230" s="85"/>
      <c r="AH230" s="88"/>
      <c r="AI230" s="121"/>
      <c r="AJ230" s="47"/>
      <c r="AK230" s="47"/>
      <c r="AL230" s="47"/>
      <c r="AM230" s="47"/>
      <c r="AN230" s="122"/>
      <c r="AO230" s="47"/>
      <c r="AP230" s="47"/>
      <c r="AQ230" s="47"/>
      <c r="AR230" s="47"/>
      <c r="AS230" s="47"/>
      <c r="AT230" s="47"/>
      <c r="AU230" s="85"/>
      <c r="AV230" s="88"/>
      <c r="AW230" s="80"/>
      <c r="AX230" s="80"/>
      <c r="AY230" s="50"/>
      <c r="AZ230" s="91"/>
      <c r="BA230" s="88"/>
      <c r="BB230" s="78"/>
      <c r="BC230" s="75"/>
      <c r="BD230" s="75"/>
      <c r="BE230" s="75"/>
      <c r="BF230" s="75"/>
      <c r="BG230" s="50"/>
      <c r="BH230" s="78"/>
      <c r="BI230" s="130"/>
      <c r="BJ230" s="213"/>
    </row>
    <row r="231" spans="1:62" s="51" customFormat="1" ht="11.25" customHeight="1" x14ac:dyDescent="0.15">
      <c r="A231" s="216" t="s">
        <v>53</v>
      </c>
      <c r="B231" s="52" t="s">
        <v>51</v>
      </c>
      <c r="C231" s="52" t="s">
        <v>52</v>
      </c>
      <c r="D231" s="52" t="s">
        <v>54</v>
      </c>
      <c r="E231" s="52" t="s">
        <v>55</v>
      </c>
      <c r="F231" s="53"/>
      <c r="G231" s="52">
        <v>39300</v>
      </c>
      <c r="H231" s="47">
        <v>16644</v>
      </c>
      <c r="I231" s="47">
        <v>0</v>
      </c>
      <c r="J231" s="47">
        <v>48</v>
      </c>
      <c r="K231" s="47">
        <v>0</v>
      </c>
      <c r="L231" s="47">
        <v>0</v>
      </c>
      <c r="M231" s="47">
        <v>0</v>
      </c>
      <c r="N231" s="47">
        <v>0</v>
      </c>
      <c r="O231" s="47">
        <v>0</v>
      </c>
      <c r="P231" s="47">
        <v>0</v>
      </c>
      <c r="Q231" s="47">
        <v>0</v>
      </c>
      <c r="R231" s="47">
        <v>0</v>
      </c>
      <c r="S231" s="47">
        <v>0</v>
      </c>
      <c r="T231" s="47">
        <v>0</v>
      </c>
      <c r="U231" s="47">
        <v>0</v>
      </c>
      <c r="V231" s="47">
        <v>0</v>
      </c>
      <c r="W231" s="47">
        <v>0</v>
      </c>
      <c r="X231" s="47">
        <v>0</v>
      </c>
      <c r="Y231" s="47">
        <v>1000</v>
      </c>
      <c r="Z231" s="47">
        <v>0</v>
      </c>
      <c r="AA231" s="80">
        <v>1</v>
      </c>
      <c r="AB231" s="80">
        <v>0</v>
      </c>
      <c r="AC231" s="80">
        <v>0</v>
      </c>
      <c r="AD231" s="47">
        <v>37</v>
      </c>
      <c r="AE231" s="47">
        <v>3500</v>
      </c>
      <c r="AF231" s="47">
        <v>12</v>
      </c>
      <c r="AG231" s="85">
        <v>59600</v>
      </c>
      <c r="AH231" s="88" t="s">
        <v>56</v>
      </c>
      <c r="AI231" s="121">
        <v>1162</v>
      </c>
      <c r="AJ231" s="47">
        <v>0</v>
      </c>
      <c r="AK231" s="47">
        <v>0</v>
      </c>
      <c r="AL231" s="47">
        <v>0</v>
      </c>
      <c r="AM231" s="47">
        <v>0</v>
      </c>
      <c r="AN231" s="122"/>
      <c r="AO231" s="47">
        <v>26665</v>
      </c>
      <c r="AP231" s="47">
        <v>0</v>
      </c>
      <c r="AQ231" s="47">
        <v>0</v>
      </c>
      <c r="AR231" s="47">
        <v>0</v>
      </c>
      <c r="AS231" s="47">
        <v>0</v>
      </c>
      <c r="AT231" s="47">
        <v>0</v>
      </c>
      <c r="AU231" s="85">
        <v>0</v>
      </c>
      <c r="AV231" s="88"/>
      <c r="AW231" s="80">
        <v>1</v>
      </c>
      <c r="AX231" s="80">
        <v>0</v>
      </c>
      <c r="AY231" s="50" t="s">
        <v>50</v>
      </c>
      <c r="AZ231" s="91" t="s">
        <v>50</v>
      </c>
      <c r="BA231" s="88"/>
      <c r="BB231" s="78">
        <v>202.4</v>
      </c>
      <c r="BC231" s="75">
        <v>1898464</v>
      </c>
      <c r="BD231" s="75">
        <v>731758</v>
      </c>
      <c r="BE231" s="75">
        <v>263757</v>
      </c>
      <c r="BF231" s="75">
        <v>2893979</v>
      </c>
      <c r="BG231" s="50" t="s">
        <v>46</v>
      </c>
      <c r="BH231" s="78"/>
      <c r="BI231" s="130"/>
      <c r="BJ231" s="213" t="s">
        <v>46</v>
      </c>
    </row>
    <row r="232" spans="1:62" s="51" customFormat="1" ht="11.25" customHeight="1" x14ac:dyDescent="0.15">
      <c r="A232" s="216" t="s">
        <v>137</v>
      </c>
      <c r="B232" s="52" t="s">
        <v>170</v>
      </c>
      <c r="C232" s="52" t="s">
        <v>187</v>
      </c>
      <c r="D232" s="52" t="s">
        <v>205</v>
      </c>
      <c r="E232" s="52" t="s">
        <v>224</v>
      </c>
      <c r="F232" s="53"/>
      <c r="G232" s="52">
        <v>8300</v>
      </c>
      <c r="H232" s="47">
        <v>4100</v>
      </c>
      <c r="I232" s="47">
        <v>401</v>
      </c>
      <c r="J232" s="47">
        <v>22</v>
      </c>
      <c r="K232" s="47">
        <v>12</v>
      </c>
      <c r="L232" s="47">
        <v>3</v>
      </c>
      <c r="M232" s="47">
        <v>430</v>
      </c>
      <c r="N232" s="47">
        <v>135</v>
      </c>
      <c r="O232" s="47">
        <v>0</v>
      </c>
      <c r="P232" s="47">
        <v>0</v>
      </c>
      <c r="Q232" s="47">
        <v>22</v>
      </c>
      <c r="R232" s="47">
        <v>0</v>
      </c>
      <c r="S232" s="47">
        <v>0</v>
      </c>
      <c r="T232" s="47">
        <v>0</v>
      </c>
      <c r="U232" s="47">
        <v>15</v>
      </c>
      <c r="V232" s="47">
        <v>0</v>
      </c>
      <c r="W232" s="47">
        <v>0</v>
      </c>
      <c r="X232" s="47">
        <v>0</v>
      </c>
      <c r="Y232" s="47">
        <v>975</v>
      </c>
      <c r="Z232" s="47">
        <v>2</v>
      </c>
      <c r="AA232" s="80">
        <v>0.94</v>
      </c>
      <c r="AB232" s="80">
        <v>0.04</v>
      </c>
      <c r="AC232" s="80">
        <v>0.02</v>
      </c>
      <c r="AD232" s="47">
        <v>100</v>
      </c>
      <c r="AE232" s="47">
        <v>85000</v>
      </c>
      <c r="AF232" s="47">
        <v>100</v>
      </c>
      <c r="AG232" s="85">
        <v>825000</v>
      </c>
      <c r="AH232" s="88"/>
      <c r="AI232" s="121">
        <v>132373</v>
      </c>
      <c r="AJ232" s="47">
        <v>0</v>
      </c>
      <c r="AK232" s="47">
        <v>0</v>
      </c>
      <c r="AL232" s="47">
        <v>25000</v>
      </c>
      <c r="AM232" s="47">
        <v>0</v>
      </c>
      <c r="AN232" s="122"/>
      <c r="AO232" s="47">
        <v>650000</v>
      </c>
      <c r="AP232" s="47">
        <v>0</v>
      </c>
      <c r="AQ232" s="47">
        <v>640000</v>
      </c>
      <c r="AR232" s="47">
        <v>0</v>
      </c>
      <c r="AS232" s="47">
        <v>0</v>
      </c>
      <c r="AT232" s="47">
        <v>0</v>
      </c>
      <c r="AU232" s="85">
        <v>0</v>
      </c>
      <c r="AV232" s="88"/>
      <c r="AW232" s="80">
        <v>0.84</v>
      </c>
      <c r="AX232" s="80">
        <v>0.16</v>
      </c>
      <c r="AY232" s="50" t="s">
        <v>41</v>
      </c>
      <c r="AZ232" s="91" t="s">
        <v>41</v>
      </c>
      <c r="BA232" s="88"/>
      <c r="BB232" s="78">
        <v>64.78</v>
      </c>
      <c r="BC232" s="75">
        <v>9230000</v>
      </c>
      <c r="BD232" s="75">
        <v>11137000</v>
      </c>
      <c r="BE232" s="75">
        <v>9404000</v>
      </c>
      <c r="BF232" s="75">
        <v>31465000</v>
      </c>
      <c r="BG232" s="50" t="s">
        <v>42</v>
      </c>
      <c r="BH232" s="78">
        <v>67.36</v>
      </c>
      <c r="BI232" s="130"/>
      <c r="BJ232" s="213" t="s">
        <v>46</v>
      </c>
    </row>
    <row r="233" spans="1:62" s="51" customFormat="1" ht="11.25" customHeight="1" x14ac:dyDescent="0.15">
      <c r="A233" s="325" t="s">
        <v>353</v>
      </c>
      <c r="B233" s="52"/>
      <c r="C233" s="52"/>
      <c r="D233" s="52"/>
      <c r="E233" s="52"/>
      <c r="F233" s="53"/>
      <c r="G233" s="52"/>
      <c r="H233" s="47"/>
      <c r="I233" s="47"/>
      <c r="J233" s="47"/>
      <c r="K233" s="47"/>
      <c r="L233" s="47"/>
      <c r="M233" s="47"/>
      <c r="N233" s="47"/>
      <c r="O233" s="47"/>
      <c r="P233" s="47"/>
      <c r="Q233" s="47"/>
      <c r="R233" s="47"/>
      <c r="S233" s="47"/>
      <c r="T233" s="47"/>
      <c r="U233" s="47"/>
      <c r="V233" s="47"/>
      <c r="W233" s="47"/>
      <c r="X233" s="47"/>
      <c r="Y233" s="47"/>
      <c r="Z233" s="47"/>
      <c r="AA233" s="80"/>
      <c r="AB233" s="80"/>
      <c r="AC233" s="80"/>
      <c r="AD233" s="47"/>
      <c r="AE233" s="47"/>
      <c r="AF233" s="47"/>
      <c r="AG233" s="85"/>
      <c r="AH233" s="88"/>
      <c r="AI233" s="121"/>
      <c r="AJ233" s="47"/>
      <c r="AK233" s="47"/>
      <c r="AL233" s="47"/>
      <c r="AM233" s="47"/>
      <c r="AN233" s="122"/>
      <c r="AO233" s="47"/>
      <c r="AP233" s="47"/>
      <c r="AQ233" s="47"/>
      <c r="AR233" s="47"/>
      <c r="AS233" s="47"/>
      <c r="AT233" s="47"/>
      <c r="AU233" s="85"/>
      <c r="AV233" s="88"/>
      <c r="AW233" s="80"/>
      <c r="AX233" s="80"/>
      <c r="AY233" s="50"/>
      <c r="AZ233" s="91"/>
      <c r="BA233" s="88"/>
      <c r="BB233" s="78"/>
      <c r="BC233" s="75"/>
      <c r="BD233" s="75"/>
      <c r="BE233" s="75"/>
      <c r="BF233" s="75"/>
      <c r="BG233" s="50"/>
      <c r="BH233" s="78"/>
      <c r="BI233" s="130"/>
      <c r="BJ233" s="213"/>
    </row>
    <row r="234" spans="1:62" s="51" customFormat="1" ht="11.25" customHeight="1" x14ac:dyDescent="0.15">
      <c r="A234" s="216" t="s">
        <v>138</v>
      </c>
      <c r="B234" s="52" t="s">
        <v>89</v>
      </c>
      <c r="C234" s="52" t="s">
        <v>90</v>
      </c>
      <c r="D234" s="52" t="s">
        <v>91</v>
      </c>
      <c r="E234" s="52" t="s">
        <v>92</v>
      </c>
      <c r="F234" s="53"/>
      <c r="G234" s="52">
        <v>21000</v>
      </c>
      <c r="H234" s="47">
        <v>8800</v>
      </c>
      <c r="I234" s="47">
        <v>250</v>
      </c>
      <c r="J234" s="47">
        <v>6</v>
      </c>
      <c r="K234" s="47">
        <v>15</v>
      </c>
      <c r="L234" s="47">
        <v>19</v>
      </c>
      <c r="M234" s="47">
        <v>200</v>
      </c>
      <c r="N234" s="47">
        <v>0</v>
      </c>
      <c r="O234" s="47">
        <v>250</v>
      </c>
      <c r="P234" s="47">
        <v>0</v>
      </c>
      <c r="Q234" s="47">
        <v>3500</v>
      </c>
      <c r="R234" s="47">
        <v>10</v>
      </c>
      <c r="S234" s="47">
        <v>25</v>
      </c>
      <c r="T234" s="47">
        <v>0</v>
      </c>
      <c r="U234" s="47">
        <v>1000</v>
      </c>
      <c r="V234" s="47">
        <v>15</v>
      </c>
      <c r="W234" s="47">
        <v>900</v>
      </c>
      <c r="X234" s="47">
        <v>10</v>
      </c>
      <c r="Y234" s="47">
        <v>725</v>
      </c>
      <c r="Z234" s="47">
        <v>0</v>
      </c>
      <c r="AA234" s="80">
        <v>0.1</v>
      </c>
      <c r="AB234" s="80">
        <v>0.9</v>
      </c>
      <c r="AC234" s="80">
        <v>0</v>
      </c>
      <c r="AD234" s="47">
        <v>140</v>
      </c>
      <c r="AE234" s="47">
        <v>375000</v>
      </c>
      <c r="AF234" s="47">
        <v>140</v>
      </c>
      <c r="AG234" s="85">
        <v>500000</v>
      </c>
      <c r="AH234" s="88" t="s">
        <v>93</v>
      </c>
      <c r="AI234" s="121">
        <v>613747</v>
      </c>
      <c r="AJ234" s="47"/>
      <c r="AK234" s="47"/>
      <c r="AL234" s="47">
        <v>5000</v>
      </c>
      <c r="AM234" s="47">
        <v>10000</v>
      </c>
      <c r="AN234" s="122" t="s">
        <v>94</v>
      </c>
      <c r="AO234" s="47">
        <v>0</v>
      </c>
      <c r="AP234" s="47">
        <v>0</v>
      </c>
      <c r="AQ234" s="47">
        <v>1532413</v>
      </c>
      <c r="AR234" s="47">
        <v>0</v>
      </c>
      <c r="AS234" s="47">
        <v>450000</v>
      </c>
      <c r="AT234" s="47">
        <v>0</v>
      </c>
      <c r="AU234" s="85"/>
      <c r="AV234" s="88"/>
      <c r="AW234" s="80">
        <v>0.1</v>
      </c>
      <c r="AX234" s="80">
        <v>0.9</v>
      </c>
      <c r="AY234" s="50" t="s">
        <v>50</v>
      </c>
      <c r="AZ234" s="91" t="s">
        <v>95</v>
      </c>
      <c r="BA234" s="88" t="s">
        <v>96</v>
      </c>
      <c r="BB234" s="78">
        <v>73</v>
      </c>
      <c r="BC234" s="75">
        <v>16538198</v>
      </c>
      <c r="BD234" s="75">
        <v>98830053</v>
      </c>
      <c r="BE234" s="75"/>
      <c r="BF234" s="75">
        <v>161108115</v>
      </c>
      <c r="BG234" s="50" t="s">
        <v>42</v>
      </c>
      <c r="BH234" s="78">
        <v>75</v>
      </c>
      <c r="BI234" s="130" t="s">
        <v>97</v>
      </c>
      <c r="BJ234" s="213" t="s">
        <v>42</v>
      </c>
    </row>
    <row r="235" spans="1:62" s="51" customFormat="1" ht="11.25" customHeight="1" x14ac:dyDescent="0.15">
      <c r="A235" s="216" t="s">
        <v>139</v>
      </c>
      <c r="B235" s="52" t="s">
        <v>84</v>
      </c>
      <c r="C235" s="52" t="s">
        <v>85</v>
      </c>
      <c r="D235" s="52" t="s">
        <v>86</v>
      </c>
      <c r="E235" s="52" t="s">
        <v>87</v>
      </c>
      <c r="F235" s="53"/>
      <c r="G235" s="52">
        <v>30283</v>
      </c>
      <c r="H235" s="47">
        <v>9669</v>
      </c>
      <c r="I235" s="47">
        <v>316</v>
      </c>
      <c r="J235" s="47">
        <v>22</v>
      </c>
      <c r="K235" s="47">
        <v>8</v>
      </c>
      <c r="L235" s="47">
        <v>12</v>
      </c>
      <c r="M235" s="47">
        <v>224</v>
      </c>
      <c r="N235" s="47">
        <v>316</v>
      </c>
      <c r="O235" s="47"/>
      <c r="P235" s="47"/>
      <c r="Q235" s="47"/>
      <c r="R235" s="47"/>
      <c r="S235" s="47"/>
      <c r="T235" s="47"/>
      <c r="U235" s="47"/>
      <c r="V235" s="47"/>
      <c r="W235" s="47"/>
      <c r="X235" s="47"/>
      <c r="Y235" s="47">
        <v>376</v>
      </c>
      <c r="Z235" s="47">
        <v>149</v>
      </c>
      <c r="AA235" s="80">
        <v>0.25</v>
      </c>
      <c r="AB235" s="80">
        <v>0.01</v>
      </c>
      <c r="AC235" s="80">
        <v>0.74</v>
      </c>
      <c r="AD235" s="47"/>
      <c r="AE235" s="47"/>
      <c r="AF235" s="47"/>
      <c r="AG235" s="85"/>
      <c r="AH235" s="88"/>
      <c r="AI235" s="121">
        <v>476642</v>
      </c>
      <c r="AJ235" s="47"/>
      <c r="AK235" s="47"/>
      <c r="AL235" s="47">
        <v>90600</v>
      </c>
      <c r="AM235" s="47"/>
      <c r="AN235" s="122"/>
      <c r="AO235" s="47">
        <v>1918000</v>
      </c>
      <c r="AP235" s="47">
        <v>575000</v>
      </c>
      <c r="AQ235" s="47"/>
      <c r="AR235" s="47"/>
      <c r="AS235" s="47"/>
      <c r="AT235" s="47"/>
      <c r="AU235" s="85"/>
      <c r="AV235" s="88" t="s">
        <v>88</v>
      </c>
      <c r="AW235" s="80">
        <v>0.6</v>
      </c>
      <c r="AX235" s="80">
        <v>0.4</v>
      </c>
      <c r="AY235" s="50" t="s">
        <v>50</v>
      </c>
      <c r="AZ235" s="91" t="s">
        <v>41</v>
      </c>
      <c r="BA235" s="88"/>
      <c r="BB235" s="78">
        <v>65.81</v>
      </c>
      <c r="BC235" s="75"/>
      <c r="BD235" s="75"/>
      <c r="BE235" s="75"/>
      <c r="BF235" s="75">
        <v>110000000</v>
      </c>
      <c r="BG235" s="50" t="s">
        <v>42</v>
      </c>
      <c r="BH235" s="78">
        <v>60.65</v>
      </c>
      <c r="BI235" s="130"/>
      <c r="BJ235" s="213" t="s">
        <v>42</v>
      </c>
    </row>
    <row r="236" spans="1:62" s="51" customFormat="1" ht="11.25" customHeight="1" x14ac:dyDescent="0.15">
      <c r="A236" s="216" t="s">
        <v>140</v>
      </c>
      <c r="B236" s="52" t="s">
        <v>171</v>
      </c>
      <c r="C236" s="52" t="s">
        <v>188</v>
      </c>
      <c r="D236" s="52" t="s">
        <v>206</v>
      </c>
      <c r="E236" s="52" t="s">
        <v>225</v>
      </c>
      <c r="F236" s="53"/>
      <c r="G236" s="52">
        <v>30546</v>
      </c>
      <c r="H236" s="47"/>
      <c r="I236" s="47">
        <v>839</v>
      </c>
      <c r="J236" s="47"/>
      <c r="K236" s="47"/>
      <c r="L236" s="47">
        <v>10</v>
      </c>
      <c r="M236" s="47"/>
      <c r="N236" s="47"/>
      <c r="O236" s="47"/>
      <c r="P236" s="47"/>
      <c r="Q236" s="47"/>
      <c r="R236" s="47"/>
      <c r="S236" s="47"/>
      <c r="T236" s="47"/>
      <c r="U236" s="47"/>
      <c r="V236" s="47"/>
      <c r="W236" s="47"/>
      <c r="X236" s="47"/>
      <c r="Y236" s="47">
        <v>1514</v>
      </c>
      <c r="Z236" s="47">
        <v>327</v>
      </c>
      <c r="AA236" s="80">
        <v>1</v>
      </c>
      <c r="AB236" s="80">
        <v>0</v>
      </c>
      <c r="AC236" s="80">
        <v>0</v>
      </c>
      <c r="AD236" s="47">
        <v>145</v>
      </c>
      <c r="AE236" s="47"/>
      <c r="AF236" s="47">
        <v>100</v>
      </c>
      <c r="AG236" s="85"/>
      <c r="AH236" s="88" t="s">
        <v>241</v>
      </c>
      <c r="AI236" s="121">
        <v>173888</v>
      </c>
      <c r="AJ236" s="47"/>
      <c r="AK236" s="47"/>
      <c r="AL236" s="47">
        <v>39800</v>
      </c>
      <c r="AM236" s="47"/>
      <c r="AN236" s="122"/>
      <c r="AO236" s="47">
        <v>2158829</v>
      </c>
      <c r="AP236" s="47">
        <v>75432</v>
      </c>
      <c r="AQ236" s="47">
        <v>100629</v>
      </c>
      <c r="AR236" s="47">
        <v>34211</v>
      </c>
      <c r="AS236" s="47"/>
      <c r="AT236" s="47">
        <v>136950</v>
      </c>
      <c r="AU236" s="85"/>
      <c r="AV236" s="88"/>
      <c r="AW236" s="80">
        <v>0.5</v>
      </c>
      <c r="AX236" s="80">
        <v>0.5</v>
      </c>
      <c r="AY236" s="50" t="s">
        <v>95</v>
      </c>
      <c r="AZ236" s="91" t="s">
        <v>95</v>
      </c>
      <c r="BA236" s="88"/>
      <c r="BB236" s="78">
        <v>74.36</v>
      </c>
      <c r="BC236" s="75">
        <v>27253340</v>
      </c>
      <c r="BD236" s="75">
        <v>36923880</v>
      </c>
      <c r="BE236" s="75">
        <v>23736780</v>
      </c>
      <c r="BF236" s="75">
        <v>87914000</v>
      </c>
      <c r="BG236" s="50" t="s">
        <v>42</v>
      </c>
      <c r="BH236" s="78">
        <v>75.790000000000006</v>
      </c>
      <c r="BI236" s="130"/>
      <c r="BJ236" s="213" t="s">
        <v>42</v>
      </c>
    </row>
    <row r="237" spans="1:62" s="51" customFormat="1" ht="11.25" customHeight="1" x14ac:dyDescent="0.15">
      <c r="A237" s="325" t="s">
        <v>354</v>
      </c>
      <c r="B237" s="52"/>
      <c r="C237" s="52"/>
      <c r="D237" s="52"/>
      <c r="E237" s="52"/>
      <c r="F237" s="53"/>
      <c r="G237" s="52"/>
      <c r="H237" s="47"/>
      <c r="I237" s="47"/>
      <c r="J237" s="47"/>
      <c r="K237" s="47"/>
      <c r="L237" s="47"/>
      <c r="M237" s="47"/>
      <c r="N237" s="47"/>
      <c r="O237" s="47"/>
      <c r="P237" s="47"/>
      <c r="Q237" s="47"/>
      <c r="R237" s="47"/>
      <c r="S237" s="47"/>
      <c r="T237" s="47"/>
      <c r="U237" s="47"/>
      <c r="V237" s="47"/>
      <c r="W237" s="47"/>
      <c r="X237" s="47"/>
      <c r="Y237" s="47"/>
      <c r="Z237" s="47"/>
      <c r="AA237" s="80"/>
      <c r="AB237" s="80"/>
      <c r="AC237" s="80"/>
      <c r="AD237" s="47"/>
      <c r="AE237" s="47"/>
      <c r="AF237" s="47"/>
      <c r="AG237" s="85"/>
      <c r="AH237" s="88"/>
      <c r="AI237" s="121"/>
      <c r="AJ237" s="47"/>
      <c r="AK237" s="47"/>
      <c r="AL237" s="47"/>
      <c r="AM237" s="47"/>
      <c r="AN237" s="122"/>
      <c r="AO237" s="47"/>
      <c r="AP237" s="47"/>
      <c r="AQ237" s="47"/>
      <c r="AR237" s="47"/>
      <c r="AS237" s="47"/>
      <c r="AT237" s="47"/>
      <c r="AU237" s="85"/>
      <c r="AV237" s="88"/>
      <c r="AW237" s="80"/>
      <c r="AX237" s="80"/>
      <c r="AY237" s="50"/>
      <c r="AZ237" s="91"/>
      <c r="BA237" s="88"/>
      <c r="BB237" s="78"/>
      <c r="BC237" s="75"/>
      <c r="BD237" s="75"/>
      <c r="BE237" s="75"/>
      <c r="BF237" s="75"/>
      <c r="BG237" s="50"/>
      <c r="BH237" s="78"/>
      <c r="BI237" s="130"/>
      <c r="BJ237" s="213"/>
    </row>
    <row r="238" spans="1:62" s="51" customFormat="1" ht="11.25" customHeight="1" x14ac:dyDescent="0.15">
      <c r="A238" s="216" t="s">
        <v>141</v>
      </c>
      <c r="B238" s="52" t="s">
        <v>38</v>
      </c>
      <c r="C238" s="52" t="s">
        <v>39</v>
      </c>
      <c r="D238" s="52" t="s">
        <v>40</v>
      </c>
      <c r="E238" s="52" t="s">
        <v>226</v>
      </c>
      <c r="F238" s="53"/>
      <c r="G238" s="52">
        <v>77000</v>
      </c>
      <c r="H238" s="47">
        <v>34000</v>
      </c>
      <c r="I238" s="47">
        <v>1617</v>
      </c>
      <c r="J238" s="47">
        <v>111</v>
      </c>
      <c r="K238" s="47">
        <v>3</v>
      </c>
      <c r="L238" s="47">
        <v>83</v>
      </c>
      <c r="M238" s="47">
        <v>530</v>
      </c>
      <c r="N238" s="47">
        <v>532</v>
      </c>
      <c r="O238" s="47">
        <v>800</v>
      </c>
      <c r="P238" s="47">
        <v>0</v>
      </c>
      <c r="Q238" s="47">
        <v>0</v>
      </c>
      <c r="R238" s="47">
        <v>0</v>
      </c>
      <c r="S238" s="47">
        <v>0</v>
      </c>
      <c r="T238" s="47">
        <v>0</v>
      </c>
      <c r="U238" s="47">
        <v>0</v>
      </c>
      <c r="V238" s="47">
        <v>0</v>
      </c>
      <c r="W238" s="47">
        <v>0</v>
      </c>
      <c r="X238" s="47">
        <v>0</v>
      </c>
      <c r="Y238" s="47">
        <v>3000</v>
      </c>
      <c r="Z238" s="47">
        <v>500</v>
      </c>
      <c r="AA238" s="80">
        <v>1</v>
      </c>
      <c r="AB238" s="80">
        <v>0</v>
      </c>
      <c r="AC238" s="80">
        <v>0</v>
      </c>
      <c r="AD238" s="47">
        <v>180</v>
      </c>
      <c r="AE238" s="47">
        <v>265000</v>
      </c>
      <c r="AF238" s="47">
        <v>173</v>
      </c>
      <c r="AG238" s="85">
        <v>2800000</v>
      </c>
      <c r="AH238" s="88"/>
      <c r="AI238" s="121">
        <v>120000</v>
      </c>
      <c r="AJ238" s="47">
        <v>700</v>
      </c>
      <c r="AK238" s="47">
        <v>0</v>
      </c>
      <c r="AL238" s="47">
        <v>74000</v>
      </c>
      <c r="AM238" s="47">
        <v>0</v>
      </c>
      <c r="AN238" s="122"/>
      <c r="AO238" s="47">
        <v>3200000</v>
      </c>
      <c r="AP238" s="47">
        <v>0</v>
      </c>
      <c r="AQ238" s="47">
        <v>0</v>
      </c>
      <c r="AR238" s="47">
        <v>0</v>
      </c>
      <c r="AS238" s="47">
        <v>0</v>
      </c>
      <c r="AT238" s="47">
        <v>700000</v>
      </c>
      <c r="AU238" s="85">
        <v>0</v>
      </c>
      <c r="AV238" s="88"/>
      <c r="AW238" s="80">
        <v>0.82</v>
      </c>
      <c r="AX238" s="80">
        <v>0.18</v>
      </c>
      <c r="AY238" s="50" t="s">
        <v>41</v>
      </c>
      <c r="AZ238" s="91" t="s">
        <v>41</v>
      </c>
      <c r="BA238" s="88"/>
      <c r="BB238" s="78">
        <v>80</v>
      </c>
      <c r="BC238" s="75">
        <v>21800000</v>
      </c>
      <c r="BD238" s="75">
        <v>12300000</v>
      </c>
      <c r="BE238" s="75">
        <v>15900000</v>
      </c>
      <c r="BF238" s="75">
        <v>50000000</v>
      </c>
      <c r="BG238" s="50" t="s">
        <v>42</v>
      </c>
      <c r="BH238" s="78">
        <v>73</v>
      </c>
      <c r="BI238" s="130"/>
      <c r="BJ238" s="213" t="s">
        <v>42</v>
      </c>
    </row>
    <row r="239" spans="1:62" s="51" customFormat="1" ht="11.25" customHeight="1" x14ac:dyDescent="0.15">
      <c r="A239" s="216" t="s">
        <v>142</v>
      </c>
      <c r="B239" s="52" t="s">
        <v>172</v>
      </c>
      <c r="C239" s="52" t="s">
        <v>189</v>
      </c>
      <c r="D239" s="52" t="s">
        <v>207</v>
      </c>
      <c r="E239" s="52" t="s">
        <v>227</v>
      </c>
      <c r="F239" s="53"/>
      <c r="G239" s="52">
        <v>25000</v>
      </c>
      <c r="H239" s="47">
        <v>12500</v>
      </c>
      <c r="I239" s="47">
        <v>565</v>
      </c>
      <c r="J239" s="47">
        <v>68</v>
      </c>
      <c r="K239" s="47">
        <v>37</v>
      </c>
      <c r="L239" s="47">
        <v>8</v>
      </c>
      <c r="M239" s="47">
        <v>373</v>
      </c>
      <c r="N239" s="47">
        <v>4</v>
      </c>
      <c r="O239" s="47">
        <v>450</v>
      </c>
      <c r="P239" s="47">
        <v>0</v>
      </c>
      <c r="Q239" s="47">
        <v>0</v>
      </c>
      <c r="R239" s="47">
        <v>0</v>
      </c>
      <c r="S239" s="47">
        <v>0</v>
      </c>
      <c r="T239" s="47">
        <v>0</v>
      </c>
      <c r="U239" s="47">
        <v>0</v>
      </c>
      <c r="V239" s="47">
        <v>0</v>
      </c>
      <c r="W239" s="47">
        <v>0</v>
      </c>
      <c r="X239" s="47">
        <v>0</v>
      </c>
      <c r="Y239" s="47">
        <v>562</v>
      </c>
      <c r="Z239" s="47">
        <v>175</v>
      </c>
      <c r="AA239" s="80">
        <v>0.99</v>
      </c>
      <c r="AB239" s="80">
        <v>0</v>
      </c>
      <c r="AC239" s="80">
        <v>0.01</v>
      </c>
      <c r="AD239" s="47">
        <v>12</v>
      </c>
      <c r="AE239" s="47">
        <v>3350</v>
      </c>
      <c r="AF239" s="47">
        <v>175</v>
      </c>
      <c r="AG239" s="85">
        <v>1750000</v>
      </c>
      <c r="AH239" s="88" t="s">
        <v>242</v>
      </c>
      <c r="AI239" s="121">
        <v>3216</v>
      </c>
      <c r="AJ239" s="47">
        <v>0</v>
      </c>
      <c r="AK239" s="47">
        <v>0</v>
      </c>
      <c r="AL239" s="47">
        <v>214443</v>
      </c>
      <c r="AM239" s="47"/>
      <c r="AN239" s="122"/>
      <c r="AO239" s="47">
        <v>5333929</v>
      </c>
      <c r="AP239" s="47">
        <v>0</v>
      </c>
      <c r="AQ239" s="47">
        <v>2177288</v>
      </c>
      <c r="AR239" s="47">
        <v>0</v>
      </c>
      <c r="AS239" s="47">
        <v>0</v>
      </c>
      <c r="AT239" s="47">
        <v>0</v>
      </c>
      <c r="AU239" s="85">
        <v>0</v>
      </c>
      <c r="AV239" s="88"/>
      <c r="AW239" s="80">
        <v>0.71</v>
      </c>
      <c r="AX239" s="80">
        <v>0.28999999999999998</v>
      </c>
      <c r="AY239" s="50" t="s">
        <v>95</v>
      </c>
      <c r="AZ239" s="91" t="s">
        <v>95</v>
      </c>
      <c r="BA239" s="88" t="s">
        <v>268</v>
      </c>
      <c r="BB239" s="78">
        <v>83</v>
      </c>
      <c r="BC239" s="75">
        <v>6675388</v>
      </c>
      <c r="BD239" s="75">
        <v>4318351</v>
      </c>
      <c r="BE239" s="75">
        <v>8759423</v>
      </c>
      <c r="BF239" s="75">
        <v>19853164</v>
      </c>
      <c r="BG239" s="50" t="s">
        <v>42</v>
      </c>
      <c r="BH239" s="78">
        <v>83</v>
      </c>
      <c r="BI239" s="130" t="s">
        <v>283</v>
      </c>
      <c r="BJ239" s="213" t="s">
        <v>46</v>
      </c>
    </row>
    <row r="240" spans="1:62" s="51" customFormat="1" ht="11.25" customHeight="1" x14ac:dyDescent="0.15">
      <c r="A240" s="216" t="s">
        <v>64</v>
      </c>
      <c r="B240" s="52" t="s">
        <v>62</v>
      </c>
      <c r="C240" s="52" t="s">
        <v>63</v>
      </c>
      <c r="D240" s="52" t="s">
        <v>65</v>
      </c>
      <c r="E240" s="52" t="s">
        <v>66</v>
      </c>
      <c r="F240" s="53"/>
      <c r="G240" s="52">
        <v>24000</v>
      </c>
      <c r="H240" s="47">
        <v>10000</v>
      </c>
      <c r="I240" s="47">
        <v>698</v>
      </c>
      <c r="J240" s="47">
        <v>135</v>
      </c>
      <c r="K240" s="47">
        <v>26</v>
      </c>
      <c r="L240" s="47">
        <v>21</v>
      </c>
      <c r="M240" s="47">
        <v>537</v>
      </c>
      <c r="N240" s="47">
        <v>1</v>
      </c>
      <c r="O240" s="47">
        <v>58</v>
      </c>
      <c r="P240" s="47">
        <v>0</v>
      </c>
      <c r="Q240" s="47">
        <v>0</v>
      </c>
      <c r="R240" s="47">
        <v>0</v>
      </c>
      <c r="S240" s="47">
        <v>0</v>
      </c>
      <c r="T240" s="47">
        <v>0</v>
      </c>
      <c r="U240" s="47">
        <v>0</v>
      </c>
      <c r="V240" s="47">
        <v>0</v>
      </c>
      <c r="W240" s="47">
        <v>0</v>
      </c>
      <c r="X240" s="47">
        <v>0</v>
      </c>
      <c r="Y240" s="47">
        <v>839</v>
      </c>
      <c r="Z240" s="47">
        <v>0</v>
      </c>
      <c r="AA240" s="80">
        <v>0.96</v>
      </c>
      <c r="AB240" s="80">
        <v>0</v>
      </c>
      <c r="AC240" s="80">
        <v>0.04</v>
      </c>
      <c r="AD240" s="47">
        <v>131</v>
      </c>
      <c r="AE240" s="47">
        <v>162000</v>
      </c>
      <c r="AF240" s="47">
        <v>130</v>
      </c>
      <c r="AG240" s="85">
        <v>6650000</v>
      </c>
      <c r="AH240" s="88"/>
      <c r="AI240" s="121">
        <v>111000</v>
      </c>
      <c r="AJ240" s="47">
        <v>22</v>
      </c>
      <c r="AK240" s="47">
        <v>9000</v>
      </c>
      <c r="AL240" s="47">
        <v>45000</v>
      </c>
      <c r="AM240" s="47">
        <v>0</v>
      </c>
      <c r="AN240" s="122"/>
      <c r="AO240" s="47">
        <v>0</v>
      </c>
      <c r="AP240" s="47">
        <v>0</v>
      </c>
      <c r="AQ240" s="47">
        <v>1900000</v>
      </c>
      <c r="AR240" s="47">
        <v>11000</v>
      </c>
      <c r="AS240" s="47">
        <v>0</v>
      </c>
      <c r="AT240" s="47">
        <v>486000</v>
      </c>
      <c r="AU240" s="85">
        <v>0</v>
      </c>
      <c r="AV240" s="88"/>
      <c r="AW240" s="80">
        <v>0.7</v>
      </c>
      <c r="AX240" s="80">
        <v>0.3</v>
      </c>
      <c r="AY240" s="50" t="s">
        <v>50</v>
      </c>
      <c r="AZ240" s="91" t="s">
        <v>50</v>
      </c>
      <c r="BA240" s="88" t="s">
        <v>67</v>
      </c>
      <c r="BB240" s="78">
        <v>52</v>
      </c>
      <c r="BC240" s="75">
        <v>3400000</v>
      </c>
      <c r="BD240" s="75">
        <v>7900000</v>
      </c>
      <c r="BE240" s="75">
        <v>11000000</v>
      </c>
      <c r="BF240" s="75">
        <v>22300000</v>
      </c>
      <c r="BG240" s="50" t="s">
        <v>42</v>
      </c>
      <c r="BH240" s="78">
        <v>57.56</v>
      </c>
      <c r="BI240" s="130"/>
      <c r="BJ240" s="213" t="s">
        <v>46</v>
      </c>
    </row>
    <row r="241" spans="1:62" s="51" customFormat="1" ht="11.25" customHeight="1" x14ac:dyDescent="0.15">
      <c r="A241" s="216" t="s">
        <v>156</v>
      </c>
      <c r="B241" s="52" t="s">
        <v>173</v>
      </c>
      <c r="C241" s="52" t="s">
        <v>190</v>
      </c>
      <c r="D241" s="52" t="s">
        <v>208</v>
      </c>
      <c r="E241" s="52" t="s">
        <v>228</v>
      </c>
      <c r="F241" s="53"/>
      <c r="G241" s="52">
        <v>13706</v>
      </c>
      <c r="H241" s="47">
        <v>5397</v>
      </c>
      <c r="I241" s="47">
        <v>319</v>
      </c>
      <c r="J241" s="47">
        <v>50</v>
      </c>
      <c r="K241" s="47">
        <v>13</v>
      </c>
      <c r="L241" s="47">
        <v>2</v>
      </c>
      <c r="M241" s="47">
        <v>38</v>
      </c>
      <c r="N241" s="47">
        <v>0</v>
      </c>
      <c r="O241" s="47">
        <v>319</v>
      </c>
      <c r="P241" s="47">
        <v>0</v>
      </c>
      <c r="Q241" s="47">
        <v>0</v>
      </c>
      <c r="R241" s="47">
        <v>0</v>
      </c>
      <c r="S241" s="47">
        <v>0</v>
      </c>
      <c r="T241" s="47">
        <v>0</v>
      </c>
      <c r="U241" s="47">
        <v>0</v>
      </c>
      <c r="V241" s="47">
        <v>0</v>
      </c>
      <c r="W241" s="47">
        <v>0</v>
      </c>
      <c r="X241" s="47">
        <v>0</v>
      </c>
      <c r="Y241" s="47">
        <v>429</v>
      </c>
      <c r="Z241" s="47">
        <v>37</v>
      </c>
      <c r="AA241" s="80">
        <v>1</v>
      </c>
      <c r="AB241" s="80">
        <v>0</v>
      </c>
      <c r="AC241" s="80">
        <v>0</v>
      </c>
      <c r="AD241" s="47">
        <v>8</v>
      </c>
      <c r="AE241" s="47">
        <v>3000</v>
      </c>
      <c r="AF241" s="47">
        <v>15</v>
      </c>
      <c r="AG241" s="85">
        <v>568000</v>
      </c>
      <c r="AH241" s="88"/>
      <c r="AI241" s="121">
        <v>859</v>
      </c>
      <c r="AJ241" s="47">
        <v>0</v>
      </c>
      <c r="AK241" s="47">
        <v>0</v>
      </c>
      <c r="AL241" s="47">
        <v>59111</v>
      </c>
      <c r="AM241" s="47">
        <v>1397</v>
      </c>
      <c r="AN241" s="122" t="s">
        <v>269</v>
      </c>
      <c r="AO241" s="47">
        <v>263246</v>
      </c>
      <c r="AP241" s="47">
        <v>0</v>
      </c>
      <c r="AQ241" s="47">
        <v>5329</v>
      </c>
      <c r="AR241" s="47">
        <v>21988</v>
      </c>
      <c r="AS241" s="47">
        <v>0</v>
      </c>
      <c r="AT241" s="47">
        <v>0</v>
      </c>
      <c r="AU241" s="85">
        <v>0</v>
      </c>
      <c r="AV241" s="88"/>
      <c r="AW241" s="80">
        <v>0.95</v>
      </c>
      <c r="AX241" s="80">
        <v>0.05</v>
      </c>
      <c r="AY241" s="50" t="s">
        <v>41</v>
      </c>
      <c r="AZ241" s="91" t="s">
        <v>41</v>
      </c>
      <c r="BA241" s="88" t="s">
        <v>270</v>
      </c>
      <c r="BB241" s="78">
        <v>51.31</v>
      </c>
      <c r="BC241" s="75">
        <v>913484</v>
      </c>
      <c r="BD241" s="75">
        <v>2351597</v>
      </c>
      <c r="BE241" s="75">
        <v>1809527</v>
      </c>
      <c r="BF241" s="75">
        <v>5074608</v>
      </c>
      <c r="BG241" s="50" t="s">
        <v>42</v>
      </c>
      <c r="BH241" s="78">
        <v>49.95</v>
      </c>
      <c r="BI241" s="130"/>
      <c r="BJ241" s="213" t="s">
        <v>46</v>
      </c>
    </row>
    <row r="242" spans="1:62" s="51" customFormat="1" ht="11.25" customHeight="1" x14ac:dyDescent="0.15">
      <c r="A242" s="216" t="s">
        <v>334</v>
      </c>
      <c r="B242" s="52" t="s">
        <v>335</v>
      </c>
      <c r="C242" s="52" t="s">
        <v>336</v>
      </c>
      <c r="D242" s="52" t="s">
        <v>337</v>
      </c>
      <c r="E242" s="52" t="s">
        <v>338</v>
      </c>
      <c r="F242" s="53"/>
      <c r="G242" s="52">
        <v>9366</v>
      </c>
      <c r="H242" s="47">
        <v>4600</v>
      </c>
      <c r="I242" s="47">
        <v>335</v>
      </c>
      <c r="J242" s="47">
        <v>22</v>
      </c>
      <c r="K242" s="47">
        <v>2</v>
      </c>
      <c r="L242" s="47">
        <v>3</v>
      </c>
      <c r="M242" s="47">
        <v>503</v>
      </c>
      <c r="N242" s="47">
        <v>6</v>
      </c>
      <c r="O242" s="47">
        <v>165</v>
      </c>
      <c r="P242" s="47"/>
      <c r="Q242" s="47">
        <v>401</v>
      </c>
      <c r="R242" s="47">
        <v>1</v>
      </c>
      <c r="S242" s="47"/>
      <c r="T242" s="47"/>
      <c r="U242" s="47">
        <v>300</v>
      </c>
      <c r="V242" s="47"/>
      <c r="W242" s="47"/>
      <c r="X242" s="47"/>
      <c r="Y242" s="47">
        <v>664</v>
      </c>
      <c r="Z242" s="47"/>
      <c r="AA242" s="80">
        <v>0.46</v>
      </c>
      <c r="AB242" s="80">
        <v>0.54</v>
      </c>
      <c r="AC242" s="80">
        <v>0</v>
      </c>
      <c r="AD242" s="47">
        <v>107</v>
      </c>
      <c r="AE242" s="47">
        <v>209630</v>
      </c>
      <c r="AF242" s="47">
        <v>44</v>
      </c>
      <c r="AG242" s="85">
        <v>232000</v>
      </c>
      <c r="AH242" s="88"/>
      <c r="AI242" s="123"/>
      <c r="AJ242" s="47">
        <v>201292.6</v>
      </c>
      <c r="AK242" s="47"/>
      <c r="AL242" s="47">
        <v>75726.98</v>
      </c>
      <c r="AM242" s="47">
        <v>43.34</v>
      </c>
      <c r="AN242" s="122" t="s">
        <v>339</v>
      </c>
      <c r="AO242" s="49" t="s">
        <v>275</v>
      </c>
      <c r="AP242" s="47">
        <v>87530</v>
      </c>
      <c r="AQ242" s="47">
        <v>40930</v>
      </c>
      <c r="AR242" s="47"/>
      <c r="AS242" s="47">
        <v>163733</v>
      </c>
      <c r="AT242" s="47"/>
      <c r="AU242" s="85"/>
      <c r="AV242" s="88"/>
      <c r="AW242" s="80">
        <v>0.86</v>
      </c>
      <c r="AX242" s="80">
        <v>0.14000000000000001</v>
      </c>
      <c r="AY242" s="50" t="s">
        <v>50</v>
      </c>
      <c r="AZ242" s="91" t="s">
        <v>50</v>
      </c>
      <c r="BA242" s="88"/>
      <c r="BB242" s="78">
        <v>57.16</v>
      </c>
      <c r="BC242" s="75">
        <v>10805040.880000001</v>
      </c>
      <c r="BD242" s="75">
        <v>5978000</v>
      </c>
      <c r="BE242" s="75">
        <v>12123842.779999999</v>
      </c>
      <c r="BF242" s="75">
        <v>29162864.02</v>
      </c>
      <c r="BG242" s="50" t="s">
        <v>42</v>
      </c>
      <c r="BH242" s="78">
        <v>60.16</v>
      </c>
      <c r="BI242" s="130"/>
      <c r="BJ242" s="213" t="s">
        <v>42</v>
      </c>
    </row>
    <row r="243" spans="1:62" s="51" customFormat="1" ht="11.25" customHeight="1" x14ac:dyDescent="0.15">
      <c r="A243" s="216" t="s">
        <v>157</v>
      </c>
      <c r="B243" s="52" t="s">
        <v>57</v>
      </c>
      <c r="C243" s="52" t="s">
        <v>58</v>
      </c>
      <c r="D243" s="52" t="s">
        <v>59</v>
      </c>
      <c r="E243" s="52" t="s">
        <v>60</v>
      </c>
      <c r="F243" s="53"/>
      <c r="G243" s="52">
        <v>13295</v>
      </c>
      <c r="H243" s="47">
        <v>8410</v>
      </c>
      <c r="I243" s="47">
        <v>550</v>
      </c>
      <c r="J243" s="47">
        <v>5</v>
      </c>
      <c r="K243" s="47">
        <v>3</v>
      </c>
      <c r="L243" s="47">
        <v>0</v>
      </c>
      <c r="M243" s="47">
        <v>50</v>
      </c>
      <c r="N243" s="47">
        <v>25</v>
      </c>
      <c r="O243" s="47">
        <v>275</v>
      </c>
      <c r="P243" s="47">
        <v>0</v>
      </c>
      <c r="Q243" s="47">
        <v>1792</v>
      </c>
      <c r="R243" s="47">
        <v>0</v>
      </c>
      <c r="S243" s="47">
        <v>0</v>
      </c>
      <c r="T243" s="47">
        <v>0</v>
      </c>
      <c r="U243" s="47">
        <v>0</v>
      </c>
      <c r="V243" s="47">
        <v>0</v>
      </c>
      <c r="W243" s="47">
        <v>0</v>
      </c>
      <c r="X243" s="47">
        <v>0</v>
      </c>
      <c r="Y243" s="47">
        <v>700</v>
      </c>
      <c r="Z243" s="47">
        <v>150</v>
      </c>
      <c r="AA243" s="80">
        <v>1</v>
      </c>
      <c r="AB243" s="80">
        <v>0</v>
      </c>
      <c r="AC243" s="80">
        <v>0</v>
      </c>
      <c r="AD243" s="47">
        <v>66</v>
      </c>
      <c r="AE243" s="47">
        <v>228585</v>
      </c>
      <c r="AF243" s="47">
        <v>66</v>
      </c>
      <c r="AG243" s="85">
        <v>858810</v>
      </c>
      <c r="AH243" s="88"/>
      <c r="AI243" s="121">
        <v>470973</v>
      </c>
      <c r="AJ243" s="47">
        <v>0</v>
      </c>
      <c r="AK243" s="47">
        <v>0</v>
      </c>
      <c r="AL243" s="47">
        <v>2514</v>
      </c>
      <c r="AM243" s="47">
        <v>0</v>
      </c>
      <c r="AN243" s="122"/>
      <c r="AO243" s="47">
        <v>938953</v>
      </c>
      <c r="AP243" s="47">
        <v>1167018</v>
      </c>
      <c r="AQ243" s="47">
        <v>0</v>
      </c>
      <c r="AR243" s="47">
        <v>0</v>
      </c>
      <c r="AS243" s="47">
        <v>0</v>
      </c>
      <c r="AT243" s="47">
        <v>0</v>
      </c>
      <c r="AU243" s="85">
        <v>0</v>
      </c>
      <c r="AV243" s="88"/>
      <c r="AW243" s="80">
        <v>0.5</v>
      </c>
      <c r="AX243" s="80">
        <v>0.5</v>
      </c>
      <c r="AY243" s="50" t="s">
        <v>50</v>
      </c>
      <c r="AZ243" s="91" t="s">
        <v>41</v>
      </c>
      <c r="BA243" s="88" t="s">
        <v>61</v>
      </c>
      <c r="BB243" s="78">
        <v>62</v>
      </c>
      <c r="BC243" s="75"/>
      <c r="BD243" s="75"/>
      <c r="BE243" s="75">
        <v>26023573</v>
      </c>
      <c r="BF243" s="75">
        <v>127928431</v>
      </c>
      <c r="BG243" s="50" t="s">
        <v>42</v>
      </c>
      <c r="BH243" s="78">
        <v>70</v>
      </c>
      <c r="BI243" s="130"/>
      <c r="BJ243" s="213" t="s">
        <v>46</v>
      </c>
    </row>
    <row r="244" spans="1:62" s="51" customFormat="1" ht="11.25" customHeight="1" x14ac:dyDescent="0.15">
      <c r="A244" s="325" t="s">
        <v>355</v>
      </c>
      <c r="B244" s="52"/>
      <c r="C244" s="52"/>
      <c r="D244" s="52"/>
      <c r="E244" s="52"/>
      <c r="F244" s="53"/>
      <c r="G244" s="52"/>
      <c r="H244" s="47"/>
      <c r="I244" s="47"/>
      <c r="J244" s="47"/>
      <c r="K244" s="47"/>
      <c r="L244" s="47"/>
      <c r="M244" s="47"/>
      <c r="N244" s="47"/>
      <c r="O244" s="47"/>
      <c r="P244" s="47"/>
      <c r="Q244" s="47"/>
      <c r="R244" s="47"/>
      <c r="S244" s="47"/>
      <c r="T244" s="47"/>
      <c r="U244" s="47"/>
      <c r="V244" s="47"/>
      <c r="W244" s="47"/>
      <c r="X244" s="47"/>
      <c r="Y244" s="47"/>
      <c r="Z244" s="47"/>
      <c r="AA244" s="80"/>
      <c r="AB244" s="80"/>
      <c r="AC244" s="80"/>
      <c r="AD244" s="47"/>
      <c r="AE244" s="47"/>
      <c r="AF244" s="47"/>
      <c r="AG244" s="85"/>
      <c r="AH244" s="88"/>
      <c r="AI244" s="121"/>
      <c r="AJ244" s="47"/>
      <c r="AK244" s="47"/>
      <c r="AL244" s="47"/>
      <c r="AM244" s="47"/>
      <c r="AN244" s="122"/>
      <c r="AO244" s="47"/>
      <c r="AP244" s="47"/>
      <c r="AQ244" s="47"/>
      <c r="AR244" s="47"/>
      <c r="AS244" s="47"/>
      <c r="AT244" s="47"/>
      <c r="AU244" s="85"/>
      <c r="AV244" s="88"/>
      <c r="AW244" s="80"/>
      <c r="AX244" s="80"/>
      <c r="AY244" s="50"/>
      <c r="AZ244" s="91"/>
      <c r="BA244" s="88"/>
      <c r="BB244" s="78"/>
      <c r="BC244" s="75"/>
      <c r="BD244" s="75"/>
      <c r="BE244" s="75"/>
      <c r="BF244" s="75"/>
      <c r="BG244" s="50"/>
      <c r="BH244" s="78"/>
      <c r="BI244" s="130"/>
      <c r="BJ244" s="213"/>
    </row>
    <row r="245" spans="1:62" s="51" customFormat="1" ht="11.25" customHeight="1" x14ac:dyDescent="0.15">
      <c r="A245" s="216" t="s">
        <v>100</v>
      </c>
      <c r="B245" s="52" t="s">
        <v>98</v>
      </c>
      <c r="C245" s="52" t="s">
        <v>99</v>
      </c>
      <c r="D245" s="52" t="s">
        <v>101</v>
      </c>
      <c r="E245" s="52" t="s">
        <v>102</v>
      </c>
      <c r="F245" s="53"/>
      <c r="G245" s="52">
        <v>43546</v>
      </c>
      <c r="H245" s="47"/>
      <c r="I245" s="47">
        <v>1462</v>
      </c>
      <c r="J245" s="47">
        <v>37</v>
      </c>
      <c r="K245" s="47">
        <v>41</v>
      </c>
      <c r="L245" s="47">
        <v>62</v>
      </c>
      <c r="M245" s="47">
        <v>1462</v>
      </c>
      <c r="N245" s="47">
        <v>133</v>
      </c>
      <c r="O245" s="47">
        <v>1315</v>
      </c>
      <c r="P245" s="47"/>
      <c r="Q245" s="47"/>
      <c r="R245" s="47"/>
      <c r="S245" s="47"/>
      <c r="T245" s="47"/>
      <c r="U245" s="47"/>
      <c r="V245" s="47"/>
      <c r="W245" s="47"/>
      <c r="X245" s="47"/>
      <c r="Y245" s="47">
        <v>3385</v>
      </c>
      <c r="Z245" s="47">
        <v>365</v>
      </c>
      <c r="AA245" s="80">
        <v>0.84</v>
      </c>
      <c r="AB245" s="80">
        <v>0</v>
      </c>
      <c r="AC245" s="80">
        <v>0.16</v>
      </c>
      <c r="AD245" s="47">
        <v>257</v>
      </c>
      <c r="AE245" s="47">
        <v>490180</v>
      </c>
      <c r="AF245" s="47">
        <v>60</v>
      </c>
      <c r="AG245" s="85">
        <v>1100000</v>
      </c>
      <c r="AH245" s="88" t="s">
        <v>103</v>
      </c>
      <c r="AI245" s="121">
        <v>1106185</v>
      </c>
      <c r="AJ245" s="47"/>
      <c r="AK245" s="47"/>
      <c r="AL245" s="47">
        <v>16725</v>
      </c>
      <c r="AM245" s="47">
        <v>79800</v>
      </c>
      <c r="AN245" s="122" t="s">
        <v>104</v>
      </c>
      <c r="AO245" s="47">
        <v>1156515</v>
      </c>
      <c r="AP245" s="47">
        <v>69050</v>
      </c>
      <c r="AQ245" s="47">
        <v>201525</v>
      </c>
      <c r="AR245" s="47"/>
      <c r="AS245" s="47"/>
      <c r="AT245" s="47">
        <v>600</v>
      </c>
      <c r="AU245" s="85"/>
      <c r="AV245" s="88"/>
      <c r="AW245" s="80">
        <v>1</v>
      </c>
      <c r="AX245" s="80">
        <v>0</v>
      </c>
      <c r="AY245" s="50" t="s">
        <v>95</v>
      </c>
      <c r="AZ245" s="91" t="s">
        <v>95</v>
      </c>
      <c r="BA245" s="88" t="s">
        <v>105</v>
      </c>
      <c r="BB245" s="78">
        <v>57.87</v>
      </c>
      <c r="BC245" s="75">
        <v>169000000</v>
      </c>
      <c r="BD245" s="75">
        <v>42000000</v>
      </c>
      <c r="BE245" s="75">
        <v>57000000</v>
      </c>
      <c r="BF245" s="75">
        <v>330000000</v>
      </c>
      <c r="BG245" s="50" t="s">
        <v>42</v>
      </c>
      <c r="BH245" s="78">
        <v>62.29</v>
      </c>
      <c r="BI245" s="130" t="s">
        <v>106</v>
      </c>
      <c r="BJ245" s="213" t="s">
        <v>42</v>
      </c>
    </row>
    <row r="246" spans="1:62" s="51" customFormat="1" ht="11.25" customHeight="1" x14ac:dyDescent="0.15">
      <c r="A246" s="325" t="s">
        <v>356</v>
      </c>
      <c r="B246" s="52"/>
      <c r="C246" s="52"/>
      <c r="D246" s="52"/>
      <c r="E246" s="52"/>
      <c r="F246" s="53"/>
      <c r="G246" s="52"/>
      <c r="H246" s="47"/>
      <c r="I246" s="47"/>
      <c r="J246" s="47"/>
      <c r="K246" s="47"/>
      <c r="L246" s="47"/>
      <c r="M246" s="47"/>
      <c r="N246" s="47"/>
      <c r="O246" s="47"/>
      <c r="P246" s="47"/>
      <c r="Q246" s="47"/>
      <c r="R246" s="47"/>
      <c r="S246" s="47"/>
      <c r="T246" s="47"/>
      <c r="U246" s="47"/>
      <c r="V246" s="47"/>
      <c r="W246" s="47"/>
      <c r="X246" s="47"/>
      <c r="Y246" s="47"/>
      <c r="Z246" s="47"/>
      <c r="AA246" s="80"/>
      <c r="AB246" s="80"/>
      <c r="AC246" s="80"/>
      <c r="AD246" s="47"/>
      <c r="AE246" s="47"/>
      <c r="AF246" s="47"/>
      <c r="AG246" s="85"/>
      <c r="AH246" s="88"/>
      <c r="AI246" s="121"/>
      <c r="AJ246" s="47"/>
      <c r="AK246" s="47"/>
      <c r="AL246" s="47"/>
      <c r="AM246" s="47"/>
      <c r="AN246" s="122"/>
      <c r="AO246" s="47"/>
      <c r="AP246" s="47"/>
      <c r="AQ246" s="47"/>
      <c r="AR246" s="47"/>
      <c r="AS246" s="47"/>
      <c r="AT246" s="47"/>
      <c r="AU246" s="85"/>
      <c r="AV246" s="88"/>
      <c r="AW246" s="80"/>
      <c r="AX246" s="80"/>
      <c r="AY246" s="50"/>
      <c r="AZ246" s="91"/>
      <c r="BA246" s="88"/>
      <c r="BB246" s="78"/>
      <c r="BC246" s="75"/>
      <c r="BD246" s="75"/>
      <c r="BE246" s="75"/>
      <c r="BF246" s="75"/>
      <c r="BG246" s="50"/>
      <c r="BH246" s="78"/>
      <c r="BI246" s="130"/>
      <c r="BJ246" s="213"/>
    </row>
    <row r="247" spans="1:62" s="51" customFormat="1" ht="11.25" customHeight="1" x14ac:dyDescent="0.15">
      <c r="A247" s="216" t="s">
        <v>143</v>
      </c>
      <c r="B247" s="52" t="s">
        <v>174</v>
      </c>
      <c r="C247" s="52" t="s">
        <v>191</v>
      </c>
      <c r="D247" s="52" t="s">
        <v>209</v>
      </c>
      <c r="E247" s="52" t="s">
        <v>229</v>
      </c>
      <c r="F247" s="53"/>
      <c r="G247" s="52">
        <v>17049</v>
      </c>
      <c r="H247" s="47">
        <v>8525</v>
      </c>
      <c r="I247" s="47">
        <v>361</v>
      </c>
      <c r="J247" s="47">
        <v>25</v>
      </c>
      <c r="K247" s="47">
        <v>63</v>
      </c>
      <c r="L247" s="47">
        <v>25</v>
      </c>
      <c r="M247" s="47">
        <v>209</v>
      </c>
      <c r="N247" s="47">
        <v>234</v>
      </c>
      <c r="O247" s="47">
        <v>360</v>
      </c>
      <c r="P247" s="47">
        <v>3</v>
      </c>
      <c r="Q247" s="47"/>
      <c r="R247" s="47"/>
      <c r="S247" s="47"/>
      <c r="T247" s="47"/>
      <c r="U247" s="47"/>
      <c r="V247" s="47"/>
      <c r="W247" s="47"/>
      <c r="X247" s="47"/>
      <c r="Y247" s="47">
        <v>371</v>
      </c>
      <c r="Z247" s="47">
        <v>0</v>
      </c>
      <c r="AA247" s="80">
        <v>0.98</v>
      </c>
      <c r="AB247" s="80">
        <v>0</v>
      </c>
      <c r="AC247" s="80">
        <v>0.02</v>
      </c>
      <c r="AD247" s="47">
        <v>70</v>
      </c>
      <c r="AE247" s="47">
        <v>91150</v>
      </c>
      <c r="AF247" s="47">
        <v>84</v>
      </c>
      <c r="AG247" s="85">
        <v>1435000</v>
      </c>
      <c r="AH247" s="88" t="s">
        <v>243</v>
      </c>
      <c r="AI247" s="121">
        <v>42256</v>
      </c>
      <c r="AJ247" s="47">
        <v>0</v>
      </c>
      <c r="AK247" s="47">
        <v>0</v>
      </c>
      <c r="AL247" s="47">
        <v>51549</v>
      </c>
      <c r="AM247" s="47"/>
      <c r="AN247" s="122"/>
      <c r="AO247" s="47">
        <v>1818415</v>
      </c>
      <c r="AP247" s="47">
        <v>0</v>
      </c>
      <c r="AQ247" s="47">
        <v>0</v>
      </c>
      <c r="AR247" s="47">
        <v>5730</v>
      </c>
      <c r="AS247" s="47">
        <v>0</v>
      </c>
      <c r="AT247" s="47">
        <v>468989</v>
      </c>
      <c r="AU247" s="85"/>
      <c r="AV247" s="88"/>
      <c r="AW247" s="80">
        <v>0.8</v>
      </c>
      <c r="AX247" s="80">
        <v>0.2</v>
      </c>
      <c r="AY247" s="50" t="s">
        <v>50</v>
      </c>
      <c r="AZ247" s="91" t="s">
        <v>95</v>
      </c>
      <c r="BA247" s="88" t="s">
        <v>271</v>
      </c>
      <c r="BB247" s="78">
        <v>82</v>
      </c>
      <c r="BC247" s="75">
        <v>9000932</v>
      </c>
      <c r="BD247" s="75">
        <v>7316181</v>
      </c>
      <c r="BE247" s="75">
        <v>4195364</v>
      </c>
      <c r="BF247" s="75">
        <v>20710725</v>
      </c>
      <c r="BG247" s="50" t="s">
        <v>42</v>
      </c>
      <c r="BH247" s="78">
        <v>77</v>
      </c>
      <c r="BI247" s="130" t="s">
        <v>284</v>
      </c>
      <c r="BJ247" s="213" t="s">
        <v>42</v>
      </c>
    </row>
    <row r="248" spans="1:62" s="51" customFormat="1" ht="11.25" customHeight="1" x14ac:dyDescent="0.15">
      <c r="A248" s="216" t="s">
        <v>116</v>
      </c>
      <c r="B248" s="52" t="s">
        <v>114</v>
      </c>
      <c r="C248" s="52" t="s">
        <v>115</v>
      </c>
      <c r="D248" s="52" t="s">
        <v>117</v>
      </c>
      <c r="E248" s="52" t="s">
        <v>118</v>
      </c>
      <c r="F248" s="53"/>
      <c r="G248" s="52">
        <v>43337</v>
      </c>
      <c r="H248" s="47">
        <v>19232</v>
      </c>
      <c r="I248" s="47">
        <v>1610</v>
      </c>
      <c r="J248" s="47">
        <v>57</v>
      </c>
      <c r="K248" s="47">
        <v>9</v>
      </c>
      <c r="L248" s="47">
        <v>3</v>
      </c>
      <c r="M248" s="47">
        <v>362</v>
      </c>
      <c r="N248" s="47">
        <v>182</v>
      </c>
      <c r="O248" s="47">
        <v>1610</v>
      </c>
      <c r="P248" s="47">
        <v>3</v>
      </c>
      <c r="Q248" s="47">
        <v>12</v>
      </c>
      <c r="R248" s="47">
        <v>0</v>
      </c>
      <c r="S248" s="47">
        <v>0</v>
      </c>
      <c r="T248" s="47">
        <v>0</v>
      </c>
      <c r="U248" s="47">
        <v>0</v>
      </c>
      <c r="V248" s="47">
        <v>0</v>
      </c>
      <c r="W248" s="47">
        <v>0</v>
      </c>
      <c r="X248" s="47">
        <v>0</v>
      </c>
      <c r="Y248" s="47">
        <v>2668</v>
      </c>
      <c r="Z248" s="47">
        <v>420</v>
      </c>
      <c r="AA248" s="80">
        <v>0.99</v>
      </c>
      <c r="AB248" s="80">
        <v>0</v>
      </c>
      <c r="AC248" s="80">
        <v>0.01</v>
      </c>
      <c r="AD248" s="47">
        <v>233</v>
      </c>
      <c r="AE248" s="47">
        <v>738098</v>
      </c>
      <c r="AF248" s="47">
        <v>206</v>
      </c>
      <c r="AG248" s="85">
        <v>2812000</v>
      </c>
      <c r="AH248" s="88"/>
      <c r="AI248" s="121">
        <v>949313</v>
      </c>
      <c r="AJ248" s="47">
        <v>0</v>
      </c>
      <c r="AK248" s="47">
        <v>0</v>
      </c>
      <c r="AL248" s="47">
        <v>16754</v>
      </c>
      <c r="AM248" s="47">
        <v>0</v>
      </c>
      <c r="AN248" s="122"/>
      <c r="AO248" s="47">
        <v>8394084</v>
      </c>
      <c r="AP248" s="47">
        <v>1632487</v>
      </c>
      <c r="AQ248" s="47">
        <v>0</v>
      </c>
      <c r="AR248" s="47">
        <v>0</v>
      </c>
      <c r="AS248" s="47">
        <v>171338</v>
      </c>
      <c r="AT248" s="47">
        <v>790345</v>
      </c>
      <c r="AU248" s="85">
        <v>17374</v>
      </c>
      <c r="AV248" s="88" t="s">
        <v>119</v>
      </c>
      <c r="AW248" s="80">
        <v>0.76</v>
      </c>
      <c r="AX248" s="80">
        <v>0.24</v>
      </c>
      <c r="AY248" s="50" t="s">
        <v>41</v>
      </c>
      <c r="AZ248" s="91" t="s">
        <v>41</v>
      </c>
      <c r="BA248" s="88" t="s">
        <v>120</v>
      </c>
      <c r="BB248" s="78">
        <v>76.28</v>
      </c>
      <c r="BC248" s="75">
        <v>21412761</v>
      </c>
      <c r="BD248" s="75">
        <v>36161515</v>
      </c>
      <c r="BE248" s="75">
        <v>63272939</v>
      </c>
      <c r="BF248" s="75">
        <v>120847215</v>
      </c>
      <c r="BG248" s="50" t="s">
        <v>42</v>
      </c>
      <c r="BH248" s="78">
        <v>62.08</v>
      </c>
      <c r="BI248" s="130" t="s">
        <v>121</v>
      </c>
      <c r="BJ248" s="213" t="s">
        <v>46</v>
      </c>
    </row>
    <row r="249" spans="1:62" s="51" customFormat="1" ht="11.25" customHeight="1" x14ac:dyDescent="0.15">
      <c r="A249" s="325" t="s">
        <v>357</v>
      </c>
      <c r="B249" s="52"/>
      <c r="C249" s="52"/>
      <c r="D249" s="52"/>
      <c r="E249" s="52"/>
      <c r="F249" s="53"/>
      <c r="G249" s="52"/>
      <c r="H249" s="47"/>
      <c r="I249" s="47"/>
      <c r="J249" s="47"/>
      <c r="K249" s="47"/>
      <c r="L249" s="47"/>
      <c r="M249" s="47"/>
      <c r="N249" s="47"/>
      <c r="O249" s="47"/>
      <c r="P249" s="47"/>
      <c r="Q249" s="47"/>
      <c r="R249" s="47"/>
      <c r="S249" s="47"/>
      <c r="T249" s="47"/>
      <c r="U249" s="47"/>
      <c r="V249" s="47"/>
      <c r="W249" s="47"/>
      <c r="X249" s="47"/>
      <c r="Y249" s="47"/>
      <c r="Z249" s="47"/>
      <c r="AA249" s="80"/>
      <c r="AB249" s="80"/>
      <c r="AC249" s="80"/>
      <c r="AD249" s="47"/>
      <c r="AE249" s="47"/>
      <c r="AF249" s="47"/>
      <c r="AG249" s="85"/>
      <c r="AH249" s="88"/>
      <c r="AI249" s="121"/>
      <c r="AJ249" s="47"/>
      <c r="AK249" s="47"/>
      <c r="AL249" s="47"/>
      <c r="AM249" s="47"/>
      <c r="AN249" s="122"/>
      <c r="AO249" s="47"/>
      <c r="AP249" s="47"/>
      <c r="AQ249" s="47"/>
      <c r="AR249" s="47"/>
      <c r="AS249" s="47"/>
      <c r="AT249" s="47"/>
      <c r="AU249" s="85"/>
      <c r="AV249" s="88"/>
      <c r="AW249" s="80"/>
      <c r="AX249" s="80"/>
      <c r="AY249" s="50"/>
      <c r="AZ249" s="91"/>
      <c r="BA249" s="88"/>
      <c r="BB249" s="78"/>
      <c r="BC249" s="75"/>
      <c r="BD249" s="75"/>
      <c r="BE249" s="75"/>
      <c r="BF249" s="75"/>
      <c r="BG249" s="50"/>
      <c r="BH249" s="78"/>
      <c r="BI249" s="130"/>
      <c r="BJ249" s="213"/>
    </row>
    <row r="250" spans="1:62" s="51" customFormat="1" ht="11.25" customHeight="1" x14ac:dyDescent="0.15">
      <c r="A250" s="216" t="s">
        <v>144</v>
      </c>
      <c r="B250" s="52" t="s">
        <v>175</v>
      </c>
      <c r="C250" s="52" t="s">
        <v>192</v>
      </c>
      <c r="D250" s="52" t="s">
        <v>210</v>
      </c>
      <c r="E250" s="52" t="s">
        <v>230</v>
      </c>
      <c r="F250" s="53"/>
      <c r="G250" s="52">
        <v>19090</v>
      </c>
      <c r="H250" s="47">
        <v>8029</v>
      </c>
      <c r="I250" s="47">
        <v>437</v>
      </c>
      <c r="J250" s="47">
        <v>63</v>
      </c>
      <c r="K250" s="47">
        <v>29</v>
      </c>
      <c r="L250" s="47">
        <v>0</v>
      </c>
      <c r="M250" s="47">
        <v>314</v>
      </c>
      <c r="N250" s="47">
        <v>35</v>
      </c>
      <c r="O250" s="47"/>
      <c r="P250" s="47">
        <v>0</v>
      </c>
      <c r="Q250" s="47">
        <v>0</v>
      </c>
      <c r="R250" s="47">
        <v>0</v>
      </c>
      <c r="S250" s="47">
        <v>0</v>
      </c>
      <c r="T250" s="47">
        <v>0</v>
      </c>
      <c r="U250" s="47">
        <v>0</v>
      </c>
      <c r="V250" s="47">
        <v>0</v>
      </c>
      <c r="W250" s="47">
        <v>0</v>
      </c>
      <c r="X250" s="47">
        <v>0</v>
      </c>
      <c r="Y250" s="47">
        <v>950</v>
      </c>
      <c r="Z250" s="47">
        <v>46</v>
      </c>
      <c r="AA250" s="80">
        <v>1</v>
      </c>
      <c r="AB250" s="80">
        <v>0</v>
      </c>
      <c r="AC250" s="80">
        <v>0</v>
      </c>
      <c r="AD250" s="47">
        <v>3</v>
      </c>
      <c r="AE250" s="47">
        <v>1000</v>
      </c>
      <c r="AF250" s="47">
        <v>101</v>
      </c>
      <c r="AG250" s="85">
        <v>2031900</v>
      </c>
      <c r="AH250" s="88"/>
      <c r="AI250" s="121">
        <v>187</v>
      </c>
      <c r="AJ250" s="47">
        <v>0</v>
      </c>
      <c r="AK250" s="47">
        <v>0</v>
      </c>
      <c r="AL250" s="47">
        <v>136862</v>
      </c>
      <c r="AM250" s="47"/>
      <c r="AN250" s="122"/>
      <c r="AO250" s="47">
        <v>0</v>
      </c>
      <c r="AP250" s="47">
        <v>0</v>
      </c>
      <c r="AQ250" s="47">
        <v>2884705</v>
      </c>
      <c r="AR250" s="47">
        <v>0</v>
      </c>
      <c r="AS250" s="47">
        <v>0</v>
      </c>
      <c r="AT250" s="47">
        <v>0</v>
      </c>
      <c r="AU250" s="85"/>
      <c r="AV250" s="88"/>
      <c r="AW250" s="80">
        <v>0</v>
      </c>
      <c r="AX250" s="80">
        <v>1</v>
      </c>
      <c r="AY250" s="50" t="s">
        <v>41</v>
      </c>
      <c r="AZ250" s="91" t="s">
        <v>95</v>
      </c>
      <c r="BA250" s="88" t="s">
        <v>272</v>
      </c>
      <c r="BB250" s="78">
        <v>105</v>
      </c>
      <c r="BC250" s="75">
        <v>8224516</v>
      </c>
      <c r="BD250" s="75">
        <v>6094848</v>
      </c>
      <c r="BE250" s="75">
        <v>4625139</v>
      </c>
      <c r="BF250" s="75">
        <v>19326648</v>
      </c>
      <c r="BG250" s="50" t="s">
        <v>42</v>
      </c>
      <c r="BH250" s="78">
        <v>105</v>
      </c>
      <c r="BI250" s="130"/>
      <c r="BJ250" s="213" t="s">
        <v>46</v>
      </c>
    </row>
    <row r="251" spans="1:62" s="51" customFormat="1" ht="11.25" customHeight="1" x14ac:dyDescent="0.15">
      <c r="A251" s="216" t="s">
        <v>145</v>
      </c>
      <c r="B251" s="52" t="s">
        <v>47</v>
      </c>
      <c r="C251" s="52" t="s">
        <v>48</v>
      </c>
      <c r="D251" s="52" t="s">
        <v>49</v>
      </c>
      <c r="E251" s="52"/>
      <c r="F251" s="53"/>
      <c r="G251" s="52">
        <v>96000</v>
      </c>
      <c r="H251" s="47">
        <v>46000</v>
      </c>
      <c r="I251" s="47">
        <v>2454</v>
      </c>
      <c r="J251" s="47">
        <v>137</v>
      </c>
      <c r="K251" s="47">
        <v>24</v>
      </c>
      <c r="L251" s="47">
        <v>11</v>
      </c>
      <c r="M251" s="47">
        <v>1405</v>
      </c>
      <c r="N251" s="47">
        <v>0</v>
      </c>
      <c r="O251" s="47">
        <v>2454</v>
      </c>
      <c r="P251" s="47">
        <v>0</v>
      </c>
      <c r="Q251" s="47">
        <v>659</v>
      </c>
      <c r="R251" s="47">
        <v>0</v>
      </c>
      <c r="S251" s="47">
        <v>0</v>
      </c>
      <c r="T251" s="47">
        <v>0</v>
      </c>
      <c r="U251" s="47">
        <v>500</v>
      </c>
      <c r="V251" s="47">
        <v>0</v>
      </c>
      <c r="W251" s="47">
        <v>0</v>
      </c>
      <c r="X251" s="47">
        <v>0</v>
      </c>
      <c r="Y251" s="47">
        <v>4880</v>
      </c>
      <c r="Z251" s="47">
        <v>702</v>
      </c>
      <c r="AA251" s="80">
        <v>0.8</v>
      </c>
      <c r="AB251" s="80">
        <v>0.08</v>
      </c>
      <c r="AC251" s="80">
        <v>0.12</v>
      </c>
      <c r="AD251" s="47">
        <v>449</v>
      </c>
      <c r="AE251" s="47">
        <v>836000</v>
      </c>
      <c r="AF251" s="47">
        <v>62</v>
      </c>
      <c r="AG251" s="85">
        <v>901000</v>
      </c>
      <c r="AH251" s="88"/>
      <c r="AI251" s="121">
        <v>1100000</v>
      </c>
      <c r="AJ251" s="47">
        <v>0</v>
      </c>
      <c r="AK251" s="47">
        <v>0</v>
      </c>
      <c r="AL251" s="47">
        <v>858000</v>
      </c>
      <c r="AM251" s="47">
        <v>0</v>
      </c>
      <c r="AN251" s="122"/>
      <c r="AO251" s="47">
        <v>10800000</v>
      </c>
      <c r="AP251" s="47">
        <v>0</v>
      </c>
      <c r="AQ251" s="47">
        <v>0</v>
      </c>
      <c r="AR251" s="47">
        <v>0</v>
      </c>
      <c r="AS251" s="47">
        <v>0</v>
      </c>
      <c r="AT251" s="47">
        <v>0</v>
      </c>
      <c r="AU251" s="85">
        <v>0</v>
      </c>
      <c r="AV251" s="88"/>
      <c r="AW251" s="80">
        <v>1</v>
      </c>
      <c r="AX251" s="80">
        <v>0</v>
      </c>
      <c r="AY251" s="50" t="s">
        <v>41</v>
      </c>
      <c r="AZ251" s="91" t="s">
        <v>50</v>
      </c>
      <c r="BA251" s="88"/>
      <c r="BB251" s="78">
        <v>64.040000000000006</v>
      </c>
      <c r="BC251" s="75">
        <v>118000000</v>
      </c>
      <c r="BD251" s="75">
        <v>32900000</v>
      </c>
      <c r="BE251" s="75">
        <v>92700000</v>
      </c>
      <c r="BF251" s="75">
        <v>275000000</v>
      </c>
      <c r="BG251" s="50" t="s">
        <v>42</v>
      </c>
      <c r="BH251" s="78">
        <v>71.930000000000007</v>
      </c>
      <c r="BI251" s="130"/>
      <c r="BJ251" s="213" t="s">
        <v>42</v>
      </c>
    </row>
    <row r="252" spans="1:62" s="51" customFormat="1" ht="11.25" customHeight="1" x14ac:dyDescent="0.15">
      <c r="A252" s="216" t="s">
        <v>322</v>
      </c>
      <c r="B252" s="52" t="s">
        <v>323</v>
      </c>
      <c r="C252" s="52" t="s">
        <v>324</v>
      </c>
      <c r="D252" s="52" t="s">
        <v>325</v>
      </c>
      <c r="E252" s="52" t="s">
        <v>326</v>
      </c>
      <c r="F252" s="53"/>
      <c r="G252" s="52">
        <v>3300</v>
      </c>
      <c r="H252" s="47"/>
      <c r="I252" s="47">
        <v>110</v>
      </c>
      <c r="J252" s="47">
        <v>0</v>
      </c>
      <c r="K252" s="47">
        <v>1</v>
      </c>
      <c r="L252" s="47">
        <v>0</v>
      </c>
      <c r="M252" s="47">
        <v>65</v>
      </c>
      <c r="N252" s="47">
        <v>0</v>
      </c>
      <c r="O252" s="47">
        <v>100</v>
      </c>
      <c r="P252" s="47">
        <v>0</v>
      </c>
      <c r="Q252" s="47">
        <v>350</v>
      </c>
      <c r="R252" s="47">
        <v>0</v>
      </c>
      <c r="S252" s="47">
        <v>2</v>
      </c>
      <c r="T252" s="47">
        <v>0</v>
      </c>
      <c r="U252" s="47"/>
      <c r="V252" s="47">
        <v>0</v>
      </c>
      <c r="W252" s="47"/>
      <c r="X252" s="47">
        <v>0</v>
      </c>
      <c r="Y252" s="47">
        <v>150</v>
      </c>
      <c r="Z252" s="47">
        <v>0</v>
      </c>
      <c r="AA252" s="80">
        <v>1</v>
      </c>
      <c r="AB252" s="80">
        <v>0</v>
      </c>
      <c r="AC252" s="80">
        <v>0</v>
      </c>
      <c r="AD252" s="47">
        <v>14</v>
      </c>
      <c r="AE252" s="47">
        <v>35000</v>
      </c>
      <c r="AF252" s="47">
        <v>28</v>
      </c>
      <c r="AG252" s="85">
        <v>140000</v>
      </c>
      <c r="AH252" s="88"/>
      <c r="AI252" s="121">
        <v>82500</v>
      </c>
      <c r="AJ252" s="47">
        <v>0</v>
      </c>
      <c r="AK252" s="47">
        <v>0</v>
      </c>
      <c r="AL252" s="47">
        <v>12000</v>
      </c>
      <c r="AM252" s="47"/>
      <c r="AN252" s="122"/>
      <c r="AO252" s="47">
        <v>10000</v>
      </c>
      <c r="AP252" s="47">
        <v>5000</v>
      </c>
      <c r="AQ252" s="47">
        <v>5000</v>
      </c>
      <c r="AR252" s="47">
        <v>0</v>
      </c>
      <c r="AS252" s="47">
        <v>0</v>
      </c>
      <c r="AT252" s="47">
        <v>0</v>
      </c>
      <c r="AU252" s="85">
        <v>0</v>
      </c>
      <c r="AV252" s="88"/>
      <c r="AW252" s="80">
        <v>0.5</v>
      </c>
      <c r="AX252" s="80">
        <v>0.5</v>
      </c>
      <c r="AY252" s="50" t="s">
        <v>50</v>
      </c>
      <c r="AZ252" s="91" t="s">
        <v>50</v>
      </c>
      <c r="BA252" s="88"/>
      <c r="BB252" s="78">
        <v>62</v>
      </c>
      <c r="BC252" s="75">
        <v>700000</v>
      </c>
      <c r="BD252" s="75">
        <v>3500000</v>
      </c>
      <c r="BE252" s="75">
        <v>5300000</v>
      </c>
      <c r="BF252" s="75">
        <v>9400000</v>
      </c>
      <c r="BG252" s="50" t="s">
        <v>42</v>
      </c>
      <c r="BH252" s="78">
        <v>62</v>
      </c>
      <c r="BI252" s="130" t="s">
        <v>327</v>
      </c>
      <c r="BJ252" s="213" t="s">
        <v>42</v>
      </c>
    </row>
    <row r="253" spans="1:62" s="51" customFormat="1" ht="11.25" customHeight="1" x14ac:dyDescent="0.15">
      <c r="A253" s="216" t="s">
        <v>70</v>
      </c>
      <c r="B253" s="52" t="s">
        <v>68</v>
      </c>
      <c r="C253" s="52" t="s">
        <v>69</v>
      </c>
      <c r="D253" s="52" t="s">
        <v>71</v>
      </c>
      <c r="E253" s="52" t="s">
        <v>72</v>
      </c>
      <c r="F253" s="53"/>
      <c r="G253" s="52">
        <v>90514</v>
      </c>
      <c r="H253" s="47">
        <v>41391</v>
      </c>
      <c r="I253" s="47">
        <v>553</v>
      </c>
      <c r="J253" s="47">
        <v>116</v>
      </c>
      <c r="K253" s="47">
        <v>0</v>
      </c>
      <c r="L253" s="47">
        <v>0</v>
      </c>
      <c r="M253" s="47">
        <v>0</v>
      </c>
      <c r="N253" s="47">
        <v>0</v>
      </c>
      <c r="O253" s="47">
        <v>150</v>
      </c>
      <c r="P253" s="47">
        <v>23</v>
      </c>
      <c r="Q253" s="47">
        <v>40</v>
      </c>
      <c r="R253" s="47">
        <v>25</v>
      </c>
      <c r="S253" s="47">
        <v>0</v>
      </c>
      <c r="T253" s="47">
        <v>0</v>
      </c>
      <c r="U253" s="47">
        <v>0</v>
      </c>
      <c r="V253" s="47">
        <v>0</v>
      </c>
      <c r="W253" s="47">
        <v>0</v>
      </c>
      <c r="X253" s="47">
        <v>0</v>
      </c>
      <c r="Y253" s="47">
        <v>3107</v>
      </c>
      <c r="Z253" s="47">
        <v>0</v>
      </c>
      <c r="AA253" s="80">
        <v>0.95</v>
      </c>
      <c r="AB253" s="80">
        <v>0.02</v>
      </c>
      <c r="AC253" s="80">
        <v>0.03</v>
      </c>
      <c r="AD253" s="47">
        <v>60</v>
      </c>
      <c r="AE253" s="47">
        <v>57000</v>
      </c>
      <c r="AF253" s="47">
        <v>150</v>
      </c>
      <c r="AG253" s="85">
        <v>528000</v>
      </c>
      <c r="AH253" s="88" t="s">
        <v>73</v>
      </c>
      <c r="AI253" s="121">
        <v>12560</v>
      </c>
      <c r="AJ253" s="47">
        <v>0</v>
      </c>
      <c r="AK253" s="47">
        <v>0</v>
      </c>
      <c r="AL253" s="47">
        <v>4000</v>
      </c>
      <c r="AM253" s="47">
        <v>0</v>
      </c>
      <c r="AN253" s="122"/>
      <c r="AO253" s="47">
        <v>1162453</v>
      </c>
      <c r="AP253" s="47">
        <v>25718</v>
      </c>
      <c r="AQ253" s="47">
        <v>0</v>
      </c>
      <c r="AR253" s="47">
        <v>0</v>
      </c>
      <c r="AS253" s="47">
        <v>0</v>
      </c>
      <c r="AT253" s="47">
        <v>0</v>
      </c>
      <c r="AU253" s="85">
        <v>0</v>
      </c>
      <c r="AV253" s="88"/>
      <c r="AW253" s="80">
        <v>0.97</v>
      </c>
      <c r="AX253" s="80">
        <v>0.03</v>
      </c>
      <c r="AY253" s="50" t="s">
        <v>50</v>
      </c>
      <c r="AZ253" s="91" t="s">
        <v>50</v>
      </c>
      <c r="BA253" s="88"/>
      <c r="BB253" s="78">
        <v>104</v>
      </c>
      <c r="BC253" s="75">
        <v>1272202</v>
      </c>
      <c r="BD253" s="75">
        <v>343405</v>
      </c>
      <c r="BE253" s="75">
        <v>1356191</v>
      </c>
      <c r="BF253" s="75">
        <v>2972438</v>
      </c>
      <c r="BG253" s="50" t="s">
        <v>42</v>
      </c>
      <c r="BH253" s="78">
        <v>108</v>
      </c>
      <c r="BI253" s="130"/>
      <c r="BJ253" s="213" t="s">
        <v>46</v>
      </c>
    </row>
    <row r="254" spans="1:62" s="51" customFormat="1" ht="11.25" customHeight="1" x14ac:dyDescent="0.15">
      <c r="A254" s="216" t="s">
        <v>146</v>
      </c>
      <c r="B254" s="52" t="s">
        <v>176</v>
      </c>
      <c r="C254" s="52" t="s">
        <v>193</v>
      </c>
      <c r="D254" s="52" t="s">
        <v>211</v>
      </c>
      <c r="E254" s="52" t="s">
        <v>231</v>
      </c>
      <c r="F254" s="53"/>
      <c r="G254" s="52">
        <v>18612</v>
      </c>
      <c r="H254" s="47">
        <v>0</v>
      </c>
      <c r="I254" s="47">
        <v>483</v>
      </c>
      <c r="J254" s="47">
        <v>25</v>
      </c>
      <c r="K254" s="47">
        <v>50</v>
      </c>
      <c r="L254" s="47">
        <v>0</v>
      </c>
      <c r="M254" s="47">
        <v>503</v>
      </c>
      <c r="N254" s="47">
        <v>242</v>
      </c>
      <c r="O254" s="47">
        <v>475</v>
      </c>
      <c r="P254" s="47">
        <v>0</v>
      </c>
      <c r="Q254" s="47">
        <v>0</v>
      </c>
      <c r="R254" s="47">
        <v>0</v>
      </c>
      <c r="S254" s="47">
        <v>0</v>
      </c>
      <c r="T254" s="47">
        <v>0</v>
      </c>
      <c r="U254" s="47">
        <v>0</v>
      </c>
      <c r="V254" s="47">
        <v>0</v>
      </c>
      <c r="W254" s="47">
        <v>0</v>
      </c>
      <c r="X254" s="47">
        <v>0</v>
      </c>
      <c r="Y254" s="47">
        <v>331</v>
      </c>
      <c r="Z254" s="47">
        <v>55</v>
      </c>
      <c r="AA254" s="80">
        <v>0.97</v>
      </c>
      <c r="AB254" s="80">
        <v>0</v>
      </c>
      <c r="AC254" s="80">
        <v>0.03</v>
      </c>
      <c r="AD254" s="47">
        <v>66</v>
      </c>
      <c r="AE254" s="47">
        <v>90000</v>
      </c>
      <c r="AF254" s="47">
        <v>75</v>
      </c>
      <c r="AG254" s="85">
        <v>550000</v>
      </c>
      <c r="AH254" s="88"/>
      <c r="AI254" s="121">
        <v>61177</v>
      </c>
      <c r="AJ254" s="47">
        <v>0</v>
      </c>
      <c r="AK254" s="47">
        <v>0</v>
      </c>
      <c r="AL254" s="47">
        <v>23053</v>
      </c>
      <c r="AM254" s="47">
        <v>0</v>
      </c>
      <c r="AN254" s="122"/>
      <c r="AO254" s="47">
        <v>897507</v>
      </c>
      <c r="AP254" s="47">
        <v>0</v>
      </c>
      <c r="AQ254" s="47">
        <v>444391</v>
      </c>
      <c r="AR254" s="47">
        <v>0</v>
      </c>
      <c r="AS254" s="47">
        <v>0</v>
      </c>
      <c r="AT254" s="47">
        <v>0</v>
      </c>
      <c r="AU254" s="85">
        <v>0</v>
      </c>
      <c r="AV254" s="88"/>
      <c r="AW254" s="80">
        <v>0.75</v>
      </c>
      <c r="AX254" s="80">
        <v>0.25</v>
      </c>
      <c r="AY254" s="50" t="s">
        <v>50</v>
      </c>
      <c r="AZ254" s="91" t="s">
        <v>95</v>
      </c>
      <c r="BA254" s="88" t="s">
        <v>273</v>
      </c>
      <c r="BB254" s="78">
        <v>67.58</v>
      </c>
      <c r="BC254" s="75">
        <v>3023579</v>
      </c>
      <c r="BD254" s="75">
        <v>7341708</v>
      </c>
      <c r="BE254" s="75">
        <v>4438773</v>
      </c>
      <c r="BF254" s="75">
        <v>15174848</v>
      </c>
      <c r="BG254" s="50" t="s">
        <v>42</v>
      </c>
      <c r="BH254" s="78">
        <v>69.03</v>
      </c>
      <c r="BI254" s="130"/>
      <c r="BJ254" s="213" t="s">
        <v>46</v>
      </c>
    </row>
    <row r="255" spans="1:62" s="51" customFormat="1" ht="11.25" customHeight="1" x14ac:dyDescent="0.15">
      <c r="A255" s="216" t="s">
        <v>158</v>
      </c>
      <c r="B255" s="52" t="s">
        <v>177</v>
      </c>
      <c r="C255" s="52" t="s">
        <v>194</v>
      </c>
      <c r="D255" s="52" t="s">
        <v>212</v>
      </c>
      <c r="E255" s="52" t="s">
        <v>232</v>
      </c>
      <c r="F255" s="53"/>
      <c r="G255" s="52">
        <v>37662</v>
      </c>
      <c r="H255" s="47">
        <v>13877</v>
      </c>
      <c r="I255" s="47">
        <v>813</v>
      </c>
      <c r="J255" s="47">
        <v>72</v>
      </c>
      <c r="K255" s="47">
        <v>0</v>
      </c>
      <c r="L255" s="47">
        <v>10</v>
      </c>
      <c r="M255" s="47">
        <v>2</v>
      </c>
      <c r="N255" s="47">
        <v>40</v>
      </c>
      <c r="O255" s="47">
        <v>90</v>
      </c>
      <c r="P255" s="47"/>
      <c r="Q255" s="47">
        <v>24</v>
      </c>
      <c r="R255" s="47">
        <v>10</v>
      </c>
      <c r="S255" s="47">
        <v>0</v>
      </c>
      <c r="T255" s="47">
        <v>0</v>
      </c>
      <c r="U255" s="47">
        <v>0</v>
      </c>
      <c r="V255" s="47">
        <v>0</v>
      </c>
      <c r="W255" s="47">
        <v>24</v>
      </c>
      <c r="X255" s="47">
        <v>0</v>
      </c>
      <c r="Y255" s="47">
        <v>1600</v>
      </c>
      <c r="Z255" s="47"/>
      <c r="AA255" s="80">
        <v>0.99</v>
      </c>
      <c r="AB255" s="80">
        <v>0.01</v>
      </c>
      <c r="AC255" s="80">
        <v>0</v>
      </c>
      <c r="AD255" s="47">
        <v>136</v>
      </c>
      <c r="AE255" s="47">
        <v>252904</v>
      </c>
      <c r="AF255" s="47">
        <v>95</v>
      </c>
      <c r="AG255" s="85">
        <v>1712397</v>
      </c>
      <c r="AH255" s="88"/>
      <c r="AI255" s="121">
        <v>160652</v>
      </c>
      <c r="AJ255" s="47"/>
      <c r="AK255" s="47"/>
      <c r="AL255" s="47"/>
      <c r="AM255" s="47"/>
      <c r="AN255" s="122"/>
      <c r="AO255" s="47">
        <v>4850346</v>
      </c>
      <c r="AP255" s="47">
        <v>85813</v>
      </c>
      <c r="AQ255" s="47"/>
      <c r="AR255" s="47"/>
      <c r="AS255" s="47"/>
      <c r="AT255" s="47">
        <v>46702</v>
      </c>
      <c r="AU255" s="85"/>
      <c r="AV255" s="88"/>
      <c r="AW255" s="80">
        <v>0.97</v>
      </c>
      <c r="AX255" s="80">
        <v>0.03</v>
      </c>
      <c r="AY255" s="50" t="s">
        <v>41</v>
      </c>
      <c r="AZ255" s="91" t="s">
        <v>41</v>
      </c>
      <c r="BA255" s="88"/>
      <c r="BB255" s="78">
        <v>75</v>
      </c>
      <c r="BC255" s="75">
        <v>7387201</v>
      </c>
      <c r="BD255" s="75">
        <v>4518469</v>
      </c>
      <c r="BE255" s="75">
        <v>12128030</v>
      </c>
      <c r="BF255" s="75">
        <v>24033700</v>
      </c>
      <c r="BG255" s="50" t="s">
        <v>42</v>
      </c>
      <c r="BH255" s="78">
        <v>85</v>
      </c>
      <c r="BI255" s="130"/>
      <c r="BJ255" s="213" t="s">
        <v>46</v>
      </c>
    </row>
    <row r="256" spans="1:62" s="51" customFormat="1" ht="11.25" customHeight="1" x14ac:dyDescent="0.15">
      <c r="A256" s="325" t="s">
        <v>358</v>
      </c>
      <c r="B256" s="52"/>
      <c r="C256" s="52"/>
      <c r="D256" s="52"/>
      <c r="E256" s="52"/>
      <c r="F256" s="53"/>
      <c r="G256" s="52"/>
      <c r="H256" s="47"/>
      <c r="I256" s="47"/>
      <c r="J256" s="47"/>
      <c r="K256" s="47"/>
      <c r="L256" s="47"/>
      <c r="M256" s="47"/>
      <c r="N256" s="47"/>
      <c r="O256" s="47"/>
      <c r="P256" s="47"/>
      <c r="Q256" s="47"/>
      <c r="R256" s="47"/>
      <c r="S256" s="47"/>
      <c r="T256" s="47"/>
      <c r="U256" s="47"/>
      <c r="V256" s="47"/>
      <c r="W256" s="47"/>
      <c r="X256" s="47"/>
      <c r="Y256" s="47"/>
      <c r="Z256" s="47"/>
      <c r="AA256" s="80"/>
      <c r="AB256" s="80"/>
      <c r="AC256" s="80"/>
      <c r="AD256" s="47"/>
      <c r="AE256" s="47"/>
      <c r="AF256" s="47"/>
      <c r="AG256" s="85"/>
      <c r="AH256" s="88"/>
      <c r="AI256" s="121"/>
      <c r="AJ256" s="47"/>
      <c r="AK256" s="47"/>
      <c r="AL256" s="47"/>
      <c r="AM256" s="47"/>
      <c r="AN256" s="122"/>
      <c r="AO256" s="47"/>
      <c r="AP256" s="47"/>
      <c r="AQ256" s="47"/>
      <c r="AR256" s="47"/>
      <c r="AS256" s="47"/>
      <c r="AT256" s="47"/>
      <c r="AU256" s="85"/>
      <c r="AV256" s="88"/>
      <c r="AW256" s="80"/>
      <c r="AX256" s="80"/>
      <c r="AY256" s="50"/>
      <c r="AZ256" s="91"/>
      <c r="BA256" s="88"/>
      <c r="BB256" s="78"/>
      <c r="BC256" s="75"/>
      <c r="BD256" s="75"/>
      <c r="BE256" s="75"/>
      <c r="BF256" s="75"/>
      <c r="BG256" s="50"/>
      <c r="BH256" s="78"/>
      <c r="BI256" s="130"/>
      <c r="BJ256" s="213"/>
    </row>
    <row r="257" spans="1:62" s="51" customFormat="1" ht="11.25" customHeight="1" x14ac:dyDescent="0.15">
      <c r="A257" s="327" t="s">
        <v>359</v>
      </c>
      <c r="B257" s="52"/>
      <c r="C257" s="52"/>
      <c r="D257" s="52"/>
      <c r="E257" s="52"/>
      <c r="F257" s="53"/>
      <c r="G257" s="52"/>
      <c r="H257" s="47"/>
      <c r="I257" s="47"/>
      <c r="J257" s="47"/>
      <c r="K257" s="47"/>
      <c r="L257" s="47"/>
      <c r="M257" s="47"/>
      <c r="N257" s="47"/>
      <c r="O257" s="47"/>
      <c r="P257" s="47"/>
      <c r="Q257" s="47"/>
      <c r="R257" s="47"/>
      <c r="S257" s="47"/>
      <c r="T257" s="47"/>
      <c r="U257" s="47"/>
      <c r="V257" s="47"/>
      <c r="W257" s="47"/>
      <c r="X257" s="47"/>
      <c r="Y257" s="47"/>
      <c r="Z257" s="47"/>
      <c r="AA257" s="80"/>
      <c r="AB257" s="80"/>
      <c r="AC257" s="80"/>
      <c r="AD257" s="47"/>
      <c r="AE257" s="47"/>
      <c r="AF257" s="47"/>
      <c r="AG257" s="85"/>
      <c r="AH257" s="88"/>
      <c r="AI257" s="121"/>
      <c r="AJ257" s="47"/>
      <c r="AK257" s="47"/>
      <c r="AL257" s="47"/>
      <c r="AM257" s="47"/>
      <c r="AN257" s="122"/>
      <c r="AO257" s="47"/>
      <c r="AP257" s="47"/>
      <c r="AQ257" s="47"/>
      <c r="AR257" s="47"/>
      <c r="AS257" s="47"/>
      <c r="AT257" s="47"/>
      <c r="AU257" s="85"/>
      <c r="AV257" s="88"/>
      <c r="AW257" s="80"/>
      <c r="AX257" s="80"/>
      <c r="AY257" s="50"/>
      <c r="AZ257" s="91"/>
      <c r="BA257" s="88"/>
      <c r="BB257" s="78"/>
      <c r="BC257" s="75"/>
      <c r="BD257" s="75"/>
      <c r="BE257" s="75"/>
      <c r="BF257" s="75"/>
      <c r="BG257" s="50"/>
      <c r="BH257" s="78"/>
      <c r="BI257" s="130"/>
      <c r="BJ257" s="213"/>
    </row>
    <row r="258" spans="1:62" s="51" customFormat="1" ht="11.25" customHeight="1" x14ac:dyDescent="0.15">
      <c r="A258" s="328" t="s">
        <v>147</v>
      </c>
      <c r="B258" s="52" t="s">
        <v>78</v>
      </c>
      <c r="C258" s="52" t="s">
        <v>79</v>
      </c>
      <c r="D258" s="52" t="s">
        <v>80</v>
      </c>
      <c r="E258" s="52" t="s">
        <v>81</v>
      </c>
      <c r="F258" s="53"/>
      <c r="G258" s="52">
        <v>6522</v>
      </c>
      <c r="H258" s="47">
        <v>3481</v>
      </c>
      <c r="I258" s="47">
        <v>275</v>
      </c>
      <c r="J258" s="47">
        <v>8</v>
      </c>
      <c r="K258" s="47">
        <v>0</v>
      </c>
      <c r="L258" s="47">
        <v>2</v>
      </c>
      <c r="M258" s="47">
        <v>275</v>
      </c>
      <c r="N258" s="47">
        <v>3</v>
      </c>
      <c r="O258" s="47">
        <v>275</v>
      </c>
      <c r="P258" s="47">
        <v>0</v>
      </c>
      <c r="Q258" s="47">
        <v>1</v>
      </c>
      <c r="R258" s="47">
        <v>1</v>
      </c>
      <c r="S258" s="47">
        <v>0</v>
      </c>
      <c r="T258" s="47">
        <v>0</v>
      </c>
      <c r="U258" s="47">
        <v>1</v>
      </c>
      <c r="V258" s="47">
        <v>0</v>
      </c>
      <c r="W258" s="47">
        <v>0</v>
      </c>
      <c r="X258" s="47">
        <v>0</v>
      </c>
      <c r="Y258" s="47">
        <v>300</v>
      </c>
      <c r="Z258" s="47">
        <v>25</v>
      </c>
      <c r="AA258" s="80">
        <v>0.99</v>
      </c>
      <c r="AB258" s="80">
        <v>0</v>
      </c>
      <c r="AC258" s="80">
        <v>0.01</v>
      </c>
      <c r="AD258" s="47">
        <v>64</v>
      </c>
      <c r="AE258" s="47">
        <v>128000</v>
      </c>
      <c r="AF258" s="47">
        <v>63</v>
      </c>
      <c r="AG258" s="85">
        <v>180000</v>
      </c>
      <c r="AH258" s="88"/>
      <c r="AI258" s="121">
        <v>132271</v>
      </c>
      <c r="AJ258" s="47">
        <v>0</v>
      </c>
      <c r="AK258" s="47">
        <v>0</v>
      </c>
      <c r="AL258" s="47">
        <v>7430</v>
      </c>
      <c r="AM258" s="47"/>
      <c r="AN258" s="122"/>
      <c r="AO258" s="47">
        <v>2274378</v>
      </c>
      <c r="AP258" s="47">
        <v>0</v>
      </c>
      <c r="AQ258" s="47"/>
      <c r="AR258" s="47">
        <v>0</v>
      </c>
      <c r="AS258" s="47"/>
      <c r="AT258" s="47"/>
      <c r="AU258" s="85">
        <v>159284</v>
      </c>
      <c r="AV258" s="88" t="s">
        <v>82</v>
      </c>
      <c r="AW258" s="80">
        <v>0.93</v>
      </c>
      <c r="AX258" s="80">
        <v>7.0000000000000007E-2</v>
      </c>
      <c r="AY258" s="50" t="s">
        <v>50</v>
      </c>
      <c r="AZ258" s="91" t="s">
        <v>41</v>
      </c>
      <c r="BA258" s="88" t="s">
        <v>83</v>
      </c>
      <c r="BB258" s="78">
        <v>77</v>
      </c>
      <c r="BC258" s="75">
        <v>9927972</v>
      </c>
      <c r="BD258" s="75">
        <v>11050538</v>
      </c>
      <c r="BE258" s="75">
        <v>9959052</v>
      </c>
      <c r="BF258" s="75">
        <v>30937562</v>
      </c>
      <c r="BG258" s="50" t="s">
        <v>42</v>
      </c>
      <c r="BH258" s="78">
        <v>79.7</v>
      </c>
      <c r="BI258" s="130"/>
      <c r="BJ258" s="213" t="s">
        <v>46</v>
      </c>
    </row>
    <row r="259" spans="1:62" s="51" customFormat="1" ht="11.25" customHeight="1" x14ac:dyDescent="0.15">
      <c r="A259" s="327" t="s">
        <v>360</v>
      </c>
      <c r="B259" s="52"/>
      <c r="C259" s="52"/>
      <c r="D259" s="52"/>
      <c r="E259" s="52"/>
      <c r="F259" s="53"/>
      <c r="G259" s="52"/>
      <c r="H259" s="47"/>
      <c r="I259" s="47"/>
      <c r="J259" s="47"/>
      <c r="K259" s="47"/>
      <c r="L259" s="47"/>
      <c r="M259" s="47"/>
      <c r="N259" s="47"/>
      <c r="O259" s="47"/>
      <c r="P259" s="47"/>
      <c r="Q259" s="47"/>
      <c r="R259" s="47"/>
      <c r="S259" s="47"/>
      <c r="T259" s="47"/>
      <c r="U259" s="47"/>
      <c r="V259" s="47"/>
      <c r="W259" s="47"/>
      <c r="X259" s="47"/>
      <c r="Y259" s="47"/>
      <c r="Z259" s="47"/>
      <c r="AA259" s="80"/>
      <c r="AB259" s="80"/>
      <c r="AC259" s="80"/>
      <c r="AD259" s="47"/>
      <c r="AE259" s="47"/>
      <c r="AF259" s="47"/>
      <c r="AG259" s="85"/>
      <c r="AH259" s="88"/>
      <c r="AI259" s="121"/>
      <c r="AJ259" s="47"/>
      <c r="AK259" s="47"/>
      <c r="AL259" s="47"/>
      <c r="AM259" s="47"/>
      <c r="AN259" s="122"/>
      <c r="AO259" s="47"/>
      <c r="AP259" s="47"/>
      <c r="AQ259" s="47"/>
      <c r="AR259" s="47"/>
      <c r="AS259" s="47"/>
      <c r="AT259" s="47"/>
      <c r="AU259" s="85"/>
      <c r="AV259" s="88"/>
      <c r="AW259" s="80"/>
      <c r="AX259" s="80"/>
      <c r="AY259" s="50"/>
      <c r="AZ259" s="91"/>
      <c r="BA259" s="88"/>
      <c r="BB259" s="78"/>
      <c r="BC259" s="75"/>
      <c r="BD259" s="75"/>
      <c r="BE259" s="75"/>
      <c r="BF259" s="75"/>
      <c r="BG259" s="50"/>
      <c r="BH259" s="78"/>
      <c r="BI259" s="130"/>
      <c r="BJ259" s="213"/>
    </row>
    <row r="260" spans="1:62" s="51" customFormat="1" ht="11.25" customHeight="1" x14ac:dyDescent="0.15">
      <c r="A260" s="328" t="s">
        <v>148</v>
      </c>
      <c r="B260" s="52" t="s">
        <v>178</v>
      </c>
      <c r="C260" s="52" t="s">
        <v>195</v>
      </c>
      <c r="D260" s="52" t="s">
        <v>213</v>
      </c>
      <c r="E260" s="52" t="s">
        <v>233</v>
      </c>
      <c r="F260" s="53"/>
      <c r="G260" s="52">
        <v>18600</v>
      </c>
      <c r="H260" s="47">
        <v>7069</v>
      </c>
      <c r="I260" s="47">
        <v>500</v>
      </c>
      <c r="J260" s="47">
        <v>35</v>
      </c>
      <c r="K260" s="47">
        <v>20</v>
      </c>
      <c r="L260" s="47">
        <v>1</v>
      </c>
      <c r="M260" s="47">
        <v>128</v>
      </c>
      <c r="N260" s="47">
        <v>28</v>
      </c>
      <c r="O260" s="47">
        <v>350</v>
      </c>
      <c r="P260" s="47">
        <v>9</v>
      </c>
      <c r="Q260" s="47">
        <v>0</v>
      </c>
      <c r="R260" s="47">
        <v>0</v>
      </c>
      <c r="S260" s="47">
        <v>0</v>
      </c>
      <c r="T260" s="47">
        <v>0</v>
      </c>
      <c r="U260" s="47">
        <v>0</v>
      </c>
      <c r="V260" s="47">
        <v>0</v>
      </c>
      <c r="W260" s="47">
        <v>0</v>
      </c>
      <c r="X260" s="47">
        <v>0</v>
      </c>
      <c r="Y260" s="47">
        <v>1110</v>
      </c>
      <c r="Z260" s="47">
        <v>166</v>
      </c>
      <c r="AA260" s="80">
        <v>1</v>
      </c>
      <c r="AB260" s="80">
        <v>0</v>
      </c>
      <c r="AC260" s="80">
        <v>0</v>
      </c>
      <c r="AD260" s="47">
        <v>139</v>
      </c>
      <c r="AE260" s="47">
        <v>54000</v>
      </c>
      <c r="AF260" s="47">
        <v>127</v>
      </c>
      <c r="AG260" s="85">
        <v>1100000</v>
      </c>
      <c r="AH260" s="88"/>
      <c r="AI260" s="121">
        <v>31698</v>
      </c>
      <c r="AJ260" s="47">
        <v>0</v>
      </c>
      <c r="AK260" s="47">
        <v>0</v>
      </c>
      <c r="AL260" s="47">
        <v>8000</v>
      </c>
      <c r="AM260" s="47">
        <v>52000</v>
      </c>
      <c r="AN260" s="122" t="s">
        <v>274</v>
      </c>
      <c r="AO260" s="47">
        <v>1200000</v>
      </c>
      <c r="AP260" s="47">
        <v>639688</v>
      </c>
      <c r="AQ260" s="47">
        <v>332053</v>
      </c>
      <c r="AR260" s="47">
        <v>2909</v>
      </c>
      <c r="AS260" s="47">
        <v>0</v>
      </c>
      <c r="AT260" s="47">
        <v>0</v>
      </c>
      <c r="AU260" s="85">
        <v>0</v>
      </c>
      <c r="AV260" s="88"/>
      <c r="AW260" s="80">
        <v>0.55000000000000004</v>
      </c>
      <c r="AX260" s="80">
        <v>0.45</v>
      </c>
      <c r="AY260" s="50" t="s">
        <v>95</v>
      </c>
      <c r="AZ260" s="91" t="s">
        <v>95</v>
      </c>
      <c r="BA260" s="88"/>
      <c r="BB260" s="78">
        <v>121</v>
      </c>
      <c r="BC260" s="75">
        <v>12450362</v>
      </c>
      <c r="BD260" s="75">
        <v>11548672</v>
      </c>
      <c r="BE260" s="75">
        <v>7022521</v>
      </c>
      <c r="BF260" s="75">
        <v>34000000</v>
      </c>
      <c r="BG260" s="50" t="s">
        <v>42</v>
      </c>
      <c r="BH260" s="78">
        <v>119</v>
      </c>
      <c r="BI260" s="130"/>
      <c r="BJ260" s="213" t="s">
        <v>42</v>
      </c>
    </row>
    <row r="261" spans="1:62" s="51" customFormat="1" ht="11.25" customHeight="1" x14ac:dyDescent="0.15">
      <c r="A261" s="328" t="s">
        <v>149</v>
      </c>
      <c r="B261" s="52" t="s">
        <v>179</v>
      </c>
      <c r="C261" s="52" t="s">
        <v>196</v>
      </c>
      <c r="D261" s="52" t="s">
        <v>214</v>
      </c>
      <c r="E261" s="52" t="s">
        <v>234</v>
      </c>
      <c r="F261" s="53"/>
      <c r="G261" s="52">
        <v>75000</v>
      </c>
      <c r="H261" s="47">
        <v>36000</v>
      </c>
      <c r="I261" s="47">
        <v>1020</v>
      </c>
      <c r="J261" s="47">
        <v>137</v>
      </c>
      <c r="K261" s="47">
        <v>29</v>
      </c>
      <c r="L261" s="47">
        <v>0</v>
      </c>
      <c r="M261" s="47">
        <v>10</v>
      </c>
      <c r="N261" s="47">
        <v>0</v>
      </c>
      <c r="O261" s="47">
        <v>100</v>
      </c>
      <c r="P261" s="47">
        <v>0</v>
      </c>
      <c r="Q261" s="47"/>
      <c r="R261" s="47"/>
      <c r="S261" s="47"/>
      <c r="T261" s="47"/>
      <c r="U261" s="47"/>
      <c r="V261" s="47"/>
      <c r="W261" s="47"/>
      <c r="X261" s="47"/>
      <c r="Y261" s="47">
        <v>4500</v>
      </c>
      <c r="Z261" s="47">
        <v>125</v>
      </c>
      <c r="AA261" s="80">
        <v>1</v>
      </c>
      <c r="AB261" s="80">
        <v>0</v>
      </c>
      <c r="AC261" s="80">
        <v>0</v>
      </c>
      <c r="AD261" s="47">
        <v>158</v>
      </c>
      <c r="AE261" s="47">
        <v>177000</v>
      </c>
      <c r="AF261" s="47">
        <v>75</v>
      </c>
      <c r="AG261" s="85">
        <v>450000</v>
      </c>
      <c r="AH261" s="88" t="s">
        <v>244</v>
      </c>
      <c r="AI261" s="121">
        <v>253575</v>
      </c>
      <c r="AJ261" s="47">
        <v>200</v>
      </c>
      <c r="AK261" s="47"/>
      <c r="AL261" s="47">
        <v>381425</v>
      </c>
      <c r="AM261" s="47"/>
      <c r="AN261" s="122"/>
      <c r="AO261" s="47">
        <v>681000</v>
      </c>
      <c r="AP261" s="47">
        <v>100000</v>
      </c>
      <c r="AQ261" s="47"/>
      <c r="AR261" s="47"/>
      <c r="AS261" s="47"/>
      <c r="AT261" s="47"/>
      <c r="AU261" s="85"/>
      <c r="AV261" s="88"/>
      <c r="AW261" s="80">
        <v>0.87</v>
      </c>
      <c r="AX261" s="80">
        <v>0.13</v>
      </c>
      <c r="AY261" s="50" t="s">
        <v>50</v>
      </c>
      <c r="AZ261" s="91" t="s">
        <v>50</v>
      </c>
      <c r="BA261" s="88"/>
      <c r="BB261" s="78">
        <v>80.930000000000007</v>
      </c>
      <c r="BC261" s="75"/>
      <c r="BD261" s="75"/>
      <c r="BE261" s="75"/>
      <c r="BF261" s="75">
        <v>61530000</v>
      </c>
      <c r="BG261" s="50" t="s">
        <v>46</v>
      </c>
      <c r="BH261" s="78"/>
      <c r="BI261" s="130"/>
      <c r="BJ261" s="213" t="s">
        <v>46</v>
      </c>
    </row>
    <row r="262" spans="1:62" s="51" customFormat="1" ht="11.25" customHeight="1" x14ac:dyDescent="0.15">
      <c r="A262" s="216" t="s">
        <v>75</v>
      </c>
      <c r="B262" s="68" t="s">
        <v>74</v>
      </c>
      <c r="C262" s="68" t="s">
        <v>417</v>
      </c>
      <c r="D262" s="68" t="s">
        <v>76</v>
      </c>
      <c r="E262" s="68" t="s">
        <v>235</v>
      </c>
      <c r="F262" s="69"/>
      <c r="G262" s="68">
        <v>34535</v>
      </c>
      <c r="H262" s="70">
        <v>11463.54</v>
      </c>
      <c r="I262" s="70">
        <v>0</v>
      </c>
      <c r="J262" s="70">
        <v>0</v>
      </c>
      <c r="K262" s="70">
        <v>0</v>
      </c>
      <c r="L262" s="70">
        <v>2</v>
      </c>
      <c r="M262" s="70">
        <v>0</v>
      </c>
      <c r="N262" s="70">
        <v>0</v>
      </c>
      <c r="O262" s="70">
        <v>0</v>
      </c>
      <c r="P262" s="70">
        <v>0</v>
      </c>
      <c r="Q262" s="70">
        <v>1517</v>
      </c>
      <c r="R262" s="70">
        <v>762</v>
      </c>
      <c r="S262" s="70">
        <v>31</v>
      </c>
      <c r="T262" s="70">
        <v>0</v>
      </c>
      <c r="U262" s="70">
        <v>3251</v>
      </c>
      <c r="V262" s="70">
        <v>716</v>
      </c>
      <c r="W262" s="70">
        <v>1281</v>
      </c>
      <c r="X262" s="70">
        <v>2</v>
      </c>
      <c r="Y262" s="70">
        <v>0</v>
      </c>
      <c r="Z262" s="70">
        <v>0</v>
      </c>
      <c r="AA262" s="80">
        <v>0</v>
      </c>
      <c r="AB262" s="80">
        <v>0</v>
      </c>
      <c r="AC262" s="80">
        <v>1</v>
      </c>
      <c r="AD262" s="70">
        <v>262</v>
      </c>
      <c r="AE262" s="70">
        <v>525456</v>
      </c>
      <c r="AF262" s="70"/>
      <c r="AG262" s="86"/>
      <c r="AH262" s="89" t="s">
        <v>77</v>
      </c>
      <c r="AI262" s="124">
        <v>388797</v>
      </c>
      <c r="AJ262" s="70">
        <v>120</v>
      </c>
      <c r="AK262" s="70">
        <v>0</v>
      </c>
      <c r="AL262" s="70">
        <v>31221</v>
      </c>
      <c r="AM262" s="70"/>
      <c r="AN262" s="125"/>
      <c r="AO262" s="70">
        <v>3300471</v>
      </c>
      <c r="AP262" s="70">
        <v>106487</v>
      </c>
      <c r="AQ262" s="70">
        <v>56715</v>
      </c>
      <c r="AR262" s="70">
        <v>0</v>
      </c>
      <c r="AS262" s="70"/>
      <c r="AT262" s="70">
        <v>104101</v>
      </c>
      <c r="AU262" s="86"/>
      <c r="AV262" s="89"/>
      <c r="AW262" s="80">
        <v>0.92</v>
      </c>
      <c r="AX262" s="80">
        <v>0.08</v>
      </c>
      <c r="AY262" s="71" t="s">
        <v>50</v>
      </c>
      <c r="AZ262" s="92" t="s">
        <v>41</v>
      </c>
      <c r="BA262" s="89"/>
      <c r="BB262" s="79">
        <v>69.010000000000005</v>
      </c>
      <c r="BC262" s="76">
        <v>19007154</v>
      </c>
      <c r="BD262" s="76">
        <v>23767883</v>
      </c>
      <c r="BE262" s="76">
        <v>31419463</v>
      </c>
      <c r="BF262" s="76">
        <v>74194500</v>
      </c>
      <c r="BG262" s="71"/>
      <c r="BH262" s="78">
        <v>71.349999999999994</v>
      </c>
      <c r="BI262" s="141"/>
      <c r="BJ262" s="215" t="s">
        <v>42</v>
      </c>
    </row>
    <row r="263" spans="1:62" s="51" customFormat="1" ht="11.25" customHeight="1" x14ac:dyDescent="0.15">
      <c r="A263" s="325" t="s">
        <v>361</v>
      </c>
      <c r="B263" s="68"/>
      <c r="C263" s="68"/>
      <c r="D263" s="68"/>
      <c r="E263" s="68"/>
      <c r="F263" s="69"/>
      <c r="G263" s="68"/>
      <c r="H263" s="70"/>
      <c r="I263" s="70"/>
      <c r="J263" s="70"/>
      <c r="K263" s="70"/>
      <c r="L263" s="70"/>
      <c r="M263" s="70"/>
      <c r="N263" s="70"/>
      <c r="O263" s="70"/>
      <c r="P263" s="70"/>
      <c r="Q263" s="70"/>
      <c r="R263" s="70"/>
      <c r="S263" s="70"/>
      <c r="T263" s="70"/>
      <c r="U263" s="70"/>
      <c r="V263" s="70"/>
      <c r="W263" s="70"/>
      <c r="X263" s="70"/>
      <c r="Y263" s="70"/>
      <c r="Z263" s="70"/>
      <c r="AA263" s="147"/>
      <c r="AB263" s="147"/>
      <c r="AC263" s="147"/>
      <c r="AD263" s="70"/>
      <c r="AE263" s="70"/>
      <c r="AF263" s="70"/>
      <c r="AG263" s="86"/>
      <c r="AH263" s="89"/>
      <c r="AI263" s="124"/>
      <c r="AJ263" s="70"/>
      <c r="AK263" s="70"/>
      <c r="AL263" s="70"/>
      <c r="AM263" s="70"/>
      <c r="AN263" s="125"/>
      <c r="AO263" s="70"/>
      <c r="AP263" s="70"/>
      <c r="AQ263" s="70"/>
      <c r="AR263" s="70"/>
      <c r="AS263" s="70"/>
      <c r="AT263" s="70"/>
      <c r="AU263" s="86"/>
      <c r="AV263" s="89"/>
      <c r="AW263" s="147"/>
      <c r="AX263" s="147"/>
      <c r="AY263" s="71"/>
      <c r="AZ263" s="92"/>
      <c r="BA263" s="89"/>
      <c r="BB263" s="79"/>
      <c r="BC263" s="76"/>
      <c r="BD263" s="76"/>
      <c r="BE263" s="76"/>
      <c r="BF263" s="76"/>
      <c r="BG263" s="71"/>
      <c r="BH263" s="79"/>
      <c r="BI263" s="141"/>
      <c r="BJ263" s="215"/>
    </row>
    <row r="264" spans="1:62" s="51" customFormat="1" ht="11.25" customHeight="1" x14ac:dyDescent="0.15">
      <c r="A264" s="217"/>
      <c r="B264" s="329"/>
      <c r="C264" s="329"/>
      <c r="D264" s="329"/>
      <c r="E264" s="329"/>
      <c r="F264" s="60"/>
      <c r="G264" s="329"/>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330"/>
      <c r="AH264" s="90"/>
      <c r="AI264" s="126"/>
      <c r="AJ264" s="127"/>
      <c r="AK264" s="127"/>
      <c r="AL264" s="127"/>
      <c r="AM264" s="127"/>
      <c r="AN264" s="128"/>
      <c r="AO264" s="127"/>
      <c r="AP264" s="127"/>
      <c r="AQ264" s="127"/>
      <c r="AR264" s="127"/>
      <c r="AS264" s="127"/>
      <c r="AT264" s="127"/>
      <c r="AU264" s="330"/>
      <c r="AV264" s="90"/>
      <c r="AW264" s="127"/>
      <c r="AX264" s="127"/>
      <c r="AY264" s="331"/>
      <c r="AZ264" s="332"/>
      <c r="BA264" s="90"/>
      <c r="BB264" s="333"/>
      <c r="BC264" s="333"/>
      <c r="BD264" s="333"/>
      <c r="BE264" s="333"/>
      <c r="BF264" s="333"/>
      <c r="BG264" s="331"/>
      <c r="BH264" s="77"/>
      <c r="BI264" s="127"/>
      <c r="BJ264" s="334"/>
    </row>
    <row r="265" spans="1:62" s="51" customFormat="1" ht="11.25" customHeight="1" x14ac:dyDescent="0.15">
      <c r="A265" s="57" t="s">
        <v>250</v>
      </c>
      <c r="B265" s="56"/>
      <c r="C265" s="56"/>
      <c r="D265" s="56"/>
      <c r="E265" s="56"/>
      <c r="F265" s="56"/>
      <c r="G265" s="56"/>
      <c r="H265" s="56"/>
      <c r="I265" s="56"/>
      <c r="J265" s="56"/>
      <c r="K265" s="56"/>
      <c r="L265" s="56"/>
      <c r="M265" s="56"/>
      <c r="N265" s="56"/>
      <c r="O265" s="56"/>
      <c r="P265" s="56"/>
      <c r="Q265" s="56"/>
      <c r="R265" s="56"/>
      <c r="S265" s="56"/>
      <c r="T265" s="56"/>
      <c r="U265" s="56"/>
    </row>
    <row r="266" spans="1:62" s="51" customFormat="1" ht="11.25" customHeight="1" x14ac:dyDescent="0.15">
      <c r="A266" s="58" t="s">
        <v>249</v>
      </c>
      <c r="B266" s="56"/>
      <c r="C266" s="56"/>
      <c r="D266" s="56"/>
      <c r="E266" s="56"/>
      <c r="F266" s="56"/>
      <c r="G266" s="56"/>
      <c r="H266" s="56"/>
      <c r="I266" s="56"/>
      <c r="J266" s="56"/>
      <c r="K266" s="56"/>
      <c r="L266" s="56"/>
      <c r="M266" s="56"/>
      <c r="N266" s="56"/>
      <c r="O266" s="56"/>
      <c r="P266" s="56"/>
      <c r="Q266" s="56"/>
      <c r="R266" s="56"/>
      <c r="S266" s="56"/>
      <c r="T266" s="56"/>
      <c r="U266" s="56"/>
    </row>
    <row r="267" spans="1:62" ht="11.25" customHeight="1" x14ac:dyDescent="0.2">
      <c r="A267" s="58" t="s">
        <v>251</v>
      </c>
      <c r="B267" s="28"/>
      <c r="C267" s="28"/>
      <c r="D267" s="31"/>
      <c r="E267" s="28"/>
      <c r="F267" s="28"/>
      <c r="G267" s="28"/>
      <c r="H267" s="28"/>
      <c r="I267" s="28"/>
      <c r="J267" s="28"/>
      <c r="K267" s="28"/>
      <c r="L267" s="28"/>
      <c r="M267" s="28"/>
      <c r="N267" s="28"/>
      <c r="O267" s="28"/>
      <c r="P267" s="28"/>
      <c r="Q267" s="28"/>
      <c r="R267" s="28"/>
      <c r="S267" s="28"/>
      <c r="T267" s="28"/>
      <c r="U267" s="28"/>
    </row>
    <row r="268" spans="1:62" ht="11.25" customHeight="1" x14ac:dyDescent="0.2">
      <c r="A268" s="58" t="s">
        <v>289</v>
      </c>
      <c r="B268" s="28"/>
      <c r="C268" s="28"/>
      <c r="D268" s="31"/>
      <c r="E268" s="28"/>
      <c r="F268" s="28"/>
      <c r="G268" s="28"/>
      <c r="H268" s="28"/>
      <c r="I268" s="28"/>
      <c r="J268" s="28"/>
      <c r="K268" s="28"/>
      <c r="L268" s="28"/>
      <c r="M268" s="28"/>
      <c r="N268" s="28"/>
      <c r="O268" s="28"/>
      <c r="P268" s="28"/>
      <c r="Q268" s="28"/>
      <c r="R268" s="28"/>
      <c r="S268" s="28"/>
      <c r="T268" s="28"/>
      <c r="U268" s="28"/>
    </row>
    <row r="269" spans="1:62" ht="11.25" customHeight="1" x14ac:dyDescent="0.2">
      <c r="A269" s="58" t="s">
        <v>288</v>
      </c>
      <c r="B269" s="28"/>
      <c r="C269" s="28"/>
      <c r="D269" s="31"/>
      <c r="E269" s="28"/>
      <c r="F269" s="28"/>
      <c r="G269" s="28"/>
      <c r="H269" s="28"/>
      <c r="I269" s="28"/>
      <c r="J269" s="28"/>
      <c r="K269" s="28"/>
      <c r="L269" s="28"/>
      <c r="M269" s="28"/>
      <c r="N269" s="28"/>
      <c r="O269" s="28"/>
      <c r="P269" s="28"/>
      <c r="Q269" s="28"/>
      <c r="R269" s="28"/>
      <c r="S269" s="28"/>
      <c r="T269" s="28"/>
      <c r="U269" s="28"/>
    </row>
    <row r="270" spans="1:62" ht="12.75" x14ac:dyDescent="0.2">
      <c r="A270" s="33"/>
      <c r="B270" s="28"/>
      <c r="C270" s="28"/>
      <c r="D270" s="31"/>
      <c r="E270" s="28"/>
      <c r="F270" s="28"/>
      <c r="G270" s="34"/>
      <c r="H270" s="34"/>
      <c r="I270" s="28"/>
      <c r="J270" s="28"/>
      <c r="K270" s="28"/>
      <c r="L270" s="28"/>
      <c r="M270" s="28"/>
      <c r="N270" s="28"/>
      <c r="O270" s="28"/>
      <c r="P270" s="28"/>
      <c r="Q270" s="28"/>
      <c r="R270" s="28"/>
      <c r="S270" s="28"/>
      <c r="T270" s="28"/>
      <c r="U270" s="28"/>
    </row>
    <row r="271" spans="1:62" ht="11.25" customHeight="1" x14ac:dyDescent="0.2">
      <c r="A271" s="28"/>
      <c r="B271" s="28"/>
      <c r="C271" s="28"/>
      <c r="D271" s="31"/>
      <c r="E271" s="28"/>
      <c r="F271" s="28"/>
      <c r="G271" s="28"/>
      <c r="H271" s="28"/>
      <c r="I271" s="28"/>
      <c r="J271" s="28"/>
      <c r="K271" s="28"/>
      <c r="L271" s="28"/>
      <c r="M271" s="28"/>
      <c r="N271" s="28"/>
      <c r="O271" s="28"/>
      <c r="P271" s="28"/>
      <c r="Q271" s="28"/>
      <c r="R271" s="28"/>
      <c r="S271" s="28"/>
      <c r="T271" s="28"/>
      <c r="U271" s="28"/>
    </row>
    <row r="272" spans="1:62" ht="11.25" customHeight="1" x14ac:dyDescent="0.2">
      <c r="A272" s="28"/>
      <c r="B272" s="28"/>
      <c r="C272" s="28"/>
      <c r="D272" s="31"/>
      <c r="E272" s="28"/>
      <c r="F272" s="28"/>
      <c r="G272" s="28"/>
      <c r="H272" s="28"/>
      <c r="I272" s="28"/>
      <c r="J272" s="28"/>
      <c r="K272" s="28"/>
      <c r="L272" s="28"/>
      <c r="M272" s="28"/>
      <c r="N272" s="28"/>
      <c r="O272" s="28"/>
      <c r="P272" s="28"/>
      <c r="Q272" s="28"/>
      <c r="R272" s="28"/>
      <c r="S272" s="28"/>
      <c r="T272" s="28"/>
      <c r="U272" s="28"/>
    </row>
    <row r="273" spans="1:21" ht="11.25" customHeight="1" x14ac:dyDescent="0.2">
      <c r="A273" s="28"/>
      <c r="B273" s="28"/>
      <c r="C273" s="28"/>
      <c r="D273" s="31"/>
      <c r="E273" s="28"/>
      <c r="F273" s="28"/>
      <c r="G273" s="28"/>
      <c r="H273" s="28"/>
      <c r="I273" s="28"/>
      <c r="J273" s="28"/>
      <c r="K273" s="28"/>
      <c r="L273" s="28"/>
      <c r="M273" s="28"/>
      <c r="N273" s="28"/>
      <c r="O273" s="28"/>
      <c r="P273" s="28"/>
      <c r="Q273" s="28"/>
      <c r="R273" s="28"/>
      <c r="S273" s="28"/>
      <c r="T273" s="28"/>
      <c r="U273" s="28"/>
    </row>
    <row r="274" spans="1:21" ht="11.25" customHeight="1" x14ac:dyDescent="0.2">
      <c r="A274" s="28"/>
      <c r="B274" s="28"/>
      <c r="C274" s="28"/>
      <c r="D274" s="31"/>
      <c r="E274" s="28"/>
      <c r="F274" s="28"/>
      <c r="G274" s="28"/>
      <c r="H274" s="28"/>
      <c r="I274" s="28"/>
      <c r="J274" s="28"/>
      <c r="K274" s="28"/>
      <c r="L274" s="28"/>
      <c r="M274" s="28"/>
      <c r="N274" s="28"/>
      <c r="O274" s="28"/>
      <c r="P274" s="28"/>
      <c r="Q274" s="28"/>
      <c r="R274" s="28"/>
      <c r="S274" s="28"/>
      <c r="T274" s="28"/>
      <c r="U274" s="28"/>
    </row>
    <row r="275" spans="1:21" ht="11.25" customHeight="1" x14ac:dyDescent="0.2">
      <c r="A275" s="28"/>
      <c r="B275" s="28"/>
      <c r="C275" s="28"/>
      <c r="D275" s="31"/>
      <c r="E275" s="28"/>
      <c r="F275" s="28"/>
      <c r="G275" s="28"/>
      <c r="H275" s="28"/>
      <c r="I275" s="28"/>
      <c r="J275" s="28"/>
      <c r="K275" s="28"/>
      <c r="L275" s="28"/>
      <c r="M275" s="28"/>
      <c r="N275" s="28"/>
      <c r="O275" s="28"/>
      <c r="P275" s="28"/>
      <c r="Q275" s="28"/>
      <c r="R275" s="28"/>
      <c r="S275" s="28"/>
      <c r="T275" s="28"/>
      <c r="U275" s="28"/>
    </row>
    <row r="276" spans="1:21" ht="11.25" customHeight="1" x14ac:dyDescent="0.2">
      <c r="A276" s="28"/>
      <c r="B276" s="28"/>
      <c r="C276" s="28"/>
      <c r="D276" s="31"/>
      <c r="E276" s="28"/>
      <c r="F276" s="28"/>
      <c r="G276" s="28"/>
      <c r="H276" s="28"/>
      <c r="I276" s="28"/>
      <c r="J276" s="28"/>
      <c r="K276" s="28"/>
      <c r="L276" s="28"/>
      <c r="M276" s="28"/>
      <c r="N276" s="28"/>
      <c r="O276" s="28"/>
      <c r="P276" s="28"/>
      <c r="Q276" s="28"/>
      <c r="R276" s="28"/>
      <c r="S276" s="28"/>
      <c r="T276" s="28"/>
      <c r="U276" s="28"/>
    </row>
    <row r="277" spans="1:21" ht="11.25" customHeight="1" x14ac:dyDescent="0.2">
      <c r="A277" s="28"/>
      <c r="B277" s="28"/>
      <c r="C277" s="28"/>
      <c r="D277" s="31"/>
      <c r="E277" s="28"/>
      <c r="F277" s="28"/>
      <c r="G277" s="28"/>
      <c r="H277" s="28"/>
      <c r="I277" s="28"/>
      <c r="J277" s="28"/>
      <c r="K277" s="28"/>
      <c r="L277" s="28"/>
      <c r="M277" s="28"/>
      <c r="N277" s="28"/>
      <c r="O277" s="28"/>
      <c r="P277" s="28"/>
      <c r="Q277" s="28"/>
      <c r="R277" s="28"/>
      <c r="S277" s="28"/>
      <c r="T277" s="28"/>
      <c r="U277" s="28"/>
    </row>
    <row r="278" spans="1:21" ht="11.25" customHeight="1" x14ac:dyDescent="0.2">
      <c r="A278" s="28"/>
      <c r="B278" s="28"/>
      <c r="C278" s="28"/>
      <c r="D278" s="31"/>
      <c r="E278" s="28"/>
      <c r="F278" s="28"/>
      <c r="G278" s="28"/>
      <c r="H278" s="28"/>
      <c r="I278" s="28"/>
      <c r="J278" s="28"/>
      <c r="K278" s="28"/>
      <c r="L278" s="28"/>
      <c r="M278" s="28"/>
      <c r="N278" s="28"/>
      <c r="O278" s="28"/>
      <c r="P278" s="28"/>
      <c r="Q278" s="28"/>
      <c r="R278" s="28"/>
      <c r="S278" s="28"/>
      <c r="T278" s="28"/>
      <c r="U278" s="28"/>
    </row>
    <row r="279" spans="1:21" ht="11.25" customHeight="1" x14ac:dyDescent="0.2">
      <c r="A279" s="28"/>
      <c r="B279" s="28"/>
      <c r="C279" s="28"/>
      <c r="D279" s="31"/>
      <c r="E279" s="28"/>
      <c r="F279" s="28"/>
      <c r="G279" s="28"/>
      <c r="H279" s="28"/>
      <c r="I279" s="28"/>
      <c r="J279" s="28"/>
      <c r="K279" s="28"/>
      <c r="L279" s="28"/>
      <c r="M279" s="28"/>
      <c r="N279" s="28"/>
      <c r="O279" s="28"/>
      <c r="P279" s="28"/>
      <c r="Q279" s="28"/>
      <c r="R279" s="28"/>
      <c r="S279" s="28"/>
      <c r="T279" s="28"/>
      <c r="U279" s="28"/>
    </row>
    <row r="280" spans="1:21" ht="11.25" customHeight="1" x14ac:dyDescent="0.2">
      <c r="A280" s="28"/>
      <c r="B280" s="28"/>
      <c r="C280" s="28"/>
      <c r="D280" s="31"/>
      <c r="E280" s="28"/>
      <c r="F280" s="28"/>
      <c r="G280" s="28"/>
      <c r="H280" s="28"/>
      <c r="I280" s="28"/>
      <c r="J280" s="28"/>
      <c r="K280" s="28"/>
      <c r="L280" s="28"/>
      <c r="M280" s="28"/>
      <c r="N280" s="28"/>
      <c r="O280" s="28"/>
      <c r="P280" s="28"/>
      <c r="Q280" s="28"/>
      <c r="R280" s="28"/>
      <c r="S280" s="28"/>
      <c r="T280" s="28"/>
      <c r="U280" s="28"/>
    </row>
    <row r="281" spans="1:21" ht="11.25" customHeight="1" x14ac:dyDescent="0.2">
      <c r="A281" s="28"/>
      <c r="B281" s="28"/>
      <c r="C281" s="28"/>
      <c r="D281" s="31"/>
      <c r="E281" s="28"/>
      <c r="F281" s="28"/>
      <c r="G281" s="28"/>
      <c r="H281" s="28"/>
      <c r="I281" s="28"/>
      <c r="J281" s="28"/>
      <c r="K281" s="28"/>
      <c r="L281" s="28"/>
      <c r="M281" s="28"/>
      <c r="N281" s="28"/>
      <c r="O281" s="28"/>
      <c r="P281" s="28"/>
      <c r="Q281" s="28"/>
      <c r="R281" s="28"/>
      <c r="S281" s="28"/>
      <c r="T281" s="28"/>
      <c r="U281" s="28"/>
    </row>
    <row r="282" spans="1:21" ht="11.25" customHeight="1" x14ac:dyDescent="0.2">
      <c r="A282" s="28"/>
      <c r="B282" s="28"/>
      <c r="C282" s="28"/>
      <c r="D282" s="31"/>
      <c r="E282" s="28"/>
      <c r="F282" s="28"/>
      <c r="G282" s="28"/>
      <c r="H282" s="28"/>
      <c r="I282" s="28"/>
      <c r="J282" s="28"/>
      <c r="K282" s="28"/>
      <c r="L282" s="28"/>
      <c r="M282" s="28"/>
      <c r="N282" s="28"/>
      <c r="O282" s="28"/>
      <c r="P282" s="28"/>
      <c r="Q282" s="28"/>
      <c r="R282" s="28"/>
      <c r="S282" s="28"/>
      <c r="T282" s="28"/>
      <c r="U282" s="28"/>
    </row>
    <row r="283" spans="1:21" ht="11.25" customHeight="1" x14ac:dyDescent="0.2">
      <c r="A283" s="28"/>
      <c r="B283" s="28"/>
      <c r="C283" s="28"/>
      <c r="D283" s="31"/>
      <c r="E283" s="28"/>
      <c r="F283" s="28"/>
      <c r="G283" s="28"/>
      <c r="H283" s="28"/>
      <c r="I283" s="28"/>
      <c r="J283" s="28"/>
      <c r="K283" s="28"/>
      <c r="L283" s="28"/>
      <c r="M283" s="28"/>
      <c r="N283" s="28"/>
      <c r="O283" s="28"/>
      <c r="P283" s="28"/>
      <c r="Q283" s="28"/>
      <c r="R283" s="28"/>
      <c r="S283" s="28"/>
      <c r="T283" s="28"/>
      <c r="U283" s="28"/>
    </row>
    <row r="284" spans="1:21" ht="11.25" customHeight="1" x14ac:dyDescent="0.2">
      <c r="A284" s="28"/>
      <c r="B284" s="28"/>
      <c r="C284" s="28"/>
      <c r="D284" s="31"/>
      <c r="E284" s="28"/>
      <c r="F284" s="28"/>
      <c r="G284" s="28"/>
      <c r="H284" s="28"/>
      <c r="I284" s="28"/>
      <c r="J284" s="28"/>
      <c r="K284" s="28"/>
      <c r="L284" s="28"/>
      <c r="M284" s="28"/>
      <c r="N284" s="28"/>
      <c r="O284" s="28"/>
      <c r="P284" s="28"/>
      <c r="Q284" s="28"/>
      <c r="R284" s="28"/>
      <c r="S284" s="28"/>
      <c r="T284" s="28"/>
      <c r="U284" s="28"/>
    </row>
    <row r="285" spans="1:21" ht="11.25" customHeight="1" x14ac:dyDescent="0.2">
      <c r="A285" s="28"/>
      <c r="B285" s="28"/>
      <c r="C285" s="28"/>
      <c r="D285" s="31"/>
      <c r="E285" s="28"/>
      <c r="F285" s="28"/>
      <c r="G285" s="28"/>
      <c r="H285" s="28"/>
      <c r="I285" s="28"/>
      <c r="J285" s="28"/>
      <c r="K285" s="28"/>
      <c r="L285" s="28"/>
      <c r="M285" s="28"/>
      <c r="N285" s="28"/>
      <c r="O285" s="28"/>
      <c r="P285" s="28"/>
      <c r="Q285" s="28"/>
      <c r="R285" s="28"/>
      <c r="S285" s="28"/>
      <c r="T285" s="28"/>
      <c r="U285" s="28"/>
    </row>
    <row r="286" spans="1:21" ht="11.25" customHeight="1" x14ac:dyDescent="0.2">
      <c r="A286" s="28"/>
      <c r="B286" s="28"/>
      <c r="C286" s="28"/>
      <c r="D286" s="31"/>
      <c r="E286" s="28"/>
      <c r="F286" s="28"/>
      <c r="G286" s="28"/>
      <c r="H286" s="28"/>
      <c r="I286" s="28"/>
      <c r="J286" s="28"/>
      <c r="K286" s="28"/>
      <c r="L286" s="28"/>
      <c r="M286" s="28"/>
      <c r="N286" s="28"/>
      <c r="O286" s="28"/>
      <c r="P286" s="28"/>
      <c r="Q286" s="28"/>
      <c r="R286" s="28"/>
      <c r="S286" s="28"/>
      <c r="T286" s="28"/>
      <c r="U286" s="28"/>
    </row>
    <row r="287" spans="1:21" ht="11.25" customHeight="1" x14ac:dyDescent="0.2">
      <c r="A287" s="28"/>
      <c r="B287" s="28"/>
      <c r="C287" s="28"/>
      <c r="D287" s="31"/>
      <c r="E287" s="28"/>
      <c r="F287" s="28"/>
      <c r="G287" s="28"/>
      <c r="H287" s="28"/>
      <c r="I287" s="28"/>
      <c r="J287" s="28"/>
      <c r="K287" s="28"/>
      <c r="L287" s="28"/>
      <c r="M287" s="28"/>
      <c r="N287" s="28"/>
      <c r="O287" s="28"/>
      <c r="P287" s="28"/>
      <c r="Q287" s="28"/>
      <c r="R287" s="28"/>
      <c r="S287" s="28"/>
      <c r="T287" s="28"/>
      <c r="U287" s="28"/>
    </row>
    <row r="288" spans="1:21" ht="11.25" customHeight="1" x14ac:dyDescent="0.2">
      <c r="A288" s="28"/>
      <c r="B288" s="28"/>
      <c r="C288" s="28"/>
      <c r="D288" s="31"/>
      <c r="E288" s="28"/>
      <c r="F288" s="28"/>
      <c r="G288" s="28"/>
      <c r="H288" s="28"/>
      <c r="I288" s="28"/>
      <c r="J288" s="28"/>
      <c r="K288" s="28"/>
      <c r="L288" s="28"/>
      <c r="M288" s="28"/>
      <c r="N288" s="28"/>
      <c r="O288" s="28"/>
      <c r="P288" s="28"/>
      <c r="Q288" s="28"/>
      <c r="R288" s="28"/>
      <c r="S288" s="28"/>
      <c r="T288" s="28"/>
      <c r="U288" s="28"/>
    </row>
    <row r="289" spans="1:21" ht="11.25" customHeight="1" x14ac:dyDescent="0.2">
      <c r="A289" s="28"/>
      <c r="B289" s="28"/>
      <c r="C289" s="28"/>
      <c r="D289" s="31"/>
      <c r="E289" s="28"/>
      <c r="F289" s="28"/>
      <c r="G289" s="28"/>
      <c r="H289" s="28"/>
      <c r="I289" s="28"/>
      <c r="J289" s="28"/>
      <c r="K289" s="28"/>
      <c r="L289" s="28"/>
      <c r="M289" s="28"/>
      <c r="N289" s="28"/>
      <c r="O289" s="28"/>
      <c r="P289" s="28"/>
      <c r="Q289" s="28"/>
      <c r="R289" s="28"/>
      <c r="S289" s="28"/>
      <c r="T289" s="28"/>
      <c r="U289" s="28"/>
    </row>
    <row r="290" spans="1:21" ht="11.25" customHeight="1" x14ac:dyDescent="0.2">
      <c r="A290" s="28"/>
      <c r="B290" s="28"/>
      <c r="C290" s="28"/>
      <c r="D290" s="31"/>
      <c r="E290" s="28"/>
      <c r="F290" s="28"/>
      <c r="G290" s="28"/>
      <c r="H290" s="28"/>
      <c r="I290" s="28"/>
      <c r="J290" s="28"/>
      <c r="K290" s="28"/>
      <c r="L290" s="28"/>
      <c r="M290" s="28"/>
      <c r="N290" s="28"/>
      <c r="O290" s="28"/>
      <c r="P290" s="28"/>
      <c r="Q290" s="28"/>
      <c r="R290" s="28"/>
      <c r="S290" s="28"/>
      <c r="T290" s="28"/>
      <c r="U290" s="28"/>
    </row>
    <row r="291" spans="1:21" ht="11.25" customHeight="1" x14ac:dyDescent="0.2">
      <c r="A291" s="28"/>
      <c r="B291" s="28"/>
      <c r="C291" s="28"/>
      <c r="D291" s="31"/>
      <c r="E291" s="28"/>
      <c r="F291" s="28"/>
      <c r="G291" s="28"/>
      <c r="H291" s="28"/>
      <c r="I291" s="28"/>
      <c r="J291" s="28"/>
      <c r="K291" s="28"/>
      <c r="L291" s="28"/>
      <c r="M291" s="28"/>
      <c r="N291" s="28"/>
      <c r="O291" s="28"/>
      <c r="P291" s="28"/>
      <c r="Q291" s="28"/>
      <c r="R291" s="28"/>
      <c r="S291" s="28"/>
      <c r="T291" s="28"/>
      <c r="U291" s="28"/>
    </row>
    <row r="292" spans="1:21" ht="11.25" customHeight="1" x14ac:dyDescent="0.2">
      <c r="A292" s="28"/>
      <c r="B292" s="28"/>
      <c r="C292" s="28"/>
      <c r="D292" s="31"/>
      <c r="E292" s="28"/>
      <c r="F292" s="28"/>
      <c r="G292" s="28"/>
      <c r="H292" s="28"/>
      <c r="I292" s="28"/>
      <c r="J292" s="28"/>
      <c r="K292" s="28"/>
      <c r="L292" s="28"/>
      <c r="M292" s="28"/>
      <c r="N292" s="28"/>
      <c r="O292" s="28"/>
      <c r="P292" s="28"/>
      <c r="Q292" s="28"/>
      <c r="R292" s="28"/>
      <c r="S292" s="28"/>
      <c r="T292" s="28"/>
      <c r="U292" s="28"/>
    </row>
    <row r="293" spans="1:21" ht="11.25" customHeight="1" x14ac:dyDescent="0.2">
      <c r="A293" s="28"/>
      <c r="B293" s="28"/>
      <c r="C293" s="28"/>
      <c r="D293" s="31"/>
      <c r="E293" s="28"/>
      <c r="F293" s="28"/>
      <c r="G293" s="28"/>
      <c r="H293" s="28"/>
      <c r="I293" s="28"/>
      <c r="J293" s="28"/>
      <c r="K293" s="28"/>
      <c r="L293" s="28"/>
      <c r="M293" s="28"/>
      <c r="N293" s="28"/>
      <c r="O293" s="28"/>
      <c r="P293" s="28"/>
      <c r="Q293" s="28"/>
      <c r="R293" s="28"/>
      <c r="S293" s="28"/>
      <c r="T293" s="28"/>
      <c r="U293" s="28"/>
    </row>
    <row r="294" spans="1:21" ht="11.25" customHeight="1" x14ac:dyDescent="0.2">
      <c r="A294" s="28"/>
      <c r="B294" s="28"/>
      <c r="C294" s="28"/>
      <c r="D294" s="31"/>
      <c r="E294" s="28"/>
      <c r="F294" s="28"/>
      <c r="G294" s="28"/>
      <c r="H294" s="28"/>
      <c r="I294" s="28"/>
      <c r="J294" s="28"/>
      <c r="K294" s="28"/>
      <c r="L294" s="28"/>
      <c r="M294" s="28"/>
      <c r="N294" s="28"/>
      <c r="O294" s="28"/>
      <c r="P294" s="28"/>
      <c r="Q294" s="28"/>
      <c r="R294" s="28"/>
      <c r="S294" s="28"/>
      <c r="T294" s="28"/>
      <c r="U294" s="28"/>
    </row>
    <row r="295" spans="1:21" ht="11.25" customHeight="1" x14ac:dyDescent="0.2">
      <c r="A295" s="28"/>
      <c r="B295" s="28"/>
      <c r="C295" s="28"/>
      <c r="D295" s="31"/>
      <c r="E295" s="28"/>
      <c r="F295" s="28"/>
      <c r="G295" s="28"/>
      <c r="H295" s="28"/>
      <c r="I295" s="28"/>
      <c r="J295" s="28"/>
      <c r="K295" s="28"/>
      <c r="L295" s="28"/>
      <c r="M295" s="28"/>
      <c r="N295" s="28"/>
      <c r="O295" s="28"/>
      <c r="P295" s="28"/>
      <c r="Q295" s="28"/>
      <c r="R295" s="28"/>
      <c r="S295" s="28"/>
      <c r="T295" s="28"/>
      <c r="U295" s="28"/>
    </row>
    <row r="296" spans="1:21" ht="11.25" customHeight="1" x14ac:dyDescent="0.2">
      <c r="A296" s="28"/>
      <c r="B296" s="28"/>
      <c r="C296" s="28"/>
      <c r="D296" s="31"/>
      <c r="E296" s="28"/>
      <c r="F296" s="28"/>
      <c r="G296" s="28"/>
      <c r="H296" s="28"/>
      <c r="I296" s="28"/>
      <c r="J296" s="28"/>
      <c r="K296" s="28"/>
      <c r="L296" s="28"/>
      <c r="M296" s="28"/>
      <c r="N296" s="28"/>
      <c r="O296" s="28"/>
      <c r="P296" s="28"/>
      <c r="Q296" s="28"/>
      <c r="R296" s="28"/>
      <c r="S296" s="28"/>
      <c r="T296" s="28"/>
      <c r="U296" s="28"/>
    </row>
    <row r="297" spans="1:21" ht="11.25" customHeight="1" x14ac:dyDescent="0.2">
      <c r="A297" s="28"/>
      <c r="B297" s="28"/>
      <c r="C297" s="28"/>
      <c r="D297" s="31"/>
      <c r="E297" s="28"/>
      <c r="F297" s="28"/>
      <c r="G297" s="28"/>
      <c r="H297" s="28"/>
      <c r="I297" s="28"/>
      <c r="J297" s="28"/>
      <c r="K297" s="28"/>
      <c r="L297" s="28"/>
      <c r="M297" s="28"/>
      <c r="N297" s="28"/>
      <c r="O297" s="28"/>
      <c r="P297" s="28"/>
      <c r="Q297" s="28"/>
      <c r="R297" s="28"/>
      <c r="S297" s="28"/>
      <c r="T297" s="28"/>
      <c r="U297" s="28"/>
    </row>
    <row r="298" spans="1:21" ht="11.25" customHeight="1" x14ac:dyDescent="0.2">
      <c r="A298" s="28"/>
      <c r="B298" s="28"/>
      <c r="C298" s="28"/>
      <c r="D298" s="31"/>
      <c r="E298" s="28"/>
      <c r="F298" s="28"/>
      <c r="G298" s="28"/>
      <c r="H298" s="28"/>
      <c r="I298" s="28"/>
      <c r="J298" s="28"/>
      <c r="K298" s="28"/>
      <c r="L298" s="28"/>
      <c r="M298" s="28"/>
      <c r="N298" s="28"/>
      <c r="O298" s="28"/>
      <c r="P298" s="28"/>
      <c r="Q298" s="28"/>
      <c r="R298" s="28"/>
      <c r="S298" s="28"/>
      <c r="T298" s="28"/>
      <c r="U298" s="28"/>
    </row>
    <row r="299" spans="1:21" ht="11.25" customHeight="1" x14ac:dyDescent="0.2">
      <c r="A299" s="28"/>
      <c r="B299" s="28"/>
      <c r="C299" s="28"/>
      <c r="D299" s="31"/>
      <c r="E299" s="28"/>
      <c r="F299" s="28"/>
      <c r="G299" s="28"/>
      <c r="H299" s="28"/>
      <c r="I299" s="28"/>
      <c r="J299" s="28"/>
      <c r="K299" s="28"/>
      <c r="L299" s="28"/>
      <c r="M299" s="28"/>
      <c r="N299" s="28"/>
      <c r="O299" s="28"/>
      <c r="P299" s="28"/>
      <c r="Q299" s="28"/>
      <c r="R299" s="28"/>
      <c r="S299" s="28"/>
      <c r="T299" s="28"/>
      <c r="U299" s="28"/>
    </row>
    <row r="300" spans="1:21" ht="11.25" customHeight="1" x14ac:dyDescent="0.2">
      <c r="A300" s="28"/>
      <c r="B300" s="28"/>
      <c r="C300" s="28"/>
      <c r="D300" s="31"/>
      <c r="E300" s="28"/>
      <c r="F300" s="28"/>
      <c r="G300" s="28"/>
      <c r="H300" s="28"/>
      <c r="I300" s="28"/>
      <c r="J300" s="28"/>
      <c r="K300" s="28"/>
      <c r="L300" s="28"/>
      <c r="M300" s="28"/>
      <c r="N300" s="28"/>
      <c r="O300" s="28"/>
      <c r="P300" s="28"/>
      <c r="Q300" s="28"/>
      <c r="R300" s="28"/>
      <c r="S300" s="28"/>
      <c r="T300" s="28"/>
      <c r="U300" s="28"/>
    </row>
    <row r="301" spans="1:21" ht="11.25" customHeight="1" x14ac:dyDescent="0.2">
      <c r="A301" s="28"/>
      <c r="B301" s="28"/>
      <c r="C301" s="28"/>
      <c r="D301" s="31"/>
      <c r="E301" s="28"/>
      <c r="F301" s="28"/>
      <c r="G301" s="28"/>
      <c r="H301" s="28"/>
      <c r="I301" s="28"/>
      <c r="J301" s="28"/>
      <c r="K301" s="28"/>
      <c r="L301" s="28"/>
      <c r="M301" s="28"/>
      <c r="N301" s="28"/>
      <c r="O301" s="28"/>
      <c r="P301" s="28"/>
      <c r="Q301" s="28"/>
      <c r="R301" s="28"/>
      <c r="S301" s="28"/>
      <c r="T301" s="28"/>
      <c r="U301" s="28"/>
    </row>
    <row r="302" spans="1:21" ht="11.25" customHeight="1" x14ac:dyDescent="0.2">
      <c r="A302" s="28"/>
      <c r="B302" s="28"/>
      <c r="C302" s="28"/>
      <c r="D302" s="31"/>
      <c r="E302" s="28"/>
      <c r="F302" s="28"/>
      <c r="G302" s="28"/>
      <c r="H302" s="28"/>
      <c r="I302" s="28"/>
      <c r="J302" s="28"/>
      <c r="K302" s="28"/>
      <c r="L302" s="28"/>
      <c r="M302" s="28"/>
      <c r="N302" s="28"/>
      <c r="O302" s="28"/>
      <c r="P302" s="28"/>
      <c r="Q302" s="28"/>
      <c r="R302" s="28"/>
      <c r="S302" s="28"/>
      <c r="T302" s="28"/>
      <c r="U302" s="28"/>
    </row>
    <row r="303" spans="1:21" ht="11.25" customHeight="1" x14ac:dyDescent="0.2">
      <c r="A303" s="28"/>
      <c r="B303" s="28"/>
      <c r="C303" s="28"/>
      <c r="D303" s="31"/>
      <c r="E303" s="28"/>
      <c r="F303" s="28"/>
      <c r="G303" s="28"/>
      <c r="H303" s="28"/>
      <c r="I303" s="28"/>
      <c r="J303" s="28"/>
      <c r="K303" s="28"/>
      <c r="L303" s="28"/>
      <c r="M303" s="28"/>
      <c r="N303" s="28"/>
      <c r="O303" s="28"/>
      <c r="P303" s="28"/>
      <c r="Q303" s="28"/>
      <c r="R303" s="28"/>
      <c r="S303" s="28"/>
      <c r="T303" s="28"/>
      <c r="U303" s="28"/>
    </row>
    <row r="304" spans="1:21" ht="11.25" customHeight="1" x14ac:dyDescent="0.2">
      <c r="A304" s="28"/>
      <c r="B304" s="28"/>
      <c r="C304" s="28"/>
      <c r="D304" s="31"/>
      <c r="E304" s="28"/>
      <c r="F304" s="28"/>
      <c r="G304" s="28"/>
      <c r="H304" s="28"/>
      <c r="I304" s="28"/>
      <c r="J304" s="28"/>
      <c r="K304" s="28"/>
      <c r="L304" s="28"/>
      <c r="M304" s="28"/>
      <c r="N304" s="28"/>
      <c r="O304" s="28"/>
      <c r="P304" s="28"/>
      <c r="Q304" s="28"/>
      <c r="R304" s="28"/>
      <c r="S304" s="28"/>
      <c r="T304" s="28"/>
      <c r="U304" s="28"/>
    </row>
    <row r="305" spans="1:21" ht="11.25" customHeight="1" x14ac:dyDescent="0.2">
      <c r="A305" s="28"/>
      <c r="B305" s="28"/>
      <c r="C305" s="28"/>
      <c r="D305" s="31"/>
      <c r="E305" s="28"/>
      <c r="F305" s="28"/>
      <c r="G305" s="28"/>
      <c r="H305" s="28"/>
      <c r="I305" s="28"/>
      <c r="J305" s="28"/>
      <c r="K305" s="28"/>
      <c r="L305" s="28"/>
      <c r="M305" s="28"/>
      <c r="N305" s="28"/>
      <c r="O305" s="28"/>
      <c r="P305" s="28"/>
      <c r="Q305" s="28"/>
      <c r="R305" s="28"/>
      <c r="S305" s="28"/>
      <c r="T305" s="28"/>
      <c r="U305" s="28"/>
    </row>
    <row r="306" spans="1:21" ht="11.25" customHeight="1" x14ac:dyDescent="0.2">
      <c r="A306" s="28"/>
      <c r="B306" s="28"/>
      <c r="C306" s="28"/>
      <c r="D306" s="31"/>
      <c r="E306" s="28"/>
      <c r="F306" s="28"/>
      <c r="G306" s="28"/>
      <c r="H306" s="28"/>
      <c r="I306" s="28"/>
      <c r="J306" s="28"/>
      <c r="K306" s="28"/>
      <c r="L306" s="28"/>
      <c r="M306" s="28"/>
      <c r="N306" s="28"/>
      <c r="O306" s="28"/>
      <c r="P306" s="28"/>
      <c r="Q306" s="28"/>
      <c r="R306" s="28"/>
      <c r="S306" s="28"/>
      <c r="T306" s="28"/>
      <c r="U306" s="28"/>
    </row>
    <row r="307" spans="1:21" ht="11.25" customHeight="1" x14ac:dyDescent="0.2">
      <c r="A307" s="28"/>
      <c r="B307" s="28"/>
      <c r="C307" s="28"/>
      <c r="D307" s="31"/>
      <c r="E307" s="28"/>
      <c r="F307" s="28"/>
      <c r="G307" s="28"/>
      <c r="H307" s="28"/>
      <c r="I307" s="28"/>
      <c r="J307" s="28"/>
      <c r="K307" s="28"/>
      <c r="L307" s="28"/>
      <c r="M307" s="28"/>
      <c r="N307" s="28"/>
      <c r="O307" s="28"/>
      <c r="P307" s="28"/>
      <c r="Q307" s="28"/>
      <c r="R307" s="28"/>
      <c r="S307" s="28"/>
      <c r="T307" s="28"/>
      <c r="U307" s="28"/>
    </row>
    <row r="308" spans="1:21" ht="11.25" customHeight="1" x14ac:dyDescent="0.2">
      <c r="A308" s="28"/>
      <c r="B308" s="28"/>
      <c r="C308" s="28"/>
      <c r="D308" s="31"/>
      <c r="E308" s="28"/>
      <c r="F308" s="28"/>
      <c r="G308" s="28"/>
      <c r="H308" s="28"/>
      <c r="I308" s="28"/>
      <c r="J308" s="28"/>
      <c r="K308" s="28"/>
      <c r="L308" s="28"/>
      <c r="M308" s="28"/>
      <c r="N308" s="28"/>
      <c r="O308" s="28"/>
      <c r="P308" s="28"/>
      <c r="Q308" s="28"/>
      <c r="R308" s="28"/>
      <c r="S308" s="28"/>
      <c r="T308" s="28"/>
      <c r="U308" s="28"/>
    </row>
    <row r="309" spans="1:21" ht="11.25" customHeight="1" x14ac:dyDescent="0.2">
      <c r="A309" s="28"/>
      <c r="B309" s="28"/>
      <c r="C309" s="28"/>
      <c r="D309" s="31"/>
      <c r="E309" s="28"/>
      <c r="F309" s="28"/>
      <c r="G309" s="28"/>
      <c r="H309" s="28"/>
      <c r="I309" s="28"/>
      <c r="J309" s="28"/>
      <c r="K309" s="28"/>
      <c r="L309" s="28"/>
      <c r="M309" s="28"/>
      <c r="N309" s="28"/>
      <c r="O309" s="28"/>
      <c r="P309" s="28"/>
      <c r="Q309" s="28"/>
      <c r="R309" s="28"/>
      <c r="S309" s="28"/>
      <c r="T309" s="28"/>
      <c r="U309" s="28"/>
    </row>
    <row r="310" spans="1:21" ht="11.25" customHeight="1" x14ac:dyDescent="0.2">
      <c r="A310" s="28"/>
      <c r="B310" s="28"/>
      <c r="C310" s="28"/>
      <c r="D310" s="31"/>
      <c r="E310" s="28"/>
      <c r="F310" s="28"/>
      <c r="G310" s="28"/>
      <c r="H310" s="28"/>
      <c r="I310" s="28"/>
      <c r="J310" s="28"/>
      <c r="K310" s="28"/>
      <c r="L310" s="28"/>
      <c r="M310" s="28"/>
      <c r="N310" s="28"/>
      <c r="O310" s="28"/>
      <c r="P310" s="28"/>
      <c r="Q310" s="28"/>
      <c r="R310" s="28"/>
      <c r="S310" s="28"/>
      <c r="T310" s="28"/>
      <c r="U310" s="28"/>
    </row>
    <row r="311" spans="1:21" ht="11.25" customHeight="1" x14ac:dyDescent="0.2">
      <c r="A311" s="28"/>
      <c r="B311" s="28"/>
      <c r="C311" s="28"/>
      <c r="D311" s="31"/>
      <c r="E311" s="28"/>
      <c r="F311" s="28"/>
      <c r="G311" s="28"/>
      <c r="H311" s="28"/>
      <c r="I311" s="28"/>
      <c r="J311" s="28"/>
      <c r="K311" s="28"/>
      <c r="L311" s="28"/>
      <c r="M311" s="28"/>
      <c r="N311" s="28"/>
      <c r="O311" s="28"/>
      <c r="P311" s="28"/>
      <c r="Q311" s="28"/>
      <c r="R311" s="28"/>
      <c r="S311" s="28"/>
      <c r="T311" s="28"/>
      <c r="U311" s="28"/>
    </row>
    <row r="312" spans="1:21" ht="11.25" customHeight="1" x14ac:dyDescent="0.2">
      <c r="A312" s="28"/>
      <c r="B312" s="28"/>
      <c r="C312" s="28"/>
      <c r="D312" s="31"/>
      <c r="E312" s="28"/>
      <c r="F312" s="28"/>
      <c r="G312" s="28"/>
      <c r="H312" s="28"/>
      <c r="I312" s="28"/>
      <c r="J312" s="28"/>
      <c r="K312" s="28"/>
      <c r="L312" s="28"/>
      <c r="M312" s="28"/>
      <c r="N312" s="28"/>
      <c r="O312" s="28"/>
      <c r="P312" s="28"/>
      <c r="Q312" s="28"/>
      <c r="R312" s="28"/>
      <c r="S312" s="28"/>
      <c r="T312" s="28"/>
      <c r="U312" s="28"/>
    </row>
    <row r="313" spans="1:21" ht="11.25" customHeight="1" x14ac:dyDescent="0.2">
      <c r="A313" s="28"/>
      <c r="B313" s="28"/>
      <c r="C313" s="28"/>
      <c r="D313" s="31"/>
      <c r="E313" s="28"/>
      <c r="F313" s="28"/>
      <c r="G313" s="28"/>
      <c r="H313" s="28"/>
      <c r="I313" s="28"/>
      <c r="J313" s="28"/>
      <c r="K313" s="28"/>
      <c r="L313" s="28"/>
      <c r="M313" s="28"/>
      <c r="N313" s="28"/>
      <c r="O313" s="28"/>
      <c r="P313" s="28"/>
      <c r="Q313" s="28"/>
      <c r="R313" s="28"/>
      <c r="S313" s="28"/>
      <c r="T313" s="28"/>
      <c r="U313" s="28"/>
    </row>
    <row r="314" spans="1:21" ht="11.25" customHeight="1" x14ac:dyDescent="0.2">
      <c r="A314" s="28"/>
      <c r="B314" s="28"/>
      <c r="C314" s="28"/>
      <c r="D314" s="31"/>
      <c r="E314" s="28"/>
      <c r="F314" s="28"/>
      <c r="G314" s="28"/>
      <c r="H314" s="28"/>
      <c r="I314" s="28"/>
      <c r="J314" s="28"/>
      <c r="K314" s="28"/>
      <c r="L314" s="28"/>
      <c r="M314" s="28"/>
      <c r="N314" s="28"/>
      <c r="O314" s="28"/>
      <c r="P314" s="28"/>
      <c r="Q314" s="28"/>
      <c r="R314" s="28"/>
      <c r="S314" s="28"/>
      <c r="T314" s="28"/>
      <c r="U314" s="28"/>
    </row>
    <row r="315" spans="1:21" ht="11.25" customHeight="1" x14ac:dyDescent="0.2">
      <c r="A315" s="28"/>
      <c r="B315" s="28"/>
      <c r="C315" s="28"/>
      <c r="D315" s="31"/>
      <c r="E315" s="28"/>
      <c r="F315" s="28"/>
      <c r="G315" s="28"/>
      <c r="H315" s="28"/>
      <c r="I315" s="28"/>
      <c r="J315" s="28"/>
      <c r="K315" s="28"/>
      <c r="L315" s="28"/>
      <c r="M315" s="28"/>
      <c r="N315" s="28"/>
      <c r="O315" s="28"/>
      <c r="P315" s="28"/>
      <c r="Q315" s="28"/>
      <c r="R315" s="28"/>
      <c r="S315" s="28"/>
      <c r="T315" s="28"/>
      <c r="U315" s="28"/>
    </row>
    <row r="316" spans="1:21" ht="11.25" customHeight="1" x14ac:dyDescent="0.2">
      <c r="A316" s="28"/>
      <c r="B316" s="28"/>
      <c r="C316" s="28"/>
      <c r="D316" s="31"/>
      <c r="E316" s="28"/>
      <c r="F316" s="28"/>
      <c r="G316" s="28"/>
      <c r="H316" s="28"/>
      <c r="I316" s="28"/>
      <c r="J316" s="28"/>
      <c r="K316" s="28"/>
      <c r="L316" s="28"/>
      <c r="M316" s="28"/>
      <c r="N316" s="28"/>
      <c r="O316" s="28"/>
      <c r="P316" s="28"/>
      <c r="Q316" s="28"/>
      <c r="R316" s="28"/>
      <c r="S316" s="28"/>
      <c r="T316" s="28"/>
      <c r="U316" s="28"/>
    </row>
    <row r="317" spans="1:21" ht="11.25" customHeight="1" x14ac:dyDescent="0.2">
      <c r="A317" s="28"/>
      <c r="B317" s="28"/>
      <c r="C317" s="28"/>
      <c r="D317" s="31"/>
      <c r="E317" s="28"/>
      <c r="F317" s="28"/>
      <c r="G317" s="28"/>
      <c r="H317" s="28"/>
      <c r="I317" s="28"/>
      <c r="J317" s="28"/>
      <c r="K317" s="28"/>
      <c r="L317" s="28"/>
      <c r="M317" s="28"/>
      <c r="N317" s="28"/>
      <c r="O317" s="28"/>
      <c r="P317" s="28"/>
      <c r="Q317" s="28"/>
      <c r="R317" s="28"/>
      <c r="S317" s="28"/>
      <c r="T317" s="28"/>
      <c r="U317" s="28"/>
    </row>
    <row r="318" spans="1:21" ht="11.25" customHeight="1" x14ac:dyDescent="0.2">
      <c r="A318" s="28"/>
      <c r="B318" s="28"/>
      <c r="C318" s="28"/>
      <c r="D318" s="31"/>
      <c r="E318" s="28"/>
      <c r="F318" s="28"/>
      <c r="G318" s="28"/>
      <c r="H318" s="28"/>
      <c r="I318" s="28"/>
      <c r="J318" s="28"/>
      <c r="K318" s="28"/>
      <c r="L318" s="28"/>
      <c r="M318" s="28"/>
      <c r="N318" s="28"/>
      <c r="O318" s="28"/>
      <c r="P318" s="28"/>
      <c r="Q318" s="28"/>
      <c r="R318" s="28"/>
      <c r="S318" s="28"/>
      <c r="T318" s="28"/>
      <c r="U318" s="28"/>
    </row>
    <row r="319" spans="1:21" ht="11.25" customHeight="1" x14ac:dyDescent="0.2">
      <c r="A319" s="28"/>
      <c r="B319" s="28"/>
      <c r="C319" s="28"/>
      <c r="D319" s="31"/>
      <c r="E319" s="28"/>
      <c r="F319" s="28"/>
      <c r="G319" s="28"/>
      <c r="H319" s="28"/>
      <c r="I319" s="28"/>
      <c r="J319" s="28"/>
      <c r="K319" s="28"/>
      <c r="L319" s="28"/>
      <c r="M319" s="28"/>
      <c r="N319" s="28"/>
      <c r="O319" s="28"/>
      <c r="P319" s="28"/>
      <c r="Q319" s="28"/>
      <c r="R319" s="28"/>
      <c r="S319" s="28"/>
      <c r="T319" s="28"/>
      <c r="U319" s="28"/>
    </row>
    <row r="320" spans="1:21" ht="11.25" customHeight="1" x14ac:dyDescent="0.2">
      <c r="A320" s="28"/>
      <c r="B320" s="28"/>
      <c r="C320" s="28"/>
      <c r="D320" s="31"/>
      <c r="E320" s="28"/>
      <c r="F320" s="28"/>
      <c r="G320" s="28"/>
      <c r="H320" s="28"/>
      <c r="I320" s="28"/>
      <c r="J320" s="28"/>
      <c r="K320" s="28"/>
      <c r="L320" s="28"/>
      <c r="M320" s="28"/>
      <c r="N320" s="28"/>
      <c r="O320" s="28"/>
      <c r="P320" s="28"/>
      <c r="Q320" s="28"/>
      <c r="R320" s="28"/>
      <c r="S320" s="28"/>
      <c r="T320" s="28"/>
      <c r="U320" s="28"/>
    </row>
    <row r="321" spans="1:21" ht="11.25" customHeight="1" x14ac:dyDescent="0.2">
      <c r="A321" s="28"/>
      <c r="B321" s="28"/>
      <c r="C321" s="28"/>
      <c r="D321" s="31"/>
      <c r="E321" s="28"/>
      <c r="F321" s="28"/>
      <c r="G321" s="28"/>
      <c r="H321" s="28"/>
      <c r="I321" s="28"/>
      <c r="J321" s="28"/>
      <c r="K321" s="28"/>
      <c r="L321" s="28"/>
      <c r="M321" s="28"/>
      <c r="N321" s="28"/>
      <c r="O321" s="28"/>
      <c r="P321" s="28"/>
      <c r="Q321" s="28"/>
      <c r="R321" s="28"/>
      <c r="S321" s="28"/>
      <c r="T321" s="28"/>
      <c r="U321" s="28"/>
    </row>
    <row r="322" spans="1:21" ht="11.25" customHeight="1" x14ac:dyDescent="0.2">
      <c r="A322" s="28"/>
      <c r="B322" s="28"/>
      <c r="C322" s="28"/>
      <c r="D322" s="31"/>
      <c r="E322" s="28"/>
      <c r="F322" s="28"/>
      <c r="G322" s="28"/>
      <c r="H322" s="28"/>
      <c r="I322" s="28"/>
      <c r="J322" s="28"/>
      <c r="K322" s="28"/>
      <c r="L322" s="28"/>
      <c r="M322" s="28"/>
      <c r="N322" s="28"/>
      <c r="O322" s="28"/>
      <c r="P322" s="28"/>
      <c r="Q322" s="28"/>
      <c r="R322" s="28"/>
      <c r="S322" s="28"/>
      <c r="T322" s="28"/>
      <c r="U322" s="28"/>
    </row>
    <row r="323" spans="1:21" ht="11.25" customHeight="1" x14ac:dyDescent="0.2">
      <c r="A323" s="28"/>
      <c r="B323" s="28"/>
      <c r="C323" s="28"/>
      <c r="D323" s="31"/>
      <c r="E323" s="28"/>
      <c r="F323" s="28"/>
      <c r="G323" s="28"/>
      <c r="H323" s="28"/>
      <c r="I323" s="28"/>
      <c r="J323" s="28"/>
      <c r="K323" s="28"/>
      <c r="L323" s="28"/>
      <c r="M323" s="28"/>
      <c r="N323" s="28"/>
      <c r="O323" s="28"/>
      <c r="P323" s="28"/>
      <c r="Q323" s="28"/>
      <c r="R323" s="28"/>
      <c r="S323" s="28"/>
      <c r="T323" s="28"/>
      <c r="U323" s="28"/>
    </row>
    <row r="324" spans="1:21" ht="11.25" customHeight="1" x14ac:dyDescent="0.2">
      <c r="A324" s="28"/>
      <c r="B324" s="28"/>
      <c r="C324" s="28"/>
      <c r="D324" s="31"/>
      <c r="E324" s="28"/>
      <c r="F324" s="28"/>
      <c r="G324" s="28"/>
      <c r="H324" s="28"/>
      <c r="I324" s="28"/>
      <c r="J324" s="28"/>
      <c r="K324" s="28"/>
      <c r="L324" s="28"/>
      <c r="M324" s="28"/>
      <c r="N324" s="28"/>
      <c r="O324" s="28"/>
      <c r="P324" s="28"/>
      <c r="Q324" s="28"/>
      <c r="R324" s="28"/>
      <c r="S324" s="28"/>
      <c r="T324" s="28"/>
      <c r="U324" s="28"/>
    </row>
    <row r="325" spans="1:21" ht="11.25" customHeight="1" x14ac:dyDescent="0.2">
      <c r="A325" s="28"/>
      <c r="B325" s="28"/>
      <c r="C325" s="28"/>
      <c r="D325" s="31"/>
      <c r="E325" s="28"/>
      <c r="F325" s="28"/>
      <c r="G325" s="28"/>
      <c r="H325" s="28"/>
      <c r="I325" s="28"/>
      <c r="J325" s="28"/>
      <c r="K325" s="28"/>
      <c r="L325" s="28"/>
      <c r="M325" s="28"/>
      <c r="N325" s="28"/>
      <c r="O325" s="28"/>
      <c r="P325" s="28"/>
      <c r="Q325" s="28"/>
      <c r="R325" s="28"/>
      <c r="S325" s="28"/>
      <c r="T325" s="28"/>
      <c r="U325" s="28"/>
    </row>
    <row r="326" spans="1:21" ht="11.25" customHeight="1" x14ac:dyDescent="0.2">
      <c r="A326" s="28"/>
      <c r="B326" s="28"/>
      <c r="C326" s="28"/>
      <c r="D326" s="31"/>
      <c r="E326" s="28"/>
      <c r="F326" s="28"/>
      <c r="G326" s="28"/>
      <c r="H326" s="28"/>
      <c r="I326" s="28"/>
      <c r="J326" s="28"/>
      <c r="K326" s="28"/>
      <c r="L326" s="28"/>
      <c r="M326" s="28"/>
      <c r="N326" s="28"/>
      <c r="O326" s="28"/>
      <c r="P326" s="28"/>
      <c r="Q326" s="28"/>
      <c r="R326" s="28"/>
      <c r="S326" s="28"/>
      <c r="T326" s="28"/>
      <c r="U326" s="28"/>
    </row>
    <row r="327" spans="1:21" ht="11.25" customHeight="1" x14ac:dyDescent="0.2">
      <c r="A327" s="28"/>
      <c r="B327" s="28"/>
      <c r="C327" s="28"/>
      <c r="D327" s="31"/>
      <c r="E327" s="28"/>
      <c r="F327" s="28"/>
      <c r="G327" s="28"/>
      <c r="H327" s="28"/>
      <c r="I327" s="28"/>
      <c r="J327" s="28"/>
      <c r="K327" s="28"/>
      <c r="L327" s="28"/>
      <c r="M327" s="28"/>
      <c r="N327" s="28"/>
      <c r="O327" s="28"/>
      <c r="P327" s="28"/>
      <c r="Q327" s="28"/>
      <c r="R327" s="28"/>
      <c r="S327" s="28"/>
      <c r="T327" s="28"/>
      <c r="U327" s="28"/>
    </row>
    <row r="328" spans="1:21" ht="11.25" customHeight="1" x14ac:dyDescent="0.2">
      <c r="A328" s="28"/>
      <c r="B328" s="28"/>
      <c r="C328" s="28"/>
      <c r="D328" s="31"/>
      <c r="E328" s="28"/>
      <c r="F328" s="28"/>
      <c r="G328" s="28"/>
      <c r="H328" s="28"/>
      <c r="I328" s="28"/>
      <c r="J328" s="28"/>
      <c r="K328" s="28"/>
      <c r="L328" s="28"/>
      <c r="M328" s="28"/>
      <c r="N328" s="28"/>
      <c r="O328" s="28"/>
      <c r="P328" s="28"/>
      <c r="Q328" s="28"/>
      <c r="R328" s="28"/>
      <c r="S328" s="28"/>
      <c r="T328" s="28"/>
      <c r="U328" s="28"/>
    </row>
    <row r="329" spans="1:21" ht="11.25" customHeight="1" x14ac:dyDescent="0.2">
      <c r="A329" s="28"/>
      <c r="B329" s="28"/>
      <c r="C329" s="28"/>
      <c r="D329" s="31"/>
      <c r="E329" s="28"/>
      <c r="F329" s="28"/>
      <c r="G329" s="28"/>
      <c r="H329" s="28"/>
      <c r="I329" s="28"/>
      <c r="J329" s="28"/>
      <c r="K329" s="28"/>
      <c r="L329" s="28"/>
      <c r="M329" s="28"/>
      <c r="N329" s="28"/>
      <c r="O329" s="28"/>
      <c r="P329" s="28"/>
      <c r="Q329" s="28"/>
      <c r="R329" s="28"/>
      <c r="S329" s="28"/>
      <c r="T329" s="28"/>
      <c r="U329" s="28"/>
    </row>
    <row r="330" spans="1:21" ht="11.25" customHeight="1" x14ac:dyDescent="0.2">
      <c r="A330" s="28"/>
      <c r="B330" s="28"/>
      <c r="C330" s="28"/>
      <c r="D330" s="31"/>
      <c r="E330" s="28"/>
      <c r="F330" s="28"/>
      <c r="G330" s="28"/>
      <c r="H330" s="28"/>
      <c r="I330" s="28"/>
      <c r="J330" s="28"/>
      <c r="K330" s="28"/>
      <c r="L330" s="28"/>
      <c r="M330" s="28"/>
      <c r="N330" s="28"/>
      <c r="O330" s="28"/>
      <c r="P330" s="28"/>
      <c r="Q330" s="28"/>
      <c r="R330" s="28"/>
      <c r="S330" s="28"/>
      <c r="T330" s="28"/>
      <c r="U330" s="28"/>
    </row>
    <row r="331" spans="1:21" ht="11.25" customHeight="1" x14ac:dyDescent="0.2">
      <c r="A331" s="28"/>
      <c r="B331" s="28"/>
      <c r="C331" s="28"/>
      <c r="D331" s="31"/>
      <c r="E331" s="28"/>
      <c r="F331" s="28"/>
      <c r="G331" s="28"/>
      <c r="H331" s="28"/>
      <c r="I331" s="28"/>
      <c r="J331" s="28"/>
      <c r="K331" s="28"/>
      <c r="L331" s="28"/>
      <c r="M331" s="28"/>
      <c r="N331" s="28"/>
      <c r="O331" s="28"/>
      <c r="P331" s="28"/>
      <c r="Q331" s="28"/>
      <c r="R331" s="28"/>
      <c r="S331" s="28"/>
      <c r="T331" s="28"/>
      <c r="U331" s="28"/>
    </row>
    <row r="332" spans="1:21" ht="11.25" customHeight="1" x14ac:dyDescent="0.2">
      <c r="A332" s="28"/>
      <c r="B332" s="28"/>
      <c r="C332" s="28"/>
      <c r="D332" s="31"/>
      <c r="E332" s="28"/>
      <c r="F332" s="28"/>
      <c r="G332" s="28"/>
      <c r="H332" s="28"/>
      <c r="I332" s="28"/>
      <c r="J332" s="28"/>
      <c r="K332" s="28"/>
      <c r="L332" s="28"/>
      <c r="M332" s="28"/>
      <c r="N332" s="28"/>
      <c r="O332" s="28"/>
      <c r="P332" s="28"/>
      <c r="Q332" s="28"/>
      <c r="R332" s="28"/>
      <c r="S332" s="28"/>
      <c r="T332" s="28"/>
      <c r="U332" s="28"/>
    </row>
    <row r="333" spans="1:21" ht="11.25" customHeight="1" x14ac:dyDescent="0.2">
      <c r="A333" s="28"/>
      <c r="B333" s="28"/>
      <c r="C333" s="28"/>
      <c r="D333" s="31"/>
      <c r="E333" s="28"/>
      <c r="F333" s="28"/>
      <c r="G333" s="28"/>
      <c r="H333" s="28"/>
      <c r="I333" s="28"/>
      <c r="J333" s="28"/>
      <c r="K333" s="28"/>
      <c r="L333" s="28"/>
      <c r="M333" s="28"/>
      <c r="N333" s="28"/>
      <c r="O333" s="28"/>
      <c r="P333" s="28"/>
      <c r="Q333" s="28"/>
      <c r="R333" s="28"/>
      <c r="S333" s="28"/>
      <c r="T333" s="28"/>
      <c r="U333" s="28"/>
    </row>
    <row r="334" spans="1:21" ht="11.25" customHeight="1" x14ac:dyDescent="0.2">
      <c r="A334" s="28"/>
      <c r="B334" s="28"/>
      <c r="C334" s="28"/>
      <c r="D334" s="31"/>
      <c r="E334" s="28"/>
      <c r="F334" s="28"/>
      <c r="G334" s="28"/>
      <c r="H334" s="28"/>
      <c r="I334" s="28"/>
      <c r="J334" s="28"/>
      <c r="K334" s="28"/>
      <c r="L334" s="28"/>
      <c r="M334" s="28"/>
      <c r="N334" s="28"/>
      <c r="O334" s="28"/>
      <c r="P334" s="28"/>
      <c r="Q334" s="28"/>
      <c r="R334" s="28"/>
      <c r="S334" s="28"/>
      <c r="T334" s="28"/>
      <c r="U334" s="28"/>
    </row>
    <row r="335" spans="1:21" ht="11.25" customHeight="1" x14ac:dyDescent="0.2">
      <c r="A335" s="28"/>
      <c r="B335" s="28"/>
      <c r="C335" s="28"/>
      <c r="D335" s="31"/>
      <c r="E335" s="28"/>
      <c r="F335" s="28"/>
      <c r="G335" s="28"/>
      <c r="H335" s="28"/>
      <c r="I335" s="28"/>
      <c r="J335" s="28"/>
      <c r="K335" s="28"/>
      <c r="L335" s="28"/>
      <c r="M335" s="28"/>
      <c r="N335" s="28"/>
      <c r="O335" s="28"/>
      <c r="P335" s="28"/>
      <c r="Q335" s="28"/>
      <c r="R335" s="28"/>
      <c r="S335" s="28"/>
      <c r="T335" s="28"/>
      <c r="U335" s="28"/>
    </row>
    <row r="336" spans="1:21" ht="11.25" customHeight="1" x14ac:dyDescent="0.2">
      <c r="A336" s="28"/>
      <c r="B336" s="28"/>
      <c r="C336" s="28"/>
      <c r="D336" s="31"/>
      <c r="E336" s="28"/>
      <c r="F336" s="28"/>
      <c r="G336" s="28"/>
      <c r="H336" s="28"/>
      <c r="I336" s="28"/>
      <c r="J336" s="28"/>
      <c r="K336" s="28"/>
      <c r="L336" s="28"/>
      <c r="M336" s="28"/>
      <c r="N336" s="28"/>
      <c r="O336" s="28"/>
      <c r="P336" s="28"/>
      <c r="Q336" s="28"/>
      <c r="R336" s="28"/>
      <c r="S336" s="28"/>
      <c r="T336" s="28"/>
      <c r="U336" s="28"/>
    </row>
    <row r="337" spans="1:21" ht="11.25" customHeight="1" x14ac:dyDescent="0.2">
      <c r="A337" s="28"/>
      <c r="B337" s="28"/>
      <c r="C337" s="28"/>
      <c r="D337" s="31"/>
      <c r="E337" s="28"/>
      <c r="F337" s="28"/>
      <c r="G337" s="28"/>
      <c r="H337" s="28"/>
      <c r="I337" s="28"/>
      <c r="J337" s="28"/>
      <c r="K337" s="28"/>
      <c r="L337" s="28"/>
      <c r="M337" s="28"/>
      <c r="N337" s="28"/>
      <c r="O337" s="28"/>
      <c r="P337" s="28"/>
      <c r="Q337" s="28"/>
      <c r="R337" s="28"/>
      <c r="S337" s="28"/>
      <c r="T337" s="28"/>
      <c r="U337" s="28"/>
    </row>
    <row r="338" spans="1:21" ht="11.25" customHeight="1" x14ac:dyDescent="0.2">
      <c r="A338" s="28"/>
      <c r="B338" s="28"/>
      <c r="C338" s="28"/>
      <c r="D338" s="31"/>
      <c r="E338" s="28"/>
      <c r="F338" s="28"/>
      <c r="G338" s="28"/>
      <c r="H338" s="28"/>
      <c r="I338" s="28"/>
      <c r="J338" s="28"/>
      <c r="K338" s="28"/>
      <c r="L338" s="28"/>
      <c r="M338" s="28"/>
      <c r="N338" s="28"/>
      <c r="O338" s="28"/>
      <c r="P338" s="28"/>
      <c r="Q338" s="28"/>
      <c r="R338" s="28"/>
      <c r="S338" s="28"/>
      <c r="T338" s="28"/>
      <c r="U338" s="28"/>
    </row>
    <row r="339" spans="1:21" ht="11.25" customHeight="1" x14ac:dyDescent="0.2">
      <c r="A339" s="28"/>
      <c r="B339" s="28"/>
      <c r="C339" s="28"/>
      <c r="D339" s="31"/>
      <c r="E339" s="28"/>
      <c r="F339" s="28"/>
      <c r="G339" s="28"/>
      <c r="H339" s="28"/>
      <c r="I339" s="28"/>
      <c r="J339" s="28"/>
      <c r="K339" s="28"/>
      <c r="L339" s="28"/>
      <c r="M339" s="28"/>
      <c r="N339" s="28"/>
      <c r="O339" s="28"/>
      <c r="P339" s="28"/>
      <c r="Q339" s="28"/>
      <c r="R339" s="28"/>
      <c r="S339" s="28"/>
      <c r="T339" s="28"/>
      <c r="U339" s="28"/>
    </row>
    <row r="340" spans="1:21" ht="11.25" customHeight="1" x14ac:dyDescent="0.2">
      <c r="A340" s="28"/>
      <c r="B340" s="28"/>
      <c r="C340" s="28"/>
      <c r="D340" s="31"/>
      <c r="E340" s="28"/>
      <c r="F340" s="28"/>
      <c r="G340" s="28"/>
      <c r="H340" s="28"/>
      <c r="I340" s="28"/>
      <c r="J340" s="28"/>
      <c r="K340" s="28"/>
      <c r="L340" s="28"/>
      <c r="M340" s="28"/>
      <c r="N340" s="28"/>
      <c r="O340" s="28"/>
      <c r="P340" s="28"/>
      <c r="Q340" s="28"/>
      <c r="R340" s="28"/>
      <c r="S340" s="28"/>
      <c r="T340" s="28"/>
      <c r="U340" s="28"/>
    </row>
    <row r="341" spans="1:21" ht="11.25" customHeight="1" x14ac:dyDescent="0.2">
      <c r="A341" s="28"/>
      <c r="B341" s="28"/>
      <c r="C341" s="28"/>
      <c r="D341" s="31"/>
      <c r="E341" s="28"/>
      <c r="F341" s="28"/>
      <c r="G341" s="28"/>
      <c r="H341" s="28"/>
      <c r="I341" s="28"/>
      <c r="J341" s="28"/>
      <c r="K341" s="28"/>
      <c r="L341" s="28"/>
      <c r="M341" s="28"/>
      <c r="N341" s="28"/>
      <c r="O341" s="28"/>
      <c r="P341" s="28"/>
      <c r="Q341" s="28"/>
      <c r="R341" s="28"/>
      <c r="S341" s="28"/>
      <c r="T341" s="28"/>
      <c r="U341" s="28"/>
    </row>
    <row r="342" spans="1:21" ht="11.25" customHeight="1" x14ac:dyDescent="0.2">
      <c r="A342" s="28"/>
      <c r="B342" s="28"/>
      <c r="C342" s="28"/>
      <c r="D342" s="31"/>
      <c r="E342" s="28"/>
      <c r="F342" s="28"/>
      <c r="G342" s="28"/>
      <c r="H342" s="28"/>
      <c r="I342" s="28"/>
      <c r="J342" s="28"/>
      <c r="K342" s="28"/>
      <c r="L342" s="28"/>
      <c r="M342" s="28"/>
      <c r="N342" s="28"/>
      <c r="O342" s="28"/>
      <c r="P342" s="28"/>
      <c r="Q342" s="28"/>
      <c r="R342" s="28"/>
      <c r="S342" s="28"/>
      <c r="T342" s="28"/>
      <c r="U342" s="28"/>
    </row>
    <row r="343" spans="1:21" ht="11.25" customHeight="1" x14ac:dyDescent="0.2">
      <c r="A343" s="28"/>
      <c r="B343" s="28"/>
      <c r="C343" s="28"/>
      <c r="D343" s="31"/>
      <c r="E343" s="28"/>
      <c r="F343" s="28"/>
      <c r="G343" s="28"/>
      <c r="H343" s="28"/>
      <c r="I343" s="28"/>
      <c r="J343" s="28"/>
      <c r="K343" s="28"/>
      <c r="L343" s="28"/>
      <c r="M343" s="28"/>
      <c r="N343" s="28"/>
      <c r="O343" s="28"/>
      <c r="P343" s="28"/>
      <c r="Q343" s="28"/>
      <c r="R343" s="28"/>
      <c r="S343" s="28"/>
      <c r="T343" s="28"/>
      <c r="U343" s="28"/>
    </row>
    <row r="344" spans="1:21" ht="11.25" customHeight="1" x14ac:dyDescent="0.2">
      <c r="A344" s="28"/>
      <c r="B344" s="28"/>
      <c r="C344" s="28"/>
      <c r="D344" s="31"/>
      <c r="E344" s="28"/>
      <c r="F344" s="28"/>
      <c r="G344" s="28"/>
      <c r="H344" s="28"/>
      <c r="I344" s="28"/>
      <c r="J344" s="28"/>
      <c r="K344" s="28"/>
      <c r="L344" s="28"/>
      <c r="M344" s="28"/>
      <c r="N344" s="28"/>
      <c r="O344" s="28"/>
      <c r="P344" s="28"/>
      <c r="Q344" s="28"/>
      <c r="R344" s="28"/>
      <c r="S344" s="28"/>
      <c r="T344" s="28"/>
      <c r="U344" s="28"/>
    </row>
    <row r="345" spans="1:21" ht="11.25" customHeight="1" x14ac:dyDescent="0.2">
      <c r="A345" s="28"/>
      <c r="B345" s="28"/>
      <c r="C345" s="28"/>
      <c r="D345" s="31"/>
      <c r="E345" s="28"/>
      <c r="F345" s="28"/>
      <c r="G345" s="28"/>
      <c r="H345" s="28"/>
      <c r="I345" s="28"/>
      <c r="J345" s="28"/>
      <c r="K345" s="28"/>
      <c r="L345" s="28"/>
      <c r="M345" s="28"/>
      <c r="N345" s="28"/>
      <c r="O345" s="28"/>
      <c r="P345" s="28"/>
      <c r="Q345" s="28"/>
      <c r="R345" s="28"/>
      <c r="S345" s="28"/>
      <c r="T345" s="28"/>
      <c r="U345" s="28"/>
    </row>
    <row r="346" spans="1:21" ht="11.25" customHeight="1" x14ac:dyDescent="0.2">
      <c r="A346" s="28"/>
      <c r="B346" s="28"/>
      <c r="C346" s="28"/>
      <c r="D346" s="31"/>
      <c r="E346" s="28"/>
      <c r="F346" s="28"/>
      <c r="G346" s="28"/>
      <c r="H346" s="28"/>
      <c r="I346" s="28"/>
      <c r="J346" s="28"/>
      <c r="K346" s="28"/>
      <c r="L346" s="28"/>
      <c r="M346" s="28"/>
      <c r="N346" s="28"/>
      <c r="O346" s="28"/>
      <c r="P346" s="28"/>
      <c r="Q346" s="28"/>
      <c r="R346" s="28"/>
      <c r="S346" s="28"/>
      <c r="T346" s="28"/>
      <c r="U346" s="28"/>
    </row>
    <row r="347" spans="1:21" ht="11.25" customHeight="1" x14ac:dyDescent="0.2">
      <c r="A347" s="28"/>
      <c r="B347" s="28"/>
      <c r="C347" s="28"/>
      <c r="D347" s="31"/>
      <c r="E347" s="28"/>
      <c r="F347" s="28"/>
      <c r="G347" s="28"/>
      <c r="H347" s="28"/>
      <c r="I347" s="28"/>
      <c r="J347" s="28"/>
      <c r="K347" s="28"/>
      <c r="L347" s="28"/>
      <c r="M347" s="28"/>
      <c r="N347" s="28"/>
      <c r="O347" s="28"/>
      <c r="P347" s="28"/>
      <c r="Q347" s="28"/>
      <c r="R347" s="28"/>
      <c r="S347" s="28"/>
      <c r="T347" s="28"/>
      <c r="U347" s="28"/>
    </row>
    <row r="348" spans="1:21" ht="11.25" customHeight="1" x14ac:dyDescent="0.2">
      <c r="A348" s="28"/>
      <c r="B348" s="28"/>
      <c r="C348" s="28"/>
      <c r="D348" s="31"/>
      <c r="E348" s="28"/>
      <c r="F348" s="28"/>
      <c r="G348" s="28"/>
      <c r="H348" s="28"/>
      <c r="I348" s="28"/>
      <c r="J348" s="28"/>
      <c r="K348" s="28"/>
      <c r="L348" s="28"/>
      <c r="M348" s="28"/>
      <c r="N348" s="28"/>
      <c r="O348" s="28"/>
      <c r="P348" s="28"/>
      <c r="Q348" s="28"/>
      <c r="R348" s="28"/>
      <c r="S348" s="28"/>
      <c r="T348" s="28"/>
      <c r="U348" s="28"/>
    </row>
    <row r="349" spans="1:21" ht="11.25" customHeight="1" x14ac:dyDescent="0.2">
      <c r="A349" s="28"/>
      <c r="B349" s="28"/>
      <c r="C349" s="28"/>
      <c r="D349" s="31"/>
      <c r="E349" s="28"/>
      <c r="F349" s="28"/>
      <c r="G349" s="28"/>
      <c r="H349" s="28"/>
      <c r="I349" s="28"/>
      <c r="J349" s="28"/>
      <c r="K349" s="28"/>
      <c r="L349" s="28"/>
      <c r="M349" s="28"/>
      <c r="N349" s="28"/>
      <c r="O349" s="28"/>
      <c r="P349" s="28"/>
      <c r="Q349" s="28"/>
      <c r="R349" s="28"/>
      <c r="S349" s="28"/>
      <c r="T349" s="28"/>
      <c r="U349" s="28"/>
    </row>
    <row r="350" spans="1:21" ht="11.25" customHeight="1" x14ac:dyDescent="0.2">
      <c r="A350" s="28"/>
      <c r="B350" s="28"/>
      <c r="C350" s="28"/>
      <c r="D350" s="31"/>
      <c r="E350" s="28"/>
      <c r="F350" s="28"/>
      <c r="G350" s="28"/>
      <c r="H350" s="28"/>
      <c r="I350" s="28"/>
      <c r="J350" s="28"/>
      <c r="K350" s="28"/>
      <c r="L350" s="28"/>
      <c r="M350" s="28"/>
      <c r="N350" s="28"/>
      <c r="O350" s="28"/>
      <c r="P350" s="28"/>
      <c r="Q350" s="28"/>
      <c r="R350" s="28"/>
      <c r="S350" s="28"/>
      <c r="T350" s="28"/>
      <c r="U350" s="28"/>
    </row>
    <row r="351" spans="1:21" ht="11.25" customHeight="1" x14ac:dyDescent="0.2">
      <c r="A351" s="28"/>
      <c r="B351" s="28"/>
      <c r="C351" s="28"/>
      <c r="D351" s="31"/>
      <c r="E351" s="28"/>
      <c r="F351" s="28"/>
      <c r="G351" s="28"/>
      <c r="H351" s="28"/>
      <c r="I351" s="28"/>
      <c r="J351" s="28"/>
      <c r="K351" s="28"/>
      <c r="L351" s="28"/>
      <c r="M351" s="28"/>
      <c r="N351" s="28"/>
      <c r="O351" s="28"/>
      <c r="P351" s="28"/>
      <c r="Q351" s="28"/>
      <c r="R351" s="28"/>
      <c r="S351" s="28"/>
      <c r="T351" s="28"/>
      <c r="U351" s="28"/>
    </row>
    <row r="352" spans="1:21" ht="11.25" customHeight="1" x14ac:dyDescent="0.2">
      <c r="A352" s="28"/>
      <c r="B352" s="28"/>
      <c r="C352" s="28"/>
      <c r="D352" s="31"/>
      <c r="E352" s="28"/>
      <c r="F352" s="28"/>
      <c r="G352" s="28"/>
      <c r="H352" s="28"/>
      <c r="I352" s="28"/>
      <c r="J352" s="28"/>
      <c r="K352" s="28"/>
      <c r="L352" s="28"/>
      <c r="M352" s="28"/>
      <c r="N352" s="28"/>
      <c r="O352" s="28"/>
      <c r="P352" s="28"/>
      <c r="Q352" s="28"/>
      <c r="R352" s="28"/>
      <c r="S352" s="28"/>
      <c r="T352" s="28"/>
      <c r="U352" s="28"/>
    </row>
    <row r="353" spans="1:21" ht="11.25" customHeight="1" x14ac:dyDescent="0.2">
      <c r="A353" s="28"/>
      <c r="B353" s="28"/>
      <c r="C353" s="28"/>
      <c r="D353" s="31"/>
      <c r="E353" s="28"/>
      <c r="F353" s="28"/>
      <c r="G353" s="28"/>
      <c r="H353" s="28"/>
      <c r="I353" s="28"/>
      <c r="J353" s="28"/>
      <c r="K353" s="28"/>
      <c r="L353" s="28"/>
      <c r="M353" s="28"/>
      <c r="N353" s="28"/>
      <c r="O353" s="28"/>
      <c r="P353" s="28"/>
      <c r="Q353" s="28"/>
      <c r="R353" s="28"/>
      <c r="S353" s="28"/>
      <c r="T353" s="28"/>
      <c r="U353" s="28"/>
    </row>
    <row r="354" spans="1:21" ht="11.25" customHeight="1" x14ac:dyDescent="0.2">
      <c r="A354" s="28"/>
      <c r="B354" s="28"/>
      <c r="C354" s="28"/>
      <c r="D354" s="31"/>
      <c r="E354" s="28"/>
      <c r="F354" s="28"/>
      <c r="G354" s="28"/>
      <c r="H354" s="28"/>
      <c r="I354" s="28"/>
      <c r="J354" s="28"/>
      <c r="K354" s="28"/>
      <c r="L354" s="28"/>
      <c r="M354" s="28"/>
      <c r="N354" s="28"/>
      <c r="O354" s="28"/>
      <c r="P354" s="28"/>
      <c r="Q354" s="28"/>
      <c r="R354" s="28"/>
      <c r="S354" s="28"/>
      <c r="T354" s="28"/>
      <c r="U354" s="28"/>
    </row>
    <row r="355" spans="1:21" ht="11.25" customHeight="1" x14ac:dyDescent="0.2">
      <c r="A355" s="28"/>
      <c r="B355" s="28"/>
      <c r="C355" s="28"/>
      <c r="D355" s="31"/>
      <c r="E355" s="28"/>
      <c r="F355" s="28"/>
      <c r="G355" s="28"/>
      <c r="H355" s="28"/>
      <c r="I355" s="28"/>
      <c r="J355" s="28"/>
      <c r="K355" s="28"/>
      <c r="L355" s="28"/>
      <c r="M355" s="28"/>
      <c r="N355" s="28"/>
      <c r="O355" s="28"/>
      <c r="P355" s="28"/>
      <c r="Q355" s="28"/>
      <c r="R355" s="28"/>
      <c r="S355" s="28"/>
      <c r="T355" s="28"/>
      <c r="U355" s="28"/>
    </row>
    <row r="356" spans="1:21" ht="11.25" customHeight="1" x14ac:dyDescent="0.2">
      <c r="A356" s="28"/>
      <c r="B356" s="28"/>
      <c r="C356" s="28"/>
      <c r="D356" s="31"/>
      <c r="E356" s="28"/>
      <c r="F356" s="28"/>
      <c r="G356" s="28"/>
      <c r="H356" s="28"/>
      <c r="I356" s="28"/>
      <c r="J356" s="28"/>
      <c r="K356" s="28"/>
      <c r="L356" s="28"/>
      <c r="M356" s="28"/>
      <c r="N356" s="28"/>
      <c r="O356" s="28"/>
      <c r="P356" s="28"/>
      <c r="Q356" s="28"/>
      <c r="R356" s="28"/>
      <c r="S356" s="28"/>
      <c r="T356" s="28"/>
      <c r="U356" s="28"/>
    </row>
    <row r="357" spans="1:21" ht="11.25" customHeight="1" x14ac:dyDescent="0.2">
      <c r="A357" s="28"/>
      <c r="B357" s="28"/>
      <c r="C357" s="28"/>
      <c r="D357" s="31"/>
      <c r="E357" s="28"/>
      <c r="F357" s="28"/>
      <c r="G357" s="28"/>
      <c r="H357" s="28"/>
      <c r="I357" s="28"/>
      <c r="J357" s="28"/>
      <c r="K357" s="28"/>
      <c r="L357" s="28"/>
      <c r="M357" s="28"/>
      <c r="N357" s="28"/>
      <c r="O357" s="28"/>
      <c r="P357" s="28"/>
      <c r="Q357" s="28"/>
      <c r="R357" s="28"/>
      <c r="S357" s="28"/>
      <c r="T357" s="28"/>
      <c r="U357" s="28"/>
    </row>
    <row r="358" spans="1:21" ht="11.25" customHeight="1" x14ac:dyDescent="0.2">
      <c r="A358" s="28"/>
      <c r="B358" s="28"/>
      <c r="C358" s="28"/>
      <c r="D358" s="31"/>
      <c r="E358" s="28"/>
      <c r="F358" s="28"/>
      <c r="G358" s="28"/>
      <c r="H358" s="28"/>
      <c r="I358" s="28"/>
      <c r="J358" s="28"/>
      <c r="K358" s="28"/>
      <c r="L358" s="28"/>
      <c r="M358" s="28"/>
      <c r="N358" s="28"/>
      <c r="O358" s="28"/>
      <c r="P358" s="28"/>
      <c r="Q358" s="28"/>
      <c r="R358" s="28"/>
      <c r="S358" s="28"/>
      <c r="T358" s="28"/>
      <c r="U358" s="28"/>
    </row>
    <row r="359" spans="1:21" ht="11.25" customHeight="1" x14ac:dyDescent="0.2">
      <c r="A359" s="28"/>
      <c r="B359" s="28"/>
      <c r="C359" s="28"/>
      <c r="D359" s="31"/>
      <c r="E359" s="28"/>
      <c r="F359" s="28"/>
      <c r="G359" s="28"/>
      <c r="H359" s="28"/>
      <c r="I359" s="28"/>
      <c r="J359" s="28"/>
      <c r="K359" s="28"/>
      <c r="L359" s="28"/>
      <c r="M359" s="28"/>
      <c r="N359" s="28"/>
      <c r="O359" s="28"/>
      <c r="P359" s="28"/>
      <c r="Q359" s="28"/>
      <c r="R359" s="28"/>
      <c r="S359" s="28"/>
      <c r="T359" s="28"/>
      <c r="U359" s="28"/>
    </row>
    <row r="360" spans="1:21" ht="11.25" customHeight="1" x14ac:dyDescent="0.2">
      <c r="A360" s="28"/>
      <c r="B360" s="28"/>
      <c r="C360" s="28"/>
      <c r="D360" s="31"/>
      <c r="E360" s="28"/>
      <c r="F360" s="28"/>
      <c r="G360" s="28"/>
      <c r="H360" s="28"/>
      <c r="I360" s="28"/>
      <c r="J360" s="28"/>
      <c r="K360" s="28"/>
      <c r="L360" s="28"/>
      <c r="M360" s="28"/>
      <c r="N360" s="28"/>
      <c r="O360" s="28"/>
      <c r="P360" s="28"/>
      <c r="Q360" s="28"/>
      <c r="R360" s="28"/>
      <c r="S360" s="28"/>
      <c r="T360" s="28"/>
      <c r="U360" s="28"/>
    </row>
    <row r="361" spans="1:21" ht="11.25" customHeight="1" x14ac:dyDescent="0.2">
      <c r="A361" s="28"/>
      <c r="B361" s="28"/>
      <c r="C361" s="28"/>
      <c r="D361" s="31"/>
      <c r="E361" s="28"/>
      <c r="F361" s="28"/>
      <c r="G361" s="28"/>
      <c r="H361" s="28"/>
      <c r="I361" s="28"/>
      <c r="J361" s="28"/>
      <c r="K361" s="28"/>
      <c r="L361" s="28"/>
      <c r="M361" s="28"/>
      <c r="N361" s="28"/>
      <c r="O361" s="28"/>
      <c r="P361" s="28"/>
      <c r="Q361" s="28"/>
      <c r="R361" s="28"/>
      <c r="S361" s="28"/>
      <c r="T361" s="28"/>
      <c r="U361" s="28"/>
    </row>
    <row r="362" spans="1:21" ht="11.25" customHeight="1" x14ac:dyDescent="0.2">
      <c r="A362" s="28"/>
      <c r="B362" s="28"/>
      <c r="C362" s="28"/>
      <c r="D362" s="31"/>
      <c r="E362" s="28"/>
      <c r="F362" s="28"/>
      <c r="G362" s="28"/>
      <c r="H362" s="28"/>
      <c r="I362" s="28"/>
      <c r="J362" s="28"/>
      <c r="K362" s="28"/>
      <c r="L362" s="28"/>
      <c r="M362" s="28"/>
      <c r="N362" s="28"/>
      <c r="O362" s="28"/>
      <c r="P362" s="28"/>
      <c r="Q362" s="28"/>
      <c r="R362" s="28"/>
      <c r="S362" s="28"/>
      <c r="T362" s="28"/>
      <c r="U362" s="28"/>
    </row>
    <row r="363" spans="1:21" ht="11.25" customHeight="1" x14ac:dyDescent="0.2">
      <c r="A363" s="28"/>
      <c r="B363" s="28"/>
      <c r="C363" s="28"/>
      <c r="D363" s="31"/>
      <c r="E363" s="28"/>
      <c r="F363" s="28"/>
      <c r="G363" s="28"/>
      <c r="H363" s="28"/>
      <c r="I363" s="28"/>
      <c r="J363" s="28"/>
      <c r="K363" s="28"/>
      <c r="L363" s="28"/>
      <c r="M363" s="28"/>
      <c r="N363" s="28"/>
      <c r="O363" s="28"/>
      <c r="P363" s="28"/>
      <c r="Q363" s="28"/>
      <c r="R363" s="28"/>
      <c r="S363" s="28"/>
      <c r="T363" s="28"/>
      <c r="U363" s="28"/>
    </row>
    <row r="364" spans="1:21" ht="11.25" customHeight="1" x14ac:dyDescent="0.2">
      <c r="A364" s="28"/>
      <c r="B364" s="28"/>
      <c r="C364" s="28"/>
      <c r="D364" s="31"/>
      <c r="E364" s="28"/>
      <c r="F364" s="28"/>
      <c r="G364" s="28"/>
      <c r="H364" s="28"/>
      <c r="I364" s="28"/>
      <c r="J364" s="28"/>
      <c r="K364" s="28"/>
      <c r="L364" s="28"/>
      <c r="M364" s="28"/>
      <c r="N364" s="28"/>
      <c r="O364" s="28"/>
      <c r="P364" s="28"/>
      <c r="Q364" s="28"/>
      <c r="R364" s="28"/>
      <c r="S364" s="28"/>
      <c r="T364" s="28"/>
      <c r="U364" s="28"/>
    </row>
    <row r="365" spans="1:21" ht="11.25" customHeight="1" x14ac:dyDescent="0.2">
      <c r="A365" s="28"/>
      <c r="B365" s="28"/>
      <c r="C365" s="28"/>
      <c r="D365" s="31"/>
      <c r="E365" s="28"/>
      <c r="F365" s="28"/>
      <c r="G365" s="28"/>
      <c r="H365" s="28"/>
      <c r="I365" s="28"/>
      <c r="J365" s="28"/>
      <c r="K365" s="28"/>
      <c r="L365" s="28"/>
      <c r="M365" s="28"/>
      <c r="N365" s="28"/>
      <c r="O365" s="28"/>
      <c r="P365" s="28"/>
      <c r="Q365" s="28"/>
      <c r="R365" s="28"/>
      <c r="S365" s="28"/>
      <c r="T365" s="28"/>
      <c r="U365" s="28"/>
    </row>
    <row r="366" spans="1:21" ht="11.25" customHeight="1" x14ac:dyDescent="0.2">
      <c r="A366" s="28"/>
      <c r="B366" s="28"/>
      <c r="C366" s="28"/>
      <c r="D366" s="31"/>
      <c r="E366" s="28"/>
      <c r="F366" s="28"/>
      <c r="G366" s="28"/>
      <c r="H366" s="28"/>
      <c r="I366" s="28"/>
      <c r="J366" s="28"/>
      <c r="K366" s="28"/>
      <c r="L366" s="28"/>
      <c r="M366" s="28"/>
      <c r="N366" s="28"/>
      <c r="O366" s="28"/>
      <c r="P366" s="28"/>
      <c r="Q366" s="28"/>
      <c r="R366" s="28"/>
      <c r="S366" s="28"/>
      <c r="T366" s="28"/>
      <c r="U366" s="28"/>
    </row>
    <row r="367" spans="1:21" ht="11.25" customHeight="1" x14ac:dyDescent="0.2">
      <c r="A367" s="28"/>
      <c r="B367" s="28"/>
      <c r="C367" s="28"/>
      <c r="D367" s="31"/>
      <c r="E367" s="28"/>
      <c r="F367" s="28"/>
      <c r="G367" s="28"/>
      <c r="H367" s="28"/>
      <c r="I367" s="28"/>
      <c r="J367" s="28"/>
      <c r="K367" s="28"/>
      <c r="L367" s="28"/>
      <c r="M367" s="28"/>
      <c r="N367" s="28"/>
      <c r="O367" s="28"/>
      <c r="P367" s="28"/>
      <c r="Q367" s="28"/>
      <c r="R367" s="28"/>
      <c r="S367" s="28"/>
      <c r="T367" s="28"/>
      <c r="U367" s="28"/>
    </row>
    <row r="368" spans="1:21" ht="11.25" customHeight="1" x14ac:dyDescent="0.2">
      <c r="A368" s="28"/>
      <c r="B368" s="28"/>
      <c r="C368" s="28"/>
      <c r="D368" s="31"/>
      <c r="E368" s="28"/>
      <c r="F368" s="28"/>
      <c r="G368" s="28"/>
      <c r="H368" s="28"/>
      <c r="I368" s="28"/>
      <c r="J368" s="28"/>
      <c r="K368" s="28"/>
      <c r="L368" s="28"/>
      <c r="M368" s="28"/>
      <c r="N368" s="28"/>
      <c r="O368" s="28"/>
      <c r="P368" s="28"/>
      <c r="Q368" s="28"/>
      <c r="R368" s="28"/>
      <c r="S368" s="28"/>
      <c r="T368" s="28"/>
      <c r="U368" s="28"/>
    </row>
    <row r="369" spans="1:21" ht="11.25" customHeight="1" x14ac:dyDescent="0.2">
      <c r="A369" s="28"/>
      <c r="B369" s="28"/>
      <c r="C369" s="28"/>
      <c r="D369" s="31"/>
      <c r="E369" s="28"/>
      <c r="F369" s="28"/>
      <c r="G369" s="28"/>
      <c r="H369" s="28"/>
      <c r="I369" s="28"/>
      <c r="J369" s="28"/>
      <c r="K369" s="28"/>
      <c r="L369" s="28"/>
      <c r="M369" s="28"/>
      <c r="N369" s="28"/>
      <c r="O369" s="28"/>
      <c r="P369" s="28"/>
      <c r="Q369" s="28"/>
      <c r="R369" s="28"/>
      <c r="S369" s="28"/>
      <c r="T369" s="28"/>
      <c r="U369" s="28"/>
    </row>
    <row r="370" spans="1:21" ht="11.25" customHeight="1" x14ac:dyDescent="0.2">
      <c r="A370" s="28"/>
      <c r="B370" s="28"/>
      <c r="C370" s="28"/>
      <c r="D370" s="31"/>
      <c r="E370" s="28"/>
      <c r="F370" s="28"/>
      <c r="G370" s="28"/>
      <c r="H370" s="28"/>
      <c r="I370" s="28"/>
      <c r="J370" s="28"/>
      <c r="K370" s="28"/>
      <c r="L370" s="28"/>
      <c r="M370" s="28"/>
      <c r="N370" s="28"/>
      <c r="O370" s="28"/>
      <c r="P370" s="28"/>
      <c r="Q370" s="28"/>
      <c r="R370" s="28"/>
      <c r="S370" s="28"/>
      <c r="T370" s="28"/>
      <c r="U370" s="28"/>
    </row>
    <row r="371" spans="1:21" ht="11.25" customHeight="1" x14ac:dyDescent="0.2">
      <c r="A371" s="28"/>
      <c r="B371" s="28"/>
      <c r="C371" s="28"/>
      <c r="D371" s="31"/>
      <c r="E371" s="28"/>
      <c r="F371" s="28"/>
      <c r="G371" s="28"/>
      <c r="H371" s="28"/>
      <c r="I371" s="28"/>
      <c r="J371" s="28"/>
      <c r="K371" s="28"/>
      <c r="L371" s="28"/>
      <c r="M371" s="28"/>
      <c r="N371" s="28"/>
      <c r="O371" s="28"/>
      <c r="P371" s="28"/>
      <c r="Q371" s="28"/>
      <c r="R371" s="28"/>
      <c r="S371" s="28"/>
      <c r="T371" s="28"/>
      <c r="U371" s="28"/>
    </row>
    <row r="372" spans="1:21" ht="11.25" customHeight="1" x14ac:dyDescent="0.2">
      <c r="A372" s="28"/>
      <c r="B372" s="28"/>
      <c r="C372" s="28"/>
      <c r="D372" s="31"/>
      <c r="E372" s="28"/>
      <c r="F372" s="28"/>
      <c r="G372" s="28"/>
      <c r="H372" s="28"/>
      <c r="I372" s="28"/>
      <c r="J372" s="28"/>
      <c r="K372" s="28"/>
      <c r="L372" s="28"/>
      <c r="M372" s="28"/>
      <c r="N372" s="28"/>
      <c r="O372" s="28"/>
      <c r="P372" s="28"/>
      <c r="Q372" s="28"/>
      <c r="R372" s="28"/>
      <c r="S372" s="28"/>
      <c r="T372" s="28"/>
      <c r="U372" s="28"/>
    </row>
    <row r="373" spans="1:21" ht="11.25" customHeight="1" x14ac:dyDescent="0.2">
      <c r="A373" s="28"/>
      <c r="B373" s="28"/>
      <c r="C373" s="28"/>
      <c r="D373" s="31"/>
      <c r="E373" s="28"/>
      <c r="F373" s="28"/>
      <c r="G373" s="28"/>
      <c r="H373" s="28"/>
      <c r="I373" s="28"/>
      <c r="J373" s="28"/>
      <c r="K373" s="28"/>
      <c r="L373" s="28"/>
      <c r="M373" s="28"/>
      <c r="N373" s="28"/>
      <c r="O373" s="28"/>
      <c r="P373" s="28"/>
      <c r="Q373" s="28"/>
      <c r="R373" s="28"/>
      <c r="S373" s="28"/>
      <c r="T373" s="28"/>
      <c r="U373" s="28"/>
    </row>
    <row r="374" spans="1:21" ht="11.25" customHeight="1" x14ac:dyDescent="0.2">
      <c r="A374" s="28"/>
      <c r="B374" s="28"/>
      <c r="C374" s="28"/>
      <c r="D374" s="31"/>
      <c r="E374" s="28"/>
      <c r="F374" s="28"/>
      <c r="G374" s="28"/>
      <c r="H374" s="28"/>
      <c r="I374" s="28"/>
      <c r="J374" s="28"/>
      <c r="K374" s="28"/>
      <c r="L374" s="28"/>
      <c r="M374" s="28"/>
      <c r="N374" s="28"/>
      <c r="O374" s="28"/>
      <c r="P374" s="28"/>
      <c r="Q374" s="28"/>
      <c r="R374" s="28"/>
      <c r="S374" s="28"/>
      <c r="T374" s="28"/>
      <c r="U374" s="28"/>
    </row>
    <row r="375" spans="1:21" ht="11.25" customHeight="1" x14ac:dyDescent="0.2">
      <c r="A375" s="28"/>
      <c r="B375" s="28"/>
      <c r="C375" s="28"/>
      <c r="D375" s="31"/>
      <c r="E375" s="28"/>
      <c r="F375" s="28"/>
      <c r="G375" s="28"/>
      <c r="H375" s="28"/>
      <c r="I375" s="28"/>
      <c r="J375" s="28"/>
      <c r="K375" s="28"/>
      <c r="L375" s="28"/>
      <c r="M375" s="28"/>
      <c r="N375" s="28"/>
      <c r="O375" s="28"/>
      <c r="P375" s="28"/>
      <c r="Q375" s="28"/>
      <c r="R375" s="28"/>
      <c r="S375" s="28"/>
      <c r="T375" s="28"/>
      <c r="U375" s="28"/>
    </row>
    <row r="376" spans="1:21" ht="11.25" customHeight="1" x14ac:dyDescent="0.2">
      <c r="A376" s="28"/>
      <c r="B376" s="28"/>
      <c r="C376" s="28"/>
      <c r="D376" s="31"/>
      <c r="E376" s="28"/>
      <c r="F376" s="28"/>
      <c r="G376" s="28"/>
      <c r="H376" s="28"/>
      <c r="I376" s="28"/>
      <c r="J376" s="28"/>
      <c r="K376" s="28"/>
      <c r="L376" s="28"/>
      <c r="M376" s="28"/>
      <c r="N376" s="28"/>
      <c r="O376" s="28"/>
      <c r="P376" s="28"/>
      <c r="Q376" s="28"/>
      <c r="R376" s="28"/>
      <c r="S376" s="28"/>
      <c r="T376" s="28"/>
      <c r="U376" s="28"/>
    </row>
    <row r="377" spans="1:21" ht="11.25" customHeight="1" x14ac:dyDescent="0.2">
      <c r="A377" s="28"/>
      <c r="B377" s="28"/>
      <c r="C377" s="28"/>
      <c r="D377" s="31"/>
      <c r="E377" s="28"/>
      <c r="F377" s="28"/>
      <c r="G377" s="28"/>
      <c r="H377" s="28"/>
      <c r="I377" s="28"/>
      <c r="J377" s="28"/>
      <c r="K377" s="28"/>
      <c r="L377" s="28"/>
      <c r="M377" s="28"/>
      <c r="N377" s="28"/>
      <c r="O377" s="28"/>
      <c r="P377" s="28"/>
      <c r="Q377" s="28"/>
      <c r="R377" s="28"/>
      <c r="S377" s="28"/>
      <c r="T377" s="28"/>
      <c r="U377" s="28"/>
    </row>
    <row r="378" spans="1:21" ht="11.25" customHeight="1" x14ac:dyDescent="0.2">
      <c r="A378" s="28"/>
      <c r="B378" s="28"/>
      <c r="C378" s="28"/>
      <c r="D378" s="31"/>
      <c r="E378" s="28"/>
      <c r="F378" s="28"/>
      <c r="G378" s="28"/>
      <c r="H378" s="28"/>
      <c r="I378" s="28"/>
      <c r="J378" s="28"/>
      <c r="K378" s="28"/>
      <c r="L378" s="28"/>
      <c r="M378" s="28"/>
      <c r="N378" s="28"/>
      <c r="O378" s="28"/>
      <c r="P378" s="28"/>
      <c r="Q378" s="28"/>
      <c r="R378" s="28"/>
      <c r="S378" s="28"/>
      <c r="T378" s="28"/>
      <c r="U378" s="28"/>
    </row>
    <row r="379" spans="1:21" ht="11.25" customHeight="1" x14ac:dyDescent="0.2">
      <c r="A379" s="28"/>
      <c r="B379" s="28"/>
      <c r="C379" s="28"/>
      <c r="D379" s="31"/>
      <c r="E379" s="28"/>
      <c r="F379" s="28"/>
      <c r="G379" s="28"/>
      <c r="H379" s="28"/>
      <c r="I379" s="28"/>
      <c r="J379" s="28"/>
      <c r="K379" s="28"/>
      <c r="L379" s="28"/>
      <c r="M379" s="28"/>
      <c r="N379" s="28"/>
      <c r="O379" s="28"/>
      <c r="P379" s="28"/>
      <c r="Q379" s="28"/>
      <c r="R379" s="28"/>
      <c r="S379" s="28"/>
      <c r="T379" s="28"/>
      <c r="U379" s="28"/>
    </row>
    <row r="380" spans="1:21" ht="11.25" customHeight="1" x14ac:dyDescent="0.2">
      <c r="A380" s="28"/>
      <c r="B380" s="28"/>
      <c r="C380" s="28"/>
      <c r="D380" s="31"/>
      <c r="E380" s="28"/>
      <c r="F380" s="28"/>
      <c r="G380" s="28"/>
      <c r="H380" s="28"/>
      <c r="I380" s="28"/>
      <c r="J380" s="28"/>
      <c r="K380" s="28"/>
      <c r="L380" s="28"/>
      <c r="M380" s="28"/>
      <c r="N380" s="28"/>
      <c r="O380" s="28"/>
      <c r="P380" s="28"/>
      <c r="Q380" s="28"/>
      <c r="R380" s="28"/>
      <c r="S380" s="28"/>
      <c r="T380" s="28"/>
      <c r="U380" s="28"/>
    </row>
    <row r="381" spans="1:21" ht="11.25" customHeight="1" x14ac:dyDescent="0.2">
      <c r="A381" s="28"/>
      <c r="B381" s="28"/>
      <c r="C381" s="28"/>
      <c r="D381" s="31"/>
      <c r="E381" s="28"/>
      <c r="F381" s="28"/>
      <c r="G381" s="28"/>
      <c r="H381" s="28"/>
      <c r="I381" s="28"/>
      <c r="J381" s="28"/>
      <c r="K381" s="28"/>
      <c r="L381" s="28"/>
      <c r="M381" s="28"/>
      <c r="N381" s="28"/>
      <c r="O381" s="28"/>
      <c r="P381" s="28"/>
      <c r="Q381" s="28"/>
      <c r="R381" s="28"/>
      <c r="S381" s="28"/>
      <c r="T381" s="28"/>
      <c r="U381" s="28"/>
    </row>
    <row r="382" spans="1:21" ht="11.25" customHeight="1" x14ac:dyDescent="0.2">
      <c r="A382" s="28"/>
      <c r="B382" s="28"/>
      <c r="C382" s="28"/>
      <c r="D382" s="31"/>
      <c r="E382" s="28"/>
      <c r="F382" s="28"/>
      <c r="G382" s="28"/>
      <c r="H382" s="28"/>
      <c r="I382" s="28"/>
      <c r="J382" s="28"/>
      <c r="K382" s="28"/>
      <c r="L382" s="28"/>
      <c r="M382" s="28"/>
      <c r="N382" s="28"/>
      <c r="O382" s="28"/>
      <c r="P382" s="28"/>
      <c r="Q382" s="28"/>
      <c r="R382" s="28"/>
      <c r="S382" s="28"/>
      <c r="T382" s="28"/>
      <c r="U382" s="28"/>
    </row>
    <row r="383" spans="1:21" ht="11.25" customHeight="1" x14ac:dyDescent="0.2">
      <c r="A383" s="28"/>
      <c r="B383" s="28"/>
      <c r="C383" s="28"/>
      <c r="D383" s="31"/>
      <c r="E383" s="28"/>
      <c r="F383" s="28"/>
      <c r="G383" s="28"/>
      <c r="H383" s="28"/>
      <c r="I383" s="28"/>
      <c r="J383" s="28"/>
      <c r="K383" s="28"/>
      <c r="L383" s="28"/>
      <c r="M383" s="28"/>
      <c r="N383" s="28"/>
      <c r="O383" s="28"/>
      <c r="P383" s="28"/>
      <c r="Q383" s="28"/>
      <c r="R383" s="28"/>
      <c r="S383" s="28"/>
      <c r="T383" s="28"/>
      <c r="U383" s="28"/>
    </row>
    <row r="384" spans="1:21" ht="11.25" customHeight="1" x14ac:dyDescent="0.2">
      <c r="A384" s="28"/>
      <c r="B384" s="28"/>
      <c r="C384" s="28"/>
      <c r="D384" s="31"/>
      <c r="E384" s="28"/>
      <c r="F384" s="28"/>
      <c r="G384" s="28"/>
      <c r="H384" s="28"/>
      <c r="I384" s="28"/>
      <c r="J384" s="28"/>
      <c r="K384" s="28"/>
      <c r="L384" s="28"/>
      <c r="M384" s="28"/>
      <c r="N384" s="28"/>
      <c r="O384" s="28"/>
      <c r="P384" s="28"/>
      <c r="Q384" s="28"/>
      <c r="R384" s="28"/>
      <c r="S384" s="28"/>
      <c r="T384" s="28"/>
      <c r="U384" s="28"/>
    </row>
    <row r="385" spans="1:21" ht="11.25" customHeight="1" x14ac:dyDescent="0.2">
      <c r="A385" s="28"/>
      <c r="B385" s="28"/>
      <c r="C385" s="28"/>
      <c r="D385" s="31"/>
      <c r="E385" s="28"/>
      <c r="F385" s="28"/>
      <c r="G385" s="28"/>
      <c r="H385" s="28"/>
      <c r="I385" s="28"/>
      <c r="J385" s="28"/>
      <c r="K385" s="28"/>
      <c r="L385" s="28"/>
      <c r="M385" s="28"/>
      <c r="N385" s="28"/>
      <c r="O385" s="28"/>
      <c r="P385" s="28"/>
      <c r="Q385" s="28"/>
      <c r="R385" s="28"/>
      <c r="S385" s="28"/>
      <c r="T385" s="28"/>
      <c r="U385" s="28"/>
    </row>
    <row r="386" spans="1:21" ht="11.25" customHeight="1" x14ac:dyDescent="0.2">
      <c r="A386" s="28"/>
      <c r="B386" s="28"/>
      <c r="C386" s="28"/>
      <c r="D386" s="31"/>
      <c r="E386" s="28"/>
      <c r="F386" s="28"/>
      <c r="G386" s="28"/>
      <c r="H386" s="28"/>
      <c r="I386" s="28"/>
      <c r="J386" s="28"/>
      <c r="K386" s="28"/>
      <c r="L386" s="28"/>
      <c r="M386" s="28"/>
      <c r="N386" s="28"/>
      <c r="O386" s="28"/>
      <c r="P386" s="28"/>
      <c r="Q386" s="28"/>
      <c r="R386" s="28"/>
      <c r="S386" s="28"/>
      <c r="T386" s="28"/>
      <c r="U386" s="28"/>
    </row>
    <row r="387" spans="1:21" ht="11.25" customHeight="1" x14ac:dyDescent="0.2">
      <c r="A387" s="28"/>
      <c r="B387" s="28"/>
      <c r="C387" s="28"/>
      <c r="D387" s="31"/>
      <c r="E387" s="28"/>
      <c r="F387" s="28"/>
      <c r="G387" s="28"/>
      <c r="H387" s="28"/>
      <c r="I387" s="28"/>
      <c r="J387" s="28"/>
      <c r="K387" s="28"/>
      <c r="L387" s="28"/>
      <c r="M387" s="28"/>
      <c r="N387" s="28"/>
      <c r="O387" s="28"/>
      <c r="P387" s="28"/>
      <c r="Q387" s="28"/>
      <c r="R387" s="28"/>
      <c r="S387" s="28"/>
      <c r="T387" s="28"/>
      <c r="U387" s="28"/>
    </row>
    <row r="388" spans="1:21" ht="11.25" customHeight="1" x14ac:dyDescent="0.2">
      <c r="A388" s="28"/>
      <c r="B388" s="28"/>
      <c r="C388" s="28"/>
      <c r="D388" s="31"/>
      <c r="E388" s="28"/>
      <c r="F388" s="28"/>
      <c r="G388" s="28"/>
      <c r="H388" s="28"/>
      <c r="I388" s="28"/>
      <c r="J388" s="28"/>
      <c r="K388" s="28"/>
      <c r="L388" s="28"/>
      <c r="M388" s="28"/>
      <c r="N388" s="28"/>
      <c r="O388" s="28"/>
      <c r="P388" s="28"/>
      <c r="Q388" s="28"/>
      <c r="R388" s="28"/>
      <c r="S388" s="28"/>
      <c r="T388" s="28"/>
      <c r="U388" s="28"/>
    </row>
    <row r="389" spans="1:21" ht="11.25" customHeight="1" x14ac:dyDescent="0.2">
      <c r="A389" s="28"/>
      <c r="B389" s="28"/>
      <c r="C389" s="28"/>
      <c r="D389" s="31"/>
      <c r="E389" s="28"/>
      <c r="F389" s="28"/>
      <c r="G389" s="28"/>
      <c r="H389" s="28"/>
      <c r="I389" s="28"/>
      <c r="J389" s="28"/>
      <c r="K389" s="28"/>
      <c r="L389" s="28"/>
      <c r="M389" s="28"/>
      <c r="N389" s="28"/>
      <c r="O389" s="28"/>
      <c r="P389" s="28"/>
      <c r="Q389" s="28"/>
      <c r="R389" s="28"/>
      <c r="S389" s="28"/>
      <c r="T389" s="28"/>
      <c r="U389" s="28"/>
    </row>
    <row r="390" spans="1:21" ht="11.25" customHeight="1" x14ac:dyDescent="0.2">
      <c r="A390" s="28"/>
      <c r="B390" s="28"/>
      <c r="C390" s="28"/>
      <c r="D390" s="31"/>
      <c r="E390" s="28"/>
      <c r="F390" s="28"/>
      <c r="G390" s="28"/>
      <c r="H390" s="28"/>
      <c r="I390" s="28"/>
      <c r="J390" s="28"/>
      <c r="K390" s="28"/>
      <c r="L390" s="28"/>
      <c r="M390" s="28"/>
      <c r="N390" s="28"/>
      <c r="O390" s="28"/>
      <c r="P390" s="28"/>
      <c r="Q390" s="28"/>
      <c r="R390" s="28"/>
      <c r="S390" s="28"/>
      <c r="T390" s="28"/>
      <c r="U390" s="28"/>
    </row>
    <row r="391" spans="1:21" ht="11.25" customHeight="1" x14ac:dyDescent="0.2">
      <c r="A391" s="28"/>
      <c r="B391" s="28"/>
      <c r="C391" s="28"/>
      <c r="D391" s="31"/>
      <c r="E391" s="28"/>
      <c r="F391" s="28"/>
      <c r="G391" s="28"/>
      <c r="H391" s="28"/>
      <c r="I391" s="28"/>
      <c r="J391" s="28"/>
      <c r="K391" s="28"/>
      <c r="L391" s="28"/>
      <c r="M391" s="28"/>
      <c r="N391" s="28"/>
      <c r="O391" s="28"/>
      <c r="P391" s="28"/>
      <c r="Q391" s="28"/>
      <c r="R391" s="28"/>
      <c r="S391" s="28"/>
      <c r="T391" s="28"/>
      <c r="U391" s="28"/>
    </row>
    <row r="392" spans="1:21" ht="11.25" customHeight="1" x14ac:dyDescent="0.2">
      <c r="A392" s="28"/>
      <c r="B392" s="28"/>
      <c r="C392" s="28"/>
      <c r="D392" s="31"/>
      <c r="E392" s="28"/>
      <c r="F392" s="28"/>
      <c r="G392" s="28"/>
      <c r="H392" s="28"/>
      <c r="I392" s="28"/>
      <c r="J392" s="28"/>
      <c r="K392" s="28"/>
      <c r="L392" s="28"/>
      <c r="M392" s="28"/>
      <c r="N392" s="28"/>
      <c r="O392" s="28"/>
      <c r="P392" s="28"/>
      <c r="Q392" s="28"/>
      <c r="R392" s="28"/>
      <c r="S392" s="28"/>
      <c r="T392" s="28"/>
      <c r="U392" s="28"/>
    </row>
    <row r="393" spans="1:21" ht="11.25" customHeight="1" x14ac:dyDescent="0.2">
      <c r="A393" s="28"/>
      <c r="B393" s="28"/>
      <c r="C393" s="28"/>
      <c r="D393" s="31"/>
      <c r="E393" s="28"/>
      <c r="F393" s="28"/>
      <c r="G393" s="28"/>
      <c r="H393" s="28"/>
      <c r="I393" s="28"/>
      <c r="J393" s="28"/>
      <c r="K393" s="28"/>
      <c r="L393" s="28"/>
      <c r="M393" s="28"/>
      <c r="N393" s="28"/>
      <c r="O393" s="28"/>
      <c r="P393" s="28"/>
      <c r="Q393" s="28"/>
      <c r="R393" s="28"/>
      <c r="S393" s="28"/>
      <c r="T393" s="28"/>
      <c r="U393" s="28"/>
    </row>
    <row r="394" spans="1:21" ht="11.25" customHeight="1" x14ac:dyDescent="0.2">
      <c r="A394" s="28"/>
      <c r="B394" s="28"/>
      <c r="C394" s="28"/>
      <c r="D394" s="31"/>
      <c r="E394" s="28"/>
      <c r="F394" s="28"/>
      <c r="G394" s="28"/>
      <c r="H394" s="28"/>
      <c r="I394" s="28"/>
      <c r="J394" s="28"/>
      <c r="K394" s="28"/>
      <c r="L394" s="28"/>
      <c r="M394" s="28"/>
      <c r="N394" s="28"/>
      <c r="O394" s="28"/>
      <c r="P394" s="28"/>
      <c r="Q394" s="28"/>
      <c r="R394" s="28"/>
      <c r="S394" s="28"/>
      <c r="T394" s="28"/>
      <c r="U394" s="28"/>
    </row>
    <row r="395" spans="1:21" ht="11.25" customHeight="1" x14ac:dyDescent="0.2">
      <c r="A395" s="28"/>
      <c r="B395" s="28"/>
      <c r="C395" s="28"/>
      <c r="D395" s="31"/>
      <c r="E395" s="28"/>
      <c r="F395" s="28"/>
      <c r="G395" s="28"/>
      <c r="H395" s="28"/>
      <c r="I395" s="28"/>
      <c r="J395" s="28"/>
      <c r="K395" s="28"/>
      <c r="L395" s="28"/>
      <c r="M395" s="28"/>
      <c r="N395" s="28"/>
      <c r="O395" s="28"/>
      <c r="P395" s="28"/>
      <c r="Q395" s="28"/>
      <c r="R395" s="28"/>
      <c r="S395" s="28"/>
      <c r="T395" s="28"/>
      <c r="U395" s="28"/>
    </row>
    <row r="396" spans="1:21" ht="11.25" customHeight="1" x14ac:dyDescent="0.2">
      <c r="A396" s="28"/>
      <c r="B396" s="28"/>
      <c r="C396" s="28"/>
      <c r="D396" s="31"/>
      <c r="E396" s="28"/>
      <c r="F396" s="28"/>
      <c r="G396" s="28"/>
      <c r="H396" s="28"/>
      <c r="I396" s="28"/>
      <c r="J396" s="28"/>
      <c r="K396" s="28"/>
      <c r="L396" s="28"/>
      <c r="M396" s="28"/>
      <c r="N396" s="28"/>
      <c r="O396" s="28"/>
      <c r="P396" s="28"/>
      <c r="Q396" s="28"/>
      <c r="R396" s="28"/>
      <c r="S396" s="28"/>
      <c r="T396" s="28"/>
      <c r="U396" s="28"/>
    </row>
    <row r="397" spans="1:21" ht="11.25" customHeight="1" x14ac:dyDescent="0.2">
      <c r="A397" s="28"/>
      <c r="B397" s="28"/>
      <c r="C397" s="28"/>
      <c r="D397" s="31"/>
      <c r="E397" s="28"/>
      <c r="F397" s="28"/>
      <c r="G397" s="28"/>
      <c r="H397" s="28"/>
      <c r="I397" s="28"/>
      <c r="J397" s="28"/>
      <c r="K397" s="28"/>
      <c r="L397" s="28"/>
      <c r="M397" s="28"/>
      <c r="N397" s="28"/>
      <c r="O397" s="28"/>
      <c r="P397" s="28"/>
      <c r="Q397" s="28"/>
      <c r="R397" s="28"/>
      <c r="S397" s="28"/>
      <c r="T397" s="28"/>
      <c r="U397" s="28"/>
    </row>
    <row r="398" spans="1:21" ht="11.25" customHeight="1" x14ac:dyDescent="0.2">
      <c r="A398" s="28"/>
      <c r="B398" s="28"/>
      <c r="C398" s="28"/>
      <c r="D398" s="31"/>
      <c r="E398" s="28"/>
      <c r="F398" s="28"/>
      <c r="G398" s="28"/>
      <c r="H398" s="28"/>
      <c r="I398" s="28"/>
      <c r="J398" s="28"/>
      <c r="K398" s="28"/>
      <c r="L398" s="28"/>
      <c r="M398" s="28"/>
      <c r="N398" s="28"/>
      <c r="O398" s="28"/>
      <c r="P398" s="28"/>
      <c r="Q398" s="28"/>
      <c r="R398" s="28"/>
      <c r="S398" s="28"/>
      <c r="T398" s="28"/>
      <c r="U398" s="28"/>
    </row>
    <row r="399" spans="1:21" ht="11.25" customHeight="1" x14ac:dyDescent="0.2">
      <c r="A399" s="28"/>
      <c r="B399" s="28"/>
      <c r="C399" s="28"/>
      <c r="D399" s="31"/>
      <c r="E399" s="28"/>
      <c r="F399" s="28"/>
      <c r="G399" s="28"/>
      <c r="H399" s="28"/>
      <c r="I399" s="28"/>
      <c r="J399" s="28"/>
      <c r="K399" s="28"/>
      <c r="L399" s="28"/>
      <c r="M399" s="28"/>
      <c r="N399" s="28"/>
      <c r="O399" s="28"/>
      <c r="P399" s="28"/>
      <c r="Q399" s="28"/>
      <c r="R399" s="28"/>
      <c r="S399" s="28"/>
      <c r="T399" s="28"/>
      <c r="U399" s="28"/>
    </row>
    <row r="400" spans="1:21" ht="11.25" customHeight="1" x14ac:dyDescent="0.2">
      <c r="A400" s="28"/>
      <c r="B400" s="28"/>
      <c r="C400" s="28"/>
      <c r="D400" s="31"/>
      <c r="E400" s="28"/>
      <c r="F400" s="28"/>
      <c r="G400" s="28"/>
      <c r="H400" s="28"/>
      <c r="I400" s="28"/>
      <c r="J400" s="28"/>
      <c r="K400" s="28"/>
      <c r="L400" s="28"/>
      <c r="M400" s="28"/>
      <c r="N400" s="28"/>
      <c r="O400" s="28"/>
      <c r="P400" s="28"/>
      <c r="Q400" s="28"/>
      <c r="R400" s="28"/>
      <c r="S400" s="28"/>
      <c r="T400" s="28"/>
      <c r="U400" s="28"/>
    </row>
    <row r="401" spans="1:21" ht="11.25" customHeight="1" x14ac:dyDescent="0.2">
      <c r="A401" s="28"/>
      <c r="B401" s="28"/>
      <c r="C401" s="28"/>
      <c r="D401" s="31"/>
      <c r="E401" s="28"/>
      <c r="F401" s="28"/>
      <c r="G401" s="28"/>
      <c r="H401" s="28"/>
      <c r="I401" s="28"/>
      <c r="J401" s="28"/>
      <c r="K401" s="28"/>
      <c r="L401" s="28"/>
      <c r="M401" s="28"/>
      <c r="N401" s="28"/>
      <c r="O401" s="28"/>
      <c r="P401" s="28"/>
      <c r="Q401" s="28"/>
      <c r="R401" s="28"/>
      <c r="S401" s="28"/>
      <c r="T401" s="28"/>
      <c r="U401" s="28"/>
    </row>
    <row r="402" spans="1:21" ht="11.25" customHeight="1" x14ac:dyDescent="0.2">
      <c r="A402" s="28"/>
      <c r="B402" s="28"/>
      <c r="C402" s="28"/>
      <c r="D402" s="31"/>
      <c r="E402" s="28"/>
      <c r="F402" s="28"/>
      <c r="G402" s="28"/>
      <c r="H402" s="28"/>
      <c r="I402" s="28"/>
      <c r="J402" s="28"/>
      <c r="K402" s="28"/>
      <c r="L402" s="28"/>
      <c r="M402" s="28"/>
      <c r="N402" s="28"/>
      <c r="O402" s="28"/>
      <c r="P402" s="28"/>
      <c r="Q402" s="28"/>
      <c r="R402" s="28"/>
      <c r="S402" s="28"/>
      <c r="T402" s="28"/>
      <c r="U402" s="28"/>
    </row>
    <row r="403" spans="1:21" ht="11.25" customHeight="1" x14ac:dyDescent="0.2">
      <c r="A403" s="28"/>
      <c r="B403" s="28"/>
      <c r="C403" s="28"/>
      <c r="D403" s="31"/>
      <c r="E403" s="28"/>
      <c r="F403" s="28"/>
      <c r="G403" s="28"/>
      <c r="H403" s="28"/>
      <c r="I403" s="28"/>
      <c r="J403" s="28"/>
      <c r="K403" s="28"/>
      <c r="L403" s="28"/>
      <c r="M403" s="28"/>
      <c r="N403" s="28"/>
      <c r="O403" s="28"/>
      <c r="P403" s="28"/>
      <c r="Q403" s="28"/>
      <c r="R403" s="28"/>
      <c r="S403" s="28"/>
      <c r="T403" s="28"/>
      <c r="U403" s="28"/>
    </row>
    <row r="404" spans="1:21" ht="11.25" customHeight="1" x14ac:dyDescent="0.2">
      <c r="A404" s="28"/>
      <c r="B404" s="28"/>
      <c r="C404" s="28"/>
      <c r="D404" s="31"/>
      <c r="E404" s="28"/>
      <c r="F404" s="28"/>
      <c r="G404" s="28"/>
      <c r="H404" s="28"/>
      <c r="I404" s="28"/>
      <c r="J404" s="28"/>
      <c r="K404" s="28"/>
      <c r="L404" s="28"/>
      <c r="M404" s="28"/>
      <c r="N404" s="28"/>
      <c r="O404" s="28"/>
      <c r="P404" s="28"/>
      <c r="Q404" s="28"/>
      <c r="R404" s="28"/>
      <c r="S404" s="28"/>
      <c r="T404" s="28"/>
      <c r="U404" s="28"/>
    </row>
    <row r="405" spans="1:21" ht="11.25" customHeight="1" x14ac:dyDescent="0.2">
      <c r="A405" s="28"/>
      <c r="B405" s="28"/>
      <c r="C405" s="28"/>
      <c r="D405" s="31"/>
      <c r="E405" s="28"/>
      <c r="F405" s="28"/>
      <c r="G405" s="28"/>
      <c r="H405" s="28"/>
      <c r="I405" s="28"/>
      <c r="J405" s="28"/>
      <c r="K405" s="28"/>
      <c r="L405" s="28"/>
      <c r="M405" s="28"/>
      <c r="N405" s="28"/>
      <c r="O405" s="28"/>
      <c r="P405" s="28"/>
      <c r="Q405" s="28"/>
      <c r="R405" s="28"/>
      <c r="S405" s="28"/>
      <c r="T405" s="28"/>
      <c r="U405" s="28"/>
    </row>
    <row r="406" spans="1:21" ht="11.25" customHeight="1" x14ac:dyDescent="0.2">
      <c r="A406" s="28"/>
      <c r="B406" s="28"/>
      <c r="C406" s="28"/>
      <c r="D406" s="31"/>
      <c r="E406" s="28"/>
      <c r="F406" s="28"/>
      <c r="G406" s="28"/>
      <c r="H406" s="28"/>
      <c r="I406" s="28"/>
      <c r="J406" s="28"/>
      <c r="K406" s="28"/>
      <c r="L406" s="28"/>
      <c r="M406" s="28"/>
      <c r="N406" s="28"/>
      <c r="O406" s="28"/>
      <c r="P406" s="28"/>
      <c r="Q406" s="28"/>
      <c r="R406" s="28"/>
      <c r="S406" s="28"/>
      <c r="T406" s="28"/>
      <c r="U406" s="28"/>
    </row>
    <row r="407" spans="1:21" ht="11.25" customHeight="1" x14ac:dyDescent="0.2">
      <c r="A407" s="28"/>
      <c r="B407" s="28"/>
      <c r="C407" s="28"/>
      <c r="D407" s="31"/>
      <c r="E407" s="28"/>
      <c r="F407" s="28"/>
      <c r="G407" s="28"/>
      <c r="H407" s="28"/>
      <c r="I407" s="28"/>
      <c r="J407" s="28"/>
      <c r="K407" s="28"/>
      <c r="L407" s="28"/>
      <c r="M407" s="28"/>
      <c r="N407" s="28"/>
      <c r="O407" s="28"/>
      <c r="P407" s="28"/>
      <c r="Q407" s="28"/>
      <c r="R407" s="28"/>
      <c r="S407" s="28"/>
      <c r="T407" s="28"/>
      <c r="U407" s="28"/>
    </row>
    <row r="408" spans="1:21" ht="11.25" customHeight="1" x14ac:dyDescent="0.2">
      <c r="A408" s="28"/>
      <c r="B408" s="28"/>
      <c r="C408" s="28"/>
      <c r="D408" s="31"/>
      <c r="E408" s="28"/>
      <c r="F408" s="28"/>
      <c r="G408" s="28"/>
      <c r="H408" s="28"/>
      <c r="I408" s="28"/>
      <c r="J408" s="28"/>
      <c r="K408" s="28"/>
      <c r="L408" s="28"/>
      <c r="M408" s="28"/>
      <c r="N408" s="28"/>
      <c r="O408" s="28"/>
      <c r="P408" s="28"/>
      <c r="Q408" s="28"/>
      <c r="R408" s="28"/>
      <c r="S408" s="28"/>
      <c r="T408" s="28"/>
      <c r="U408" s="28"/>
    </row>
    <row r="409" spans="1:21" ht="11.25" customHeight="1" x14ac:dyDescent="0.2">
      <c r="A409" s="28"/>
      <c r="B409" s="28"/>
      <c r="C409" s="28"/>
      <c r="D409" s="31"/>
      <c r="E409" s="28"/>
      <c r="F409" s="28"/>
      <c r="G409" s="28"/>
      <c r="H409" s="28"/>
      <c r="I409" s="28"/>
      <c r="J409" s="28"/>
      <c r="K409" s="28"/>
      <c r="L409" s="28"/>
      <c r="M409" s="28"/>
      <c r="N409" s="28"/>
      <c r="O409" s="28"/>
      <c r="P409" s="28"/>
      <c r="Q409" s="28"/>
      <c r="R409" s="28"/>
      <c r="S409" s="28"/>
      <c r="T409" s="28"/>
      <c r="U409" s="28"/>
    </row>
    <row r="410" spans="1:21" ht="11.25" customHeight="1" x14ac:dyDescent="0.2">
      <c r="A410" s="28"/>
      <c r="B410" s="28"/>
      <c r="C410" s="28"/>
      <c r="D410" s="31"/>
      <c r="E410" s="28"/>
      <c r="F410" s="28"/>
      <c r="G410" s="28"/>
      <c r="H410" s="28"/>
      <c r="I410" s="28"/>
      <c r="J410" s="28"/>
      <c r="K410" s="28"/>
      <c r="L410" s="28"/>
      <c r="M410" s="28"/>
      <c r="N410" s="28"/>
      <c r="O410" s="28"/>
      <c r="P410" s="28"/>
      <c r="Q410" s="28"/>
      <c r="R410" s="28"/>
      <c r="S410" s="28"/>
      <c r="T410" s="28"/>
      <c r="U410" s="28"/>
    </row>
    <row r="411" spans="1:21" ht="11.25" customHeight="1" x14ac:dyDescent="0.2">
      <c r="A411" s="28"/>
      <c r="B411" s="28"/>
      <c r="C411" s="28"/>
      <c r="D411" s="31"/>
      <c r="E411" s="28"/>
      <c r="F411" s="28"/>
      <c r="G411" s="28"/>
      <c r="H411" s="28"/>
      <c r="I411" s="28"/>
      <c r="J411" s="28"/>
      <c r="K411" s="28"/>
      <c r="L411" s="28"/>
      <c r="M411" s="28"/>
      <c r="N411" s="28"/>
      <c r="O411" s="28"/>
      <c r="P411" s="28"/>
      <c r="Q411" s="28"/>
      <c r="R411" s="28"/>
      <c r="S411" s="28"/>
      <c r="T411" s="28"/>
      <c r="U411" s="28"/>
    </row>
    <row r="412" spans="1:21" ht="11.25" customHeight="1" x14ac:dyDescent="0.2">
      <c r="A412" s="28"/>
      <c r="B412" s="28"/>
      <c r="C412" s="28"/>
      <c r="D412" s="31"/>
      <c r="E412" s="28"/>
      <c r="F412" s="28"/>
      <c r="G412" s="28"/>
      <c r="H412" s="28"/>
      <c r="I412" s="28"/>
      <c r="J412" s="28"/>
      <c r="K412" s="28"/>
      <c r="L412" s="28"/>
      <c r="M412" s="28"/>
      <c r="N412" s="28"/>
      <c r="O412" s="28"/>
      <c r="P412" s="28"/>
      <c r="Q412" s="28"/>
      <c r="R412" s="28"/>
      <c r="S412" s="28"/>
      <c r="T412" s="28"/>
      <c r="U412" s="28"/>
    </row>
    <row r="413" spans="1:21" ht="11.25" customHeight="1" x14ac:dyDescent="0.2">
      <c r="A413" s="28"/>
      <c r="B413" s="28"/>
      <c r="C413" s="28"/>
      <c r="D413" s="31"/>
      <c r="E413" s="28"/>
      <c r="F413" s="28"/>
      <c r="G413" s="28"/>
      <c r="H413" s="28"/>
      <c r="I413" s="28"/>
      <c r="J413" s="28"/>
      <c r="K413" s="28"/>
      <c r="L413" s="28"/>
      <c r="M413" s="28"/>
      <c r="N413" s="28"/>
      <c r="O413" s="28"/>
      <c r="P413" s="28"/>
      <c r="Q413" s="28"/>
      <c r="R413" s="28"/>
      <c r="S413" s="28"/>
      <c r="T413" s="28"/>
      <c r="U413" s="28"/>
    </row>
    <row r="414" spans="1:21" ht="11.25" customHeight="1" x14ac:dyDescent="0.2">
      <c r="A414" s="28"/>
      <c r="B414" s="28"/>
      <c r="C414" s="28"/>
      <c r="D414" s="31"/>
      <c r="E414" s="28"/>
      <c r="F414" s="28"/>
      <c r="G414" s="28"/>
      <c r="H414" s="28"/>
      <c r="I414" s="28"/>
      <c r="J414" s="28"/>
      <c r="K414" s="28"/>
      <c r="L414" s="28"/>
      <c r="M414" s="28"/>
      <c r="N414" s="28"/>
      <c r="O414" s="28"/>
      <c r="P414" s="28"/>
      <c r="Q414" s="28"/>
      <c r="R414" s="28"/>
      <c r="S414" s="28"/>
      <c r="T414" s="28"/>
      <c r="U414" s="28"/>
    </row>
    <row r="415" spans="1:21" ht="11.25" customHeight="1" x14ac:dyDescent="0.2">
      <c r="A415" s="28"/>
      <c r="B415" s="28"/>
      <c r="C415" s="28"/>
      <c r="D415" s="31"/>
      <c r="E415" s="28"/>
      <c r="F415" s="28"/>
      <c r="G415" s="28"/>
      <c r="H415" s="28"/>
      <c r="I415" s="28"/>
      <c r="J415" s="28"/>
      <c r="K415" s="28"/>
      <c r="L415" s="28"/>
      <c r="M415" s="28"/>
      <c r="N415" s="28"/>
      <c r="O415" s="28"/>
      <c r="P415" s="28"/>
      <c r="Q415" s="28"/>
      <c r="R415" s="28"/>
      <c r="S415" s="28"/>
      <c r="T415" s="28"/>
      <c r="U415" s="28"/>
    </row>
    <row r="416" spans="1:21" ht="11.25" customHeight="1" x14ac:dyDescent="0.2">
      <c r="A416" s="28"/>
      <c r="B416" s="28"/>
      <c r="C416" s="28"/>
      <c r="D416" s="31"/>
      <c r="E416" s="28"/>
      <c r="F416" s="28"/>
      <c r="G416" s="28"/>
      <c r="H416" s="28"/>
      <c r="I416" s="28"/>
      <c r="J416" s="28"/>
      <c r="K416" s="28"/>
      <c r="L416" s="28"/>
      <c r="M416" s="28"/>
      <c r="N416" s="28"/>
      <c r="O416" s="28"/>
      <c r="P416" s="28"/>
      <c r="Q416" s="28"/>
      <c r="R416" s="28"/>
      <c r="S416" s="28"/>
      <c r="T416" s="28"/>
      <c r="U416" s="28"/>
    </row>
    <row r="417" spans="1:21" ht="11.25" customHeight="1" x14ac:dyDescent="0.2">
      <c r="A417" s="28"/>
      <c r="B417" s="28"/>
      <c r="C417" s="28"/>
      <c r="D417" s="31"/>
      <c r="E417" s="28"/>
      <c r="F417" s="28"/>
      <c r="G417" s="28"/>
      <c r="H417" s="28"/>
      <c r="I417" s="28"/>
      <c r="J417" s="28"/>
      <c r="K417" s="28"/>
      <c r="L417" s="28"/>
      <c r="M417" s="28"/>
      <c r="N417" s="28"/>
      <c r="O417" s="28"/>
      <c r="P417" s="28"/>
      <c r="Q417" s="28"/>
      <c r="R417" s="28"/>
      <c r="S417" s="28"/>
      <c r="T417" s="28"/>
      <c r="U417" s="28"/>
    </row>
    <row r="418" spans="1:21" ht="11.25" customHeight="1" x14ac:dyDescent="0.2">
      <c r="A418" s="28"/>
      <c r="B418" s="28"/>
      <c r="C418" s="28"/>
      <c r="D418" s="31"/>
      <c r="E418" s="28"/>
      <c r="F418" s="28"/>
      <c r="G418" s="28"/>
      <c r="H418" s="28"/>
      <c r="I418" s="28"/>
      <c r="J418" s="28"/>
      <c r="K418" s="28"/>
      <c r="L418" s="28"/>
      <c r="M418" s="28"/>
      <c r="N418" s="28"/>
      <c r="O418" s="28"/>
      <c r="P418" s="28"/>
      <c r="Q418" s="28"/>
      <c r="R418" s="28"/>
      <c r="S418" s="28"/>
      <c r="T418" s="28"/>
      <c r="U418" s="28"/>
    </row>
    <row r="419" spans="1:21" ht="11.25" customHeight="1" x14ac:dyDescent="0.2">
      <c r="A419" s="28"/>
      <c r="B419" s="28"/>
      <c r="C419" s="28"/>
      <c r="D419" s="31"/>
      <c r="E419" s="28"/>
      <c r="F419" s="28"/>
      <c r="G419" s="28"/>
      <c r="H419" s="28"/>
      <c r="I419" s="28"/>
      <c r="J419" s="28"/>
      <c r="K419" s="28"/>
      <c r="L419" s="28"/>
      <c r="M419" s="28"/>
      <c r="N419" s="28"/>
      <c r="O419" s="28"/>
      <c r="P419" s="28"/>
      <c r="Q419" s="28"/>
      <c r="R419" s="28"/>
      <c r="S419" s="28"/>
      <c r="T419" s="28"/>
      <c r="U419" s="28"/>
    </row>
    <row r="420" spans="1:21" ht="11.25" customHeight="1" x14ac:dyDescent="0.2">
      <c r="A420" s="28"/>
      <c r="B420" s="28"/>
      <c r="C420" s="28"/>
      <c r="D420" s="31"/>
      <c r="E420" s="28"/>
      <c r="F420" s="28"/>
      <c r="G420" s="28"/>
      <c r="H420" s="28"/>
      <c r="I420" s="28"/>
      <c r="J420" s="28"/>
      <c r="K420" s="28"/>
      <c r="L420" s="28"/>
      <c r="M420" s="28"/>
      <c r="N420" s="28"/>
      <c r="O420" s="28"/>
      <c r="P420" s="28"/>
      <c r="Q420" s="28"/>
      <c r="R420" s="28"/>
      <c r="S420" s="28"/>
      <c r="T420" s="28"/>
      <c r="U420" s="28"/>
    </row>
    <row r="421" spans="1:21" ht="11.25" customHeight="1" x14ac:dyDescent="0.2">
      <c r="A421" s="28"/>
      <c r="B421" s="28"/>
      <c r="C421" s="28"/>
      <c r="D421" s="31"/>
      <c r="E421" s="28"/>
      <c r="F421" s="28"/>
      <c r="G421" s="28"/>
      <c r="H421" s="28"/>
      <c r="I421" s="28"/>
      <c r="J421" s="28"/>
      <c r="K421" s="28"/>
      <c r="L421" s="28"/>
      <c r="M421" s="28"/>
      <c r="N421" s="28"/>
      <c r="O421" s="28"/>
      <c r="P421" s="28"/>
      <c r="Q421" s="28"/>
      <c r="R421" s="28"/>
      <c r="S421" s="28"/>
      <c r="T421" s="28"/>
      <c r="U421" s="28"/>
    </row>
    <row r="422" spans="1:21" ht="11.25" customHeight="1" x14ac:dyDescent="0.2">
      <c r="A422" s="28"/>
      <c r="B422" s="28"/>
      <c r="C422" s="28"/>
      <c r="D422" s="31"/>
      <c r="E422" s="28"/>
      <c r="F422" s="28"/>
      <c r="G422" s="28"/>
      <c r="H422" s="28"/>
      <c r="I422" s="28"/>
      <c r="J422" s="28"/>
      <c r="K422" s="28"/>
      <c r="L422" s="28"/>
      <c r="M422" s="28"/>
      <c r="N422" s="28"/>
      <c r="O422" s="28"/>
      <c r="P422" s="28"/>
      <c r="Q422" s="28"/>
      <c r="R422" s="28"/>
      <c r="S422" s="28"/>
      <c r="T422" s="28"/>
      <c r="U422" s="28"/>
    </row>
    <row r="423" spans="1:21" ht="11.25" customHeight="1" x14ac:dyDescent="0.2">
      <c r="A423" s="28"/>
      <c r="B423" s="28"/>
      <c r="C423" s="28"/>
      <c r="D423" s="31"/>
      <c r="E423" s="28"/>
      <c r="F423" s="28"/>
      <c r="G423" s="28"/>
      <c r="H423" s="28"/>
      <c r="I423" s="28"/>
      <c r="J423" s="28"/>
      <c r="K423" s="28"/>
      <c r="L423" s="28"/>
      <c r="M423" s="28"/>
      <c r="N423" s="28"/>
      <c r="O423" s="28"/>
      <c r="P423" s="28"/>
      <c r="Q423" s="28"/>
      <c r="R423" s="28"/>
      <c r="S423" s="28"/>
      <c r="T423" s="28"/>
      <c r="U423" s="28"/>
    </row>
    <row r="424" spans="1:21" ht="11.25" customHeight="1" x14ac:dyDescent="0.2">
      <c r="A424" s="28"/>
      <c r="B424" s="28"/>
      <c r="C424" s="28"/>
      <c r="D424" s="31"/>
      <c r="E424" s="28"/>
      <c r="F424" s="28"/>
      <c r="G424" s="28"/>
      <c r="H424" s="28"/>
      <c r="I424" s="28"/>
      <c r="J424" s="28"/>
      <c r="K424" s="28"/>
      <c r="L424" s="28"/>
      <c r="M424" s="28"/>
      <c r="N424" s="28"/>
      <c r="O424" s="28"/>
      <c r="P424" s="28"/>
      <c r="Q424" s="28"/>
      <c r="R424" s="28"/>
      <c r="S424" s="28"/>
      <c r="T424" s="28"/>
      <c r="U424" s="28"/>
    </row>
    <row r="425" spans="1:21" ht="11.25" customHeight="1" x14ac:dyDescent="0.2">
      <c r="A425" s="28"/>
      <c r="B425" s="28"/>
      <c r="C425" s="28"/>
      <c r="D425" s="31"/>
      <c r="E425" s="28"/>
      <c r="F425" s="28"/>
      <c r="G425" s="28"/>
      <c r="H425" s="28"/>
      <c r="I425" s="28"/>
      <c r="J425" s="28"/>
      <c r="K425" s="28"/>
      <c r="L425" s="28"/>
      <c r="M425" s="28"/>
      <c r="N425" s="28"/>
      <c r="O425" s="28"/>
      <c r="P425" s="28"/>
      <c r="Q425" s="28"/>
      <c r="R425" s="28"/>
      <c r="S425" s="28"/>
      <c r="T425" s="28"/>
      <c r="U425" s="28"/>
    </row>
    <row r="426" spans="1:21" ht="11.25" customHeight="1" x14ac:dyDescent="0.2">
      <c r="A426" s="28"/>
      <c r="B426" s="28"/>
      <c r="C426" s="28"/>
      <c r="D426" s="31"/>
      <c r="E426" s="28"/>
      <c r="F426" s="28"/>
      <c r="G426" s="28"/>
      <c r="H426" s="28"/>
      <c r="I426" s="28"/>
      <c r="J426" s="28"/>
      <c r="K426" s="28"/>
      <c r="L426" s="28"/>
      <c r="M426" s="28"/>
      <c r="N426" s="28"/>
      <c r="O426" s="28"/>
      <c r="P426" s="28"/>
      <c r="Q426" s="28"/>
      <c r="R426" s="28"/>
      <c r="S426" s="28"/>
      <c r="T426" s="28"/>
      <c r="U426" s="28"/>
    </row>
    <row r="427" spans="1:21" ht="11.25" customHeight="1" x14ac:dyDescent="0.2">
      <c r="A427" s="28"/>
      <c r="B427" s="28"/>
      <c r="C427" s="28"/>
      <c r="D427" s="31"/>
      <c r="E427" s="28"/>
      <c r="F427" s="28"/>
      <c r="G427" s="28"/>
      <c r="H427" s="28"/>
      <c r="I427" s="28"/>
      <c r="J427" s="28"/>
      <c r="K427" s="28"/>
      <c r="L427" s="28"/>
      <c r="M427" s="28"/>
      <c r="N427" s="28"/>
      <c r="O427" s="28"/>
      <c r="P427" s="28"/>
      <c r="Q427" s="28"/>
      <c r="R427" s="28"/>
      <c r="S427" s="28"/>
      <c r="T427" s="28"/>
      <c r="U427" s="28"/>
    </row>
    <row r="428" spans="1:21" ht="11.25" customHeight="1" x14ac:dyDescent="0.2">
      <c r="A428" s="28"/>
      <c r="B428" s="28"/>
      <c r="C428" s="28"/>
      <c r="D428" s="31"/>
      <c r="E428" s="28"/>
      <c r="F428" s="28"/>
      <c r="G428" s="28"/>
      <c r="H428" s="28"/>
      <c r="I428" s="28"/>
      <c r="J428" s="28"/>
      <c r="K428" s="28"/>
      <c r="L428" s="28"/>
      <c r="M428" s="28"/>
      <c r="N428" s="28"/>
      <c r="O428" s="28"/>
      <c r="P428" s="28"/>
      <c r="Q428" s="28"/>
      <c r="R428" s="28"/>
      <c r="S428" s="28"/>
      <c r="T428" s="28"/>
      <c r="U428" s="28"/>
    </row>
    <row r="429" spans="1:21" ht="11.25" customHeight="1" x14ac:dyDescent="0.2">
      <c r="A429" s="28"/>
      <c r="B429" s="28"/>
      <c r="C429" s="28"/>
      <c r="D429" s="31"/>
      <c r="E429" s="28"/>
      <c r="F429" s="28"/>
      <c r="G429" s="28"/>
      <c r="H429" s="28"/>
      <c r="I429" s="28"/>
      <c r="J429" s="28"/>
      <c r="K429" s="28"/>
      <c r="L429" s="28"/>
      <c r="M429" s="28"/>
      <c r="N429" s="28"/>
      <c r="O429" s="28"/>
      <c r="P429" s="28"/>
      <c r="Q429" s="28"/>
      <c r="R429" s="28"/>
      <c r="S429" s="28"/>
      <c r="T429" s="28"/>
      <c r="U429" s="28"/>
    </row>
    <row r="430" spans="1:21" ht="11.25" customHeight="1" x14ac:dyDescent="0.2">
      <c r="A430" s="28"/>
      <c r="B430" s="28"/>
      <c r="C430" s="28"/>
      <c r="D430" s="31"/>
      <c r="E430" s="28"/>
      <c r="F430" s="28"/>
      <c r="G430" s="28"/>
      <c r="H430" s="28"/>
      <c r="I430" s="28"/>
      <c r="J430" s="28"/>
      <c r="K430" s="28"/>
      <c r="L430" s="28"/>
      <c r="M430" s="28"/>
      <c r="N430" s="28"/>
      <c r="O430" s="28"/>
      <c r="P430" s="28"/>
      <c r="Q430" s="28"/>
      <c r="R430" s="28"/>
      <c r="S430" s="28"/>
      <c r="T430" s="28"/>
      <c r="U430" s="28"/>
    </row>
    <row r="431" spans="1:21" ht="11.25" customHeight="1" x14ac:dyDescent="0.2">
      <c r="A431" s="28"/>
      <c r="B431" s="28"/>
      <c r="C431" s="28"/>
      <c r="D431" s="31"/>
      <c r="E431" s="28"/>
      <c r="F431" s="28"/>
      <c r="G431" s="28"/>
      <c r="H431" s="28"/>
      <c r="I431" s="28"/>
      <c r="J431" s="28"/>
      <c r="K431" s="28"/>
      <c r="L431" s="28"/>
      <c r="M431" s="28"/>
      <c r="N431" s="28"/>
      <c r="O431" s="28"/>
      <c r="P431" s="28"/>
      <c r="Q431" s="28"/>
      <c r="R431" s="28"/>
      <c r="S431" s="28"/>
      <c r="T431" s="28"/>
      <c r="U431" s="28"/>
    </row>
    <row r="432" spans="1:21" ht="11.25" customHeight="1" x14ac:dyDescent="0.2">
      <c r="A432" s="28"/>
      <c r="B432" s="28"/>
      <c r="C432" s="28"/>
      <c r="D432" s="31"/>
      <c r="E432" s="28"/>
      <c r="F432" s="28"/>
      <c r="G432" s="28"/>
      <c r="H432" s="28"/>
      <c r="I432" s="28"/>
      <c r="J432" s="28"/>
      <c r="K432" s="28"/>
      <c r="L432" s="28"/>
      <c r="M432" s="28"/>
      <c r="N432" s="28"/>
      <c r="O432" s="28"/>
      <c r="P432" s="28"/>
      <c r="Q432" s="28"/>
      <c r="R432" s="28"/>
      <c r="S432" s="28"/>
      <c r="T432" s="28"/>
      <c r="U432" s="28"/>
    </row>
    <row r="433" spans="1:21" ht="11.25" customHeight="1" x14ac:dyDescent="0.2">
      <c r="A433" s="28"/>
      <c r="B433" s="28"/>
      <c r="C433" s="28"/>
      <c r="D433" s="31"/>
      <c r="E433" s="28"/>
      <c r="F433" s="28"/>
      <c r="G433" s="28"/>
      <c r="H433" s="28"/>
      <c r="I433" s="28"/>
      <c r="J433" s="28"/>
      <c r="K433" s="28"/>
      <c r="L433" s="28"/>
      <c r="M433" s="28"/>
      <c r="N433" s="28"/>
      <c r="O433" s="28"/>
      <c r="P433" s="28"/>
      <c r="Q433" s="28"/>
      <c r="R433" s="28"/>
      <c r="S433" s="28"/>
      <c r="T433" s="28"/>
      <c r="U433" s="28"/>
    </row>
    <row r="434" spans="1:21" ht="11.25" customHeight="1" x14ac:dyDescent="0.2">
      <c r="A434" s="28"/>
      <c r="B434" s="28"/>
      <c r="C434" s="28"/>
      <c r="D434" s="31"/>
      <c r="E434" s="28"/>
      <c r="F434" s="28"/>
      <c r="G434" s="28"/>
      <c r="H434" s="28"/>
      <c r="I434" s="28"/>
      <c r="J434" s="28"/>
      <c r="K434" s="28"/>
      <c r="L434" s="28"/>
      <c r="M434" s="28"/>
      <c r="N434" s="28"/>
      <c r="O434" s="28"/>
      <c r="P434" s="28"/>
      <c r="Q434" s="28"/>
      <c r="R434" s="28"/>
      <c r="S434" s="28"/>
      <c r="T434" s="28"/>
      <c r="U434" s="28"/>
    </row>
    <row r="435" spans="1:21" ht="11.25" customHeight="1" x14ac:dyDescent="0.2">
      <c r="A435" s="28"/>
      <c r="B435" s="28"/>
      <c r="C435" s="28"/>
      <c r="D435" s="31"/>
      <c r="E435" s="28"/>
      <c r="F435" s="28"/>
      <c r="G435" s="28"/>
      <c r="H435" s="28"/>
      <c r="I435" s="28"/>
      <c r="J435" s="28"/>
      <c r="K435" s="28"/>
      <c r="L435" s="28"/>
      <c r="M435" s="28"/>
      <c r="N435" s="28"/>
      <c r="O435" s="28"/>
      <c r="P435" s="28"/>
      <c r="Q435" s="28"/>
      <c r="R435" s="28"/>
      <c r="S435" s="28"/>
      <c r="T435" s="28"/>
      <c r="U435" s="28"/>
    </row>
    <row r="436" spans="1:21" ht="11.25" customHeight="1" x14ac:dyDescent="0.2">
      <c r="A436" s="28"/>
      <c r="B436" s="28"/>
      <c r="C436" s="28"/>
      <c r="D436" s="31"/>
      <c r="E436" s="28"/>
      <c r="F436" s="28"/>
      <c r="G436" s="28"/>
      <c r="H436" s="28"/>
      <c r="I436" s="28"/>
      <c r="J436" s="28"/>
      <c r="K436" s="28"/>
      <c r="L436" s="28"/>
      <c r="M436" s="28"/>
      <c r="N436" s="28"/>
      <c r="O436" s="28"/>
      <c r="P436" s="28"/>
      <c r="Q436" s="28"/>
      <c r="R436" s="28"/>
      <c r="S436" s="28"/>
      <c r="T436" s="28"/>
      <c r="U436" s="28"/>
    </row>
    <row r="437" spans="1:21" ht="11.25" customHeight="1" x14ac:dyDescent="0.2">
      <c r="A437" s="28"/>
      <c r="B437" s="28"/>
      <c r="C437" s="28"/>
      <c r="D437" s="31"/>
      <c r="E437" s="28"/>
      <c r="F437" s="28"/>
      <c r="G437" s="28"/>
      <c r="H437" s="28"/>
      <c r="I437" s="28"/>
      <c r="J437" s="28"/>
      <c r="K437" s="28"/>
      <c r="L437" s="28"/>
      <c r="M437" s="28"/>
      <c r="N437" s="28"/>
      <c r="O437" s="28"/>
      <c r="P437" s="28"/>
      <c r="Q437" s="28"/>
      <c r="R437" s="28"/>
      <c r="S437" s="28"/>
      <c r="T437" s="28"/>
      <c r="U437" s="28"/>
    </row>
    <row r="438" spans="1:21" ht="11.25" customHeight="1" x14ac:dyDescent="0.2">
      <c r="A438" s="28"/>
      <c r="B438" s="28"/>
      <c r="C438" s="28"/>
      <c r="D438" s="31"/>
      <c r="E438" s="28"/>
      <c r="F438" s="28"/>
      <c r="G438" s="28"/>
      <c r="H438" s="28"/>
      <c r="I438" s="28"/>
      <c r="J438" s="28"/>
      <c r="K438" s="28"/>
      <c r="L438" s="28"/>
      <c r="M438" s="28"/>
      <c r="N438" s="28"/>
      <c r="O438" s="28"/>
      <c r="P438" s="28"/>
      <c r="Q438" s="28"/>
      <c r="R438" s="28"/>
      <c r="S438" s="28"/>
      <c r="T438" s="28"/>
      <c r="U438" s="28"/>
    </row>
    <row r="439" spans="1:21" ht="11.25" customHeight="1" x14ac:dyDescent="0.2">
      <c r="A439" s="28"/>
      <c r="B439" s="28"/>
      <c r="C439" s="28"/>
      <c r="D439" s="31"/>
      <c r="E439" s="28"/>
      <c r="F439" s="28"/>
      <c r="G439" s="28"/>
      <c r="H439" s="28"/>
      <c r="I439" s="28"/>
      <c r="J439" s="28"/>
      <c r="K439" s="28"/>
      <c r="L439" s="28"/>
      <c r="M439" s="28"/>
      <c r="N439" s="28"/>
      <c r="O439" s="28"/>
      <c r="P439" s="28"/>
      <c r="Q439" s="28"/>
      <c r="R439" s="28"/>
      <c r="S439" s="28"/>
      <c r="T439" s="28"/>
      <c r="U439" s="28"/>
    </row>
    <row r="440" spans="1:21" ht="11.25" customHeight="1" x14ac:dyDescent="0.2">
      <c r="A440" s="28"/>
      <c r="B440" s="28"/>
      <c r="C440" s="28"/>
      <c r="D440" s="31"/>
      <c r="E440" s="28"/>
      <c r="F440" s="28"/>
      <c r="G440" s="28"/>
      <c r="H440" s="28"/>
      <c r="I440" s="28"/>
      <c r="J440" s="28"/>
      <c r="K440" s="28"/>
      <c r="L440" s="28"/>
      <c r="M440" s="28"/>
      <c r="N440" s="28"/>
      <c r="O440" s="28"/>
      <c r="P440" s="28"/>
      <c r="Q440" s="28"/>
      <c r="R440" s="28"/>
      <c r="S440" s="28"/>
      <c r="T440" s="28"/>
      <c r="U440" s="28"/>
    </row>
    <row r="441" spans="1:21" ht="11.25" customHeight="1" x14ac:dyDescent="0.2">
      <c r="A441" s="28"/>
      <c r="B441" s="28"/>
      <c r="C441" s="28"/>
      <c r="D441" s="31"/>
      <c r="E441" s="28"/>
      <c r="F441" s="28"/>
      <c r="G441" s="28"/>
      <c r="H441" s="28"/>
      <c r="I441" s="28"/>
      <c r="J441" s="28"/>
      <c r="K441" s="28"/>
      <c r="L441" s="28"/>
      <c r="M441" s="28"/>
      <c r="N441" s="28"/>
      <c r="O441" s="28"/>
      <c r="P441" s="28"/>
      <c r="Q441" s="28"/>
      <c r="R441" s="28"/>
      <c r="S441" s="28"/>
      <c r="T441" s="28"/>
      <c r="U441" s="28"/>
    </row>
    <row r="442" spans="1:21" ht="11.25" customHeight="1" x14ac:dyDescent="0.2">
      <c r="A442" s="28"/>
      <c r="B442" s="28"/>
      <c r="C442" s="28"/>
      <c r="D442" s="31"/>
      <c r="E442" s="28"/>
      <c r="F442" s="28"/>
      <c r="G442" s="28"/>
      <c r="H442" s="28"/>
      <c r="I442" s="28"/>
      <c r="J442" s="28"/>
      <c r="K442" s="28"/>
      <c r="L442" s="28"/>
      <c r="M442" s="28"/>
      <c r="N442" s="28"/>
      <c r="O442" s="28"/>
      <c r="P442" s="28"/>
      <c r="Q442" s="28"/>
      <c r="R442" s="28"/>
      <c r="S442" s="28"/>
      <c r="T442" s="28"/>
      <c r="U442" s="28"/>
    </row>
    <row r="443" spans="1:21" ht="11.25" customHeight="1" x14ac:dyDescent="0.2">
      <c r="A443" s="28"/>
      <c r="B443" s="28"/>
      <c r="C443" s="28"/>
      <c r="D443" s="31"/>
      <c r="E443" s="28"/>
      <c r="F443" s="28"/>
      <c r="G443" s="28"/>
      <c r="H443" s="28"/>
      <c r="I443" s="28"/>
      <c r="J443" s="28"/>
      <c r="K443" s="28"/>
      <c r="L443" s="28"/>
      <c r="M443" s="28"/>
      <c r="N443" s="28"/>
      <c r="O443" s="28"/>
      <c r="P443" s="28"/>
      <c r="Q443" s="28"/>
      <c r="R443" s="28"/>
      <c r="S443" s="28"/>
      <c r="T443" s="28"/>
      <c r="U443" s="28"/>
    </row>
    <row r="444" spans="1:21" ht="11.25" customHeight="1" x14ac:dyDescent="0.2">
      <c r="A444" s="28"/>
      <c r="B444" s="28"/>
      <c r="C444" s="28"/>
      <c r="D444" s="31"/>
      <c r="E444" s="28"/>
      <c r="F444" s="28"/>
      <c r="G444" s="28"/>
      <c r="H444" s="28"/>
      <c r="I444" s="28"/>
      <c r="J444" s="28"/>
      <c r="K444" s="28"/>
      <c r="L444" s="28"/>
      <c r="M444" s="28"/>
      <c r="N444" s="28"/>
      <c r="O444" s="28"/>
      <c r="P444" s="28"/>
      <c r="Q444" s="28"/>
      <c r="R444" s="28"/>
      <c r="S444" s="28"/>
      <c r="T444" s="28"/>
      <c r="U444" s="28"/>
    </row>
    <row r="445" spans="1:21" ht="11.25" customHeight="1" x14ac:dyDescent="0.2">
      <c r="A445" s="28"/>
      <c r="B445" s="28"/>
      <c r="C445" s="28"/>
      <c r="D445" s="31"/>
      <c r="E445" s="28"/>
      <c r="F445" s="28"/>
      <c r="G445" s="28"/>
      <c r="H445" s="28"/>
      <c r="I445" s="28"/>
      <c r="J445" s="28"/>
      <c r="K445" s="28"/>
      <c r="L445" s="28"/>
      <c r="M445" s="28"/>
      <c r="N445" s="28"/>
      <c r="O445" s="28"/>
      <c r="P445" s="28"/>
      <c r="Q445" s="28"/>
      <c r="R445" s="28"/>
      <c r="S445" s="28"/>
      <c r="T445" s="28"/>
      <c r="U445" s="28"/>
    </row>
    <row r="446" spans="1:21" ht="11.25" customHeight="1" x14ac:dyDescent="0.2">
      <c r="A446" s="28"/>
      <c r="B446" s="28"/>
      <c r="C446" s="28"/>
      <c r="D446" s="31"/>
      <c r="E446" s="28"/>
      <c r="F446" s="28"/>
      <c r="G446" s="28"/>
      <c r="H446" s="28"/>
      <c r="I446" s="28"/>
      <c r="J446" s="28"/>
      <c r="K446" s="28"/>
      <c r="L446" s="28"/>
      <c r="M446" s="28"/>
      <c r="N446" s="28"/>
      <c r="O446" s="28"/>
      <c r="P446" s="28"/>
      <c r="Q446" s="28"/>
      <c r="R446" s="28"/>
      <c r="S446" s="28"/>
      <c r="T446" s="28"/>
      <c r="U446" s="28"/>
    </row>
    <row r="447" spans="1:21" ht="11.25" customHeight="1" x14ac:dyDescent="0.2">
      <c r="A447" s="28"/>
      <c r="B447" s="28"/>
      <c r="C447" s="28"/>
      <c r="D447" s="31"/>
      <c r="E447" s="28"/>
      <c r="F447" s="28"/>
      <c r="G447" s="28"/>
      <c r="H447" s="28"/>
      <c r="I447" s="28"/>
      <c r="J447" s="28"/>
      <c r="K447" s="28"/>
      <c r="L447" s="28"/>
      <c r="M447" s="28"/>
      <c r="N447" s="28"/>
      <c r="O447" s="28"/>
      <c r="P447" s="28"/>
      <c r="Q447" s="28"/>
      <c r="R447" s="28"/>
      <c r="S447" s="28"/>
      <c r="T447" s="28"/>
      <c r="U447" s="28"/>
    </row>
    <row r="448" spans="1:21" ht="11.25" customHeight="1" x14ac:dyDescent="0.2">
      <c r="A448" s="28"/>
      <c r="B448" s="28"/>
      <c r="C448" s="28"/>
      <c r="D448" s="31"/>
      <c r="E448" s="28"/>
      <c r="F448" s="28"/>
      <c r="G448" s="28"/>
      <c r="H448" s="28"/>
      <c r="I448" s="28"/>
      <c r="J448" s="28"/>
      <c r="K448" s="28"/>
      <c r="L448" s="28"/>
      <c r="M448" s="28"/>
      <c r="N448" s="28"/>
      <c r="O448" s="28"/>
      <c r="P448" s="28"/>
      <c r="Q448" s="28"/>
      <c r="R448" s="28"/>
      <c r="S448" s="28"/>
      <c r="T448" s="28"/>
      <c r="U448" s="28"/>
    </row>
    <row r="449" spans="1:21" ht="11.25" customHeight="1" x14ac:dyDescent="0.2">
      <c r="A449" s="28"/>
      <c r="B449" s="28"/>
      <c r="C449" s="28"/>
      <c r="D449" s="31"/>
      <c r="E449" s="28"/>
      <c r="F449" s="28"/>
      <c r="G449" s="28"/>
      <c r="H449" s="28"/>
      <c r="I449" s="28"/>
      <c r="J449" s="28"/>
      <c r="K449" s="28"/>
      <c r="L449" s="28"/>
      <c r="M449" s="28"/>
      <c r="N449" s="28"/>
      <c r="O449" s="28"/>
      <c r="P449" s="28"/>
      <c r="Q449" s="28"/>
      <c r="R449" s="28"/>
      <c r="S449" s="28"/>
      <c r="T449" s="28"/>
      <c r="U449" s="28"/>
    </row>
    <row r="450" spans="1:21" ht="11.25" customHeight="1" x14ac:dyDescent="0.2">
      <c r="A450" s="28"/>
      <c r="B450" s="28"/>
      <c r="C450" s="28"/>
      <c r="D450" s="31"/>
      <c r="E450" s="28"/>
      <c r="F450" s="28"/>
      <c r="G450" s="28"/>
      <c r="H450" s="28"/>
      <c r="I450" s="28"/>
      <c r="J450" s="28"/>
      <c r="K450" s="28"/>
      <c r="L450" s="28"/>
      <c r="M450" s="28"/>
      <c r="N450" s="28"/>
      <c r="O450" s="28"/>
      <c r="P450" s="28"/>
      <c r="Q450" s="28"/>
      <c r="R450" s="28"/>
      <c r="S450" s="28"/>
      <c r="T450" s="28"/>
      <c r="U450" s="28"/>
    </row>
    <row r="451" spans="1:21" ht="11.25" customHeight="1" x14ac:dyDescent="0.2">
      <c r="A451" s="28"/>
      <c r="B451" s="28"/>
      <c r="C451" s="28"/>
      <c r="D451" s="31"/>
      <c r="E451" s="28"/>
      <c r="F451" s="28"/>
      <c r="G451" s="28"/>
      <c r="H451" s="28"/>
      <c r="I451" s="28"/>
      <c r="J451" s="28"/>
      <c r="K451" s="28"/>
      <c r="L451" s="28"/>
      <c r="M451" s="28"/>
      <c r="N451" s="28"/>
      <c r="O451" s="28"/>
      <c r="P451" s="28"/>
      <c r="Q451" s="28"/>
      <c r="R451" s="28"/>
      <c r="S451" s="28"/>
      <c r="T451" s="28"/>
      <c r="U451" s="28"/>
    </row>
    <row r="452" spans="1:21" ht="11.25" customHeight="1" x14ac:dyDescent="0.2">
      <c r="A452" s="28"/>
      <c r="B452" s="28"/>
      <c r="C452" s="28"/>
      <c r="D452" s="31"/>
      <c r="E452" s="28"/>
      <c r="F452" s="28"/>
      <c r="G452" s="28"/>
      <c r="H452" s="28"/>
      <c r="I452" s="28"/>
      <c r="J452" s="28"/>
      <c r="K452" s="28"/>
      <c r="L452" s="28"/>
      <c r="M452" s="28"/>
      <c r="N452" s="28"/>
      <c r="O452" s="28"/>
      <c r="P452" s="28"/>
      <c r="Q452" s="28"/>
      <c r="R452" s="28"/>
      <c r="S452" s="28"/>
      <c r="T452" s="28"/>
      <c r="U452" s="28"/>
    </row>
    <row r="453" spans="1:21" ht="11.25" customHeight="1" x14ac:dyDescent="0.2">
      <c r="A453" s="28"/>
      <c r="B453" s="28"/>
      <c r="C453" s="28"/>
      <c r="D453" s="31"/>
      <c r="E453" s="28"/>
      <c r="F453" s="28"/>
      <c r="G453" s="28"/>
      <c r="H453" s="28"/>
      <c r="I453" s="28"/>
      <c r="J453" s="28"/>
      <c r="K453" s="28"/>
      <c r="L453" s="28"/>
      <c r="M453" s="28"/>
      <c r="N453" s="28"/>
      <c r="O453" s="28"/>
      <c r="P453" s="28"/>
      <c r="Q453" s="28"/>
      <c r="R453" s="28"/>
      <c r="S453" s="28"/>
      <c r="T453" s="28"/>
      <c r="U453" s="28"/>
    </row>
    <row r="454" spans="1:21" ht="11.25" customHeight="1" x14ac:dyDescent="0.2">
      <c r="A454" s="28"/>
      <c r="B454" s="28"/>
      <c r="C454" s="28"/>
      <c r="D454" s="31"/>
      <c r="E454" s="28"/>
      <c r="F454" s="28"/>
      <c r="G454" s="28"/>
      <c r="H454" s="28"/>
      <c r="I454" s="28"/>
      <c r="J454" s="28"/>
      <c r="K454" s="28"/>
      <c r="L454" s="28"/>
      <c r="M454" s="28"/>
      <c r="N454" s="28"/>
      <c r="O454" s="28"/>
      <c r="P454" s="28"/>
      <c r="Q454" s="28"/>
      <c r="R454" s="28"/>
      <c r="S454" s="28"/>
      <c r="T454" s="28"/>
      <c r="U454" s="28"/>
    </row>
    <row r="455" spans="1:21" ht="11.25" customHeight="1" x14ac:dyDescent="0.2">
      <c r="A455" s="28"/>
      <c r="B455" s="28"/>
      <c r="C455" s="28"/>
      <c r="D455" s="31"/>
      <c r="E455" s="28"/>
      <c r="F455" s="28"/>
      <c r="G455" s="28"/>
      <c r="H455" s="28"/>
      <c r="I455" s="28"/>
      <c r="J455" s="28"/>
      <c r="K455" s="28"/>
      <c r="L455" s="28"/>
      <c r="M455" s="28"/>
      <c r="N455" s="28"/>
      <c r="O455" s="28"/>
      <c r="P455" s="28"/>
      <c r="Q455" s="28"/>
      <c r="R455" s="28"/>
      <c r="S455" s="28"/>
      <c r="T455" s="28"/>
      <c r="U455" s="28"/>
    </row>
    <row r="456" spans="1:21" ht="11.25" customHeight="1" x14ac:dyDescent="0.2">
      <c r="A456" s="28"/>
      <c r="B456" s="28"/>
      <c r="C456" s="28"/>
      <c r="D456" s="31"/>
      <c r="E456" s="28"/>
      <c r="F456" s="28"/>
      <c r="G456" s="28"/>
      <c r="H456" s="28"/>
      <c r="I456" s="28"/>
      <c r="J456" s="28"/>
      <c r="K456" s="28"/>
      <c r="L456" s="28"/>
      <c r="M456" s="28"/>
      <c r="N456" s="28"/>
      <c r="O456" s="28"/>
      <c r="P456" s="28"/>
      <c r="Q456" s="28"/>
      <c r="R456" s="28"/>
      <c r="S456" s="28"/>
      <c r="T456" s="28"/>
      <c r="U456" s="28"/>
    </row>
    <row r="457" spans="1:21" ht="11.25" customHeight="1" x14ac:dyDescent="0.2">
      <c r="A457" s="28"/>
      <c r="B457" s="28"/>
      <c r="C457" s="28"/>
      <c r="D457" s="31"/>
      <c r="E457" s="28"/>
      <c r="F457" s="28"/>
      <c r="G457" s="28"/>
      <c r="H457" s="28"/>
      <c r="I457" s="28"/>
      <c r="J457" s="28"/>
      <c r="K457" s="28"/>
      <c r="L457" s="28"/>
      <c r="M457" s="28"/>
      <c r="N457" s="28"/>
      <c r="O457" s="28"/>
      <c r="P457" s="28"/>
      <c r="Q457" s="28"/>
      <c r="R457" s="28"/>
      <c r="S457" s="28"/>
      <c r="T457" s="28"/>
      <c r="U457" s="28"/>
    </row>
    <row r="458" spans="1:21" ht="11.25" customHeight="1" x14ac:dyDescent="0.2">
      <c r="A458" s="28"/>
      <c r="B458" s="28"/>
      <c r="C458" s="28"/>
      <c r="D458" s="31"/>
      <c r="E458" s="28"/>
      <c r="F458" s="28"/>
      <c r="G458" s="28"/>
      <c r="H458" s="28"/>
      <c r="I458" s="28"/>
      <c r="J458" s="28"/>
      <c r="K458" s="28"/>
      <c r="L458" s="28"/>
      <c r="M458" s="28"/>
      <c r="N458" s="28"/>
      <c r="O458" s="28"/>
      <c r="P458" s="28"/>
      <c r="Q458" s="28"/>
      <c r="R458" s="28"/>
      <c r="S458" s="28"/>
      <c r="T458" s="28"/>
      <c r="U458" s="28"/>
    </row>
    <row r="459" spans="1:21" ht="11.25" customHeight="1" x14ac:dyDescent="0.2">
      <c r="A459" s="28"/>
      <c r="B459" s="28"/>
      <c r="C459" s="28"/>
      <c r="D459" s="31"/>
      <c r="E459" s="28"/>
      <c r="F459" s="28"/>
      <c r="G459" s="28"/>
      <c r="H459" s="28"/>
      <c r="I459" s="28"/>
      <c r="J459" s="28"/>
      <c r="K459" s="28"/>
      <c r="L459" s="28"/>
      <c r="M459" s="28"/>
      <c r="N459" s="28"/>
      <c r="O459" s="28"/>
      <c r="P459" s="28"/>
      <c r="Q459" s="28"/>
      <c r="R459" s="28"/>
      <c r="S459" s="28"/>
      <c r="T459" s="28"/>
      <c r="U459" s="28"/>
    </row>
    <row r="460" spans="1:21" ht="11.25" customHeight="1" x14ac:dyDescent="0.2">
      <c r="A460" s="28"/>
      <c r="B460" s="28"/>
      <c r="C460" s="28"/>
      <c r="D460" s="31"/>
      <c r="E460" s="28"/>
      <c r="F460" s="28"/>
      <c r="G460" s="28"/>
      <c r="H460" s="28"/>
      <c r="I460" s="28"/>
      <c r="J460" s="28"/>
      <c r="K460" s="28"/>
      <c r="L460" s="28"/>
      <c r="M460" s="28"/>
      <c r="N460" s="28"/>
      <c r="O460" s="28"/>
      <c r="P460" s="28"/>
      <c r="Q460" s="28"/>
      <c r="R460" s="28"/>
      <c r="S460" s="28"/>
      <c r="T460" s="28"/>
      <c r="U460" s="28"/>
    </row>
    <row r="461" spans="1:21" ht="11.25" customHeight="1" x14ac:dyDescent="0.2">
      <c r="A461" s="28"/>
      <c r="B461" s="28"/>
      <c r="C461" s="28"/>
      <c r="D461" s="31"/>
      <c r="E461" s="28"/>
      <c r="F461" s="28"/>
      <c r="G461" s="28"/>
      <c r="H461" s="28"/>
      <c r="I461" s="28"/>
      <c r="J461" s="28"/>
      <c r="K461" s="28"/>
      <c r="L461" s="28"/>
      <c r="M461" s="28"/>
      <c r="N461" s="28"/>
      <c r="O461" s="28"/>
      <c r="P461" s="28"/>
      <c r="Q461" s="28"/>
      <c r="R461" s="28"/>
      <c r="S461" s="28"/>
      <c r="T461" s="28"/>
      <c r="U461" s="28"/>
    </row>
    <row r="462" spans="1:21" ht="11.25" customHeight="1" x14ac:dyDescent="0.2">
      <c r="A462" s="28"/>
      <c r="B462" s="28"/>
      <c r="C462" s="28"/>
      <c r="D462" s="31"/>
      <c r="E462" s="28"/>
      <c r="F462" s="28"/>
      <c r="G462" s="28"/>
      <c r="H462" s="28"/>
      <c r="I462" s="28"/>
      <c r="J462" s="28"/>
      <c r="K462" s="28"/>
      <c r="L462" s="28"/>
      <c r="M462" s="28"/>
      <c r="N462" s="28"/>
      <c r="O462" s="28"/>
      <c r="P462" s="28"/>
      <c r="Q462" s="28"/>
      <c r="R462" s="28"/>
      <c r="S462" s="28"/>
      <c r="T462" s="28"/>
      <c r="U462" s="28"/>
    </row>
    <row r="463" spans="1:21" ht="11.25" customHeight="1" x14ac:dyDescent="0.2">
      <c r="A463" s="28"/>
      <c r="B463" s="28"/>
      <c r="C463" s="28"/>
      <c r="D463" s="31"/>
      <c r="E463" s="28"/>
      <c r="F463" s="28"/>
      <c r="G463" s="28"/>
      <c r="H463" s="28"/>
      <c r="I463" s="28"/>
      <c r="J463" s="28"/>
      <c r="K463" s="28"/>
      <c r="L463" s="28"/>
      <c r="M463" s="28"/>
      <c r="N463" s="28"/>
      <c r="O463" s="28"/>
      <c r="P463" s="28"/>
      <c r="Q463" s="28"/>
      <c r="R463" s="28"/>
      <c r="S463" s="28"/>
      <c r="T463" s="28"/>
      <c r="U463" s="28"/>
    </row>
    <row r="464" spans="1:21" ht="11.25" customHeight="1" x14ac:dyDescent="0.2">
      <c r="A464" s="28"/>
      <c r="B464" s="28"/>
      <c r="C464" s="28"/>
      <c r="D464" s="31"/>
      <c r="E464" s="28"/>
      <c r="F464" s="28"/>
      <c r="G464" s="28"/>
      <c r="H464" s="28"/>
      <c r="I464" s="28"/>
      <c r="J464" s="28"/>
      <c r="K464" s="28"/>
      <c r="L464" s="28"/>
      <c r="M464" s="28"/>
      <c r="N464" s="28"/>
      <c r="O464" s="28"/>
      <c r="P464" s="28"/>
      <c r="Q464" s="28"/>
      <c r="R464" s="28"/>
      <c r="S464" s="28"/>
      <c r="T464" s="28"/>
      <c r="U464" s="28"/>
    </row>
    <row r="465" spans="1:21" ht="11.25" customHeight="1" x14ac:dyDescent="0.2">
      <c r="A465" s="28"/>
      <c r="B465" s="28"/>
      <c r="C465" s="28"/>
      <c r="D465" s="31"/>
      <c r="E465" s="28"/>
      <c r="F465" s="28"/>
      <c r="G465" s="28"/>
      <c r="H465" s="28"/>
      <c r="I465" s="28"/>
      <c r="J465" s="28"/>
      <c r="K465" s="28"/>
      <c r="L465" s="28"/>
      <c r="M465" s="28"/>
      <c r="N465" s="28"/>
      <c r="O465" s="28"/>
      <c r="P465" s="28"/>
      <c r="Q465" s="28"/>
      <c r="R465" s="28"/>
      <c r="S465" s="28"/>
      <c r="T465" s="28"/>
      <c r="U465" s="28"/>
    </row>
    <row r="466" spans="1:21" ht="11.25" customHeight="1" x14ac:dyDescent="0.2">
      <c r="A466" s="28"/>
      <c r="B466" s="28"/>
      <c r="C466" s="28"/>
      <c r="D466" s="31"/>
      <c r="E466" s="28"/>
      <c r="F466" s="28"/>
      <c r="G466" s="28"/>
      <c r="H466" s="28"/>
      <c r="I466" s="28"/>
      <c r="J466" s="28"/>
      <c r="K466" s="28"/>
      <c r="L466" s="28"/>
      <c r="M466" s="28"/>
      <c r="N466" s="28"/>
      <c r="O466" s="28"/>
      <c r="P466" s="28"/>
      <c r="Q466" s="28"/>
      <c r="R466" s="28"/>
      <c r="S466" s="28"/>
      <c r="T466" s="28"/>
      <c r="U466" s="28"/>
    </row>
    <row r="467" spans="1:21" ht="11.25" customHeight="1" x14ac:dyDescent="0.2">
      <c r="A467" s="28"/>
      <c r="B467" s="28"/>
      <c r="C467" s="28"/>
      <c r="D467" s="31"/>
      <c r="E467" s="28"/>
      <c r="F467" s="28"/>
      <c r="G467" s="28"/>
      <c r="H467" s="28"/>
      <c r="I467" s="28"/>
      <c r="J467" s="28"/>
      <c r="K467" s="28"/>
      <c r="L467" s="28"/>
      <c r="M467" s="28"/>
      <c r="N467" s="28"/>
      <c r="O467" s="28"/>
      <c r="P467" s="28"/>
      <c r="Q467" s="28"/>
      <c r="R467" s="28"/>
      <c r="S467" s="28"/>
      <c r="T467" s="28"/>
      <c r="U467" s="28"/>
    </row>
    <row r="468" spans="1:21" ht="11.25" customHeight="1" x14ac:dyDescent="0.2">
      <c r="A468" s="28"/>
      <c r="B468" s="28"/>
      <c r="C468" s="28"/>
      <c r="D468" s="31"/>
      <c r="E468" s="28"/>
      <c r="F468" s="28"/>
      <c r="G468" s="28"/>
      <c r="H468" s="28"/>
      <c r="I468" s="28"/>
      <c r="J468" s="28"/>
      <c r="K468" s="28"/>
      <c r="L468" s="28"/>
      <c r="M468" s="28"/>
      <c r="N468" s="28"/>
      <c r="O468" s="28"/>
      <c r="P468" s="28"/>
      <c r="Q468" s="28"/>
      <c r="R468" s="28"/>
      <c r="S468" s="28"/>
      <c r="T468" s="28"/>
      <c r="U468" s="28"/>
    </row>
    <row r="469" spans="1:21" ht="11.25" customHeight="1" x14ac:dyDescent="0.2">
      <c r="A469" s="28"/>
      <c r="B469" s="28"/>
      <c r="C469" s="28"/>
      <c r="D469" s="31"/>
      <c r="E469" s="28"/>
      <c r="F469" s="28"/>
      <c r="G469" s="28"/>
      <c r="H469" s="28"/>
      <c r="I469" s="28"/>
      <c r="J469" s="28"/>
      <c r="K469" s="28"/>
      <c r="L469" s="28"/>
      <c r="M469" s="28"/>
      <c r="N469" s="28"/>
      <c r="O469" s="28"/>
      <c r="P469" s="28"/>
      <c r="Q469" s="28"/>
      <c r="R469" s="28"/>
      <c r="S469" s="28"/>
      <c r="T469" s="28"/>
      <c r="U469" s="28"/>
    </row>
    <row r="470" spans="1:21" ht="11.25" customHeight="1" x14ac:dyDescent="0.2">
      <c r="A470" s="28"/>
      <c r="B470" s="28"/>
      <c r="C470" s="28"/>
      <c r="D470" s="31"/>
      <c r="E470" s="28"/>
      <c r="F470" s="28"/>
      <c r="G470" s="28"/>
      <c r="H470" s="28"/>
      <c r="I470" s="28"/>
      <c r="J470" s="28"/>
      <c r="K470" s="28"/>
      <c r="L470" s="28"/>
      <c r="M470" s="28"/>
      <c r="N470" s="28"/>
      <c r="O470" s="28"/>
      <c r="P470" s="28"/>
      <c r="Q470" s="28"/>
      <c r="R470" s="28"/>
      <c r="S470" s="28"/>
      <c r="T470" s="28"/>
      <c r="U470" s="28"/>
    </row>
    <row r="471" spans="1:21" ht="11.25" customHeight="1" x14ac:dyDescent="0.2">
      <c r="A471" s="28"/>
      <c r="B471" s="28"/>
      <c r="C471" s="28"/>
      <c r="D471" s="31"/>
      <c r="E471" s="28"/>
      <c r="F471" s="28"/>
      <c r="G471" s="28"/>
      <c r="H471" s="28"/>
      <c r="I471" s="28"/>
      <c r="J471" s="28"/>
      <c r="K471" s="28"/>
      <c r="L471" s="28"/>
      <c r="M471" s="28"/>
      <c r="N471" s="28"/>
      <c r="O471" s="28"/>
      <c r="P471" s="28"/>
      <c r="Q471" s="28"/>
      <c r="R471" s="28"/>
      <c r="S471" s="28"/>
      <c r="T471" s="28"/>
      <c r="U471" s="28"/>
    </row>
    <row r="472" spans="1:21" ht="11.25" customHeight="1" x14ac:dyDescent="0.2">
      <c r="A472" s="28"/>
      <c r="B472" s="28"/>
      <c r="C472" s="28"/>
      <c r="D472" s="31"/>
      <c r="E472" s="28"/>
      <c r="F472" s="28"/>
      <c r="G472" s="28"/>
      <c r="H472" s="28"/>
      <c r="I472" s="28"/>
      <c r="J472" s="28"/>
      <c r="K472" s="28"/>
      <c r="L472" s="28"/>
      <c r="M472" s="28"/>
      <c r="N472" s="28"/>
      <c r="O472" s="28"/>
      <c r="P472" s="28"/>
      <c r="Q472" s="28"/>
      <c r="R472" s="28"/>
      <c r="S472" s="28"/>
      <c r="T472" s="28"/>
      <c r="U472" s="28"/>
    </row>
    <row r="473" spans="1:21" ht="11.25" customHeight="1" x14ac:dyDescent="0.2">
      <c r="A473" s="28"/>
      <c r="B473" s="28"/>
      <c r="C473" s="28"/>
      <c r="D473" s="31"/>
      <c r="E473" s="28"/>
      <c r="F473" s="28"/>
      <c r="G473" s="28"/>
      <c r="H473" s="28"/>
      <c r="I473" s="28"/>
      <c r="J473" s="28"/>
      <c r="K473" s="28"/>
      <c r="L473" s="28"/>
      <c r="M473" s="28"/>
      <c r="N473" s="28"/>
      <c r="O473" s="28"/>
      <c r="P473" s="28"/>
      <c r="Q473" s="28"/>
      <c r="R473" s="28"/>
      <c r="S473" s="28"/>
      <c r="T473" s="28"/>
      <c r="U473" s="28"/>
    </row>
    <row r="474" spans="1:21" ht="11.25" customHeight="1" x14ac:dyDescent="0.2">
      <c r="A474" s="28"/>
      <c r="B474" s="28"/>
      <c r="C474" s="28"/>
      <c r="D474" s="31"/>
      <c r="E474" s="28"/>
      <c r="F474" s="28"/>
      <c r="G474" s="28"/>
      <c r="H474" s="28"/>
      <c r="I474" s="28"/>
      <c r="J474" s="28"/>
      <c r="K474" s="28"/>
      <c r="L474" s="28"/>
      <c r="M474" s="28"/>
      <c r="N474" s="28"/>
      <c r="O474" s="28"/>
      <c r="P474" s="28"/>
      <c r="Q474" s="28"/>
      <c r="R474" s="28"/>
      <c r="S474" s="28"/>
      <c r="T474" s="28"/>
      <c r="U474" s="28"/>
    </row>
    <row r="475" spans="1:21" ht="11.25" customHeight="1" x14ac:dyDescent="0.2">
      <c r="A475" s="28"/>
      <c r="B475" s="28"/>
      <c r="C475" s="28"/>
      <c r="D475" s="31"/>
      <c r="E475" s="28"/>
      <c r="F475" s="28"/>
      <c r="G475" s="28"/>
      <c r="H475" s="28"/>
      <c r="I475" s="28"/>
      <c r="J475" s="28"/>
      <c r="K475" s="28"/>
      <c r="L475" s="28"/>
      <c r="M475" s="28"/>
      <c r="N475" s="28"/>
      <c r="O475" s="28"/>
      <c r="P475" s="28"/>
      <c r="Q475" s="28"/>
      <c r="R475" s="28"/>
      <c r="S475" s="28"/>
      <c r="T475" s="28"/>
      <c r="U475" s="28"/>
    </row>
    <row r="476" spans="1:21" ht="11.25" customHeight="1" x14ac:dyDescent="0.2">
      <c r="A476" s="28"/>
      <c r="B476" s="28"/>
      <c r="C476" s="28"/>
      <c r="D476" s="31"/>
      <c r="E476" s="28"/>
      <c r="F476" s="28"/>
      <c r="G476" s="28"/>
      <c r="H476" s="28"/>
      <c r="I476" s="28"/>
      <c r="J476" s="28"/>
      <c r="K476" s="28"/>
      <c r="L476" s="28"/>
      <c r="M476" s="28"/>
      <c r="N476" s="28"/>
      <c r="O476" s="28"/>
      <c r="P476" s="28"/>
      <c r="Q476" s="28"/>
      <c r="R476" s="28"/>
      <c r="S476" s="28"/>
      <c r="T476" s="28"/>
      <c r="U476" s="28"/>
    </row>
    <row r="477" spans="1:21" ht="11.25" customHeight="1" x14ac:dyDescent="0.2">
      <c r="A477" s="28"/>
      <c r="B477" s="28"/>
      <c r="C477" s="28"/>
      <c r="D477" s="31"/>
      <c r="E477" s="28"/>
      <c r="F477" s="28"/>
      <c r="G477" s="28"/>
      <c r="H477" s="28"/>
      <c r="I477" s="28"/>
      <c r="J477" s="28"/>
      <c r="K477" s="28"/>
      <c r="L477" s="28"/>
      <c r="M477" s="28"/>
      <c r="N477" s="28"/>
      <c r="O477" s="28"/>
      <c r="P477" s="28"/>
      <c r="Q477" s="28"/>
      <c r="R477" s="28"/>
      <c r="S477" s="28"/>
      <c r="T477" s="28"/>
      <c r="U477" s="28"/>
    </row>
    <row r="478" spans="1:21" ht="11.25" customHeight="1" x14ac:dyDescent="0.2">
      <c r="A478" s="28"/>
      <c r="B478" s="28"/>
      <c r="C478" s="28"/>
      <c r="D478" s="31"/>
      <c r="E478" s="28"/>
      <c r="F478" s="28"/>
      <c r="G478" s="28"/>
      <c r="H478" s="28"/>
      <c r="I478" s="28"/>
      <c r="J478" s="28"/>
      <c r="K478" s="28"/>
      <c r="L478" s="28"/>
      <c r="M478" s="28"/>
      <c r="N478" s="28"/>
      <c r="O478" s="28"/>
      <c r="P478" s="28"/>
      <c r="Q478" s="28"/>
      <c r="R478" s="28"/>
      <c r="S478" s="28"/>
      <c r="T478" s="28"/>
      <c r="U478" s="28"/>
    </row>
    <row r="479" spans="1:21" ht="11.25" customHeight="1" x14ac:dyDescent="0.2">
      <c r="A479" s="28"/>
      <c r="B479" s="28"/>
      <c r="C479" s="28"/>
      <c r="D479" s="31"/>
      <c r="E479" s="28"/>
      <c r="F479" s="28"/>
      <c r="G479" s="28"/>
      <c r="H479" s="28"/>
      <c r="I479" s="28"/>
      <c r="J479" s="28"/>
      <c r="K479" s="28"/>
      <c r="L479" s="28"/>
      <c r="M479" s="28"/>
      <c r="N479" s="28"/>
      <c r="O479" s="28"/>
      <c r="P479" s="28"/>
      <c r="Q479" s="28"/>
      <c r="R479" s="28"/>
      <c r="S479" s="28"/>
      <c r="T479" s="28"/>
      <c r="U479" s="28"/>
    </row>
    <row r="480" spans="1:21" ht="11.25" customHeight="1" x14ac:dyDescent="0.2">
      <c r="A480" s="28"/>
      <c r="B480" s="28"/>
      <c r="C480" s="28"/>
      <c r="D480" s="31"/>
      <c r="E480" s="28"/>
      <c r="F480" s="28"/>
      <c r="G480" s="28"/>
      <c r="H480" s="28"/>
      <c r="I480" s="28"/>
      <c r="J480" s="28"/>
      <c r="K480" s="28"/>
      <c r="L480" s="28"/>
      <c r="M480" s="28"/>
      <c r="N480" s="28"/>
      <c r="O480" s="28"/>
      <c r="P480" s="28"/>
      <c r="Q480" s="28"/>
      <c r="R480" s="28"/>
      <c r="S480" s="28"/>
      <c r="T480" s="28"/>
      <c r="U480" s="28"/>
    </row>
    <row r="481" spans="1:21" ht="11.25" customHeight="1" x14ac:dyDescent="0.2">
      <c r="A481" s="28"/>
      <c r="B481" s="28"/>
      <c r="C481" s="28"/>
      <c r="D481" s="31"/>
      <c r="E481" s="28"/>
      <c r="F481" s="28"/>
      <c r="G481" s="28"/>
      <c r="H481" s="28"/>
      <c r="I481" s="28"/>
      <c r="J481" s="28"/>
      <c r="K481" s="28"/>
      <c r="L481" s="28"/>
      <c r="M481" s="28"/>
      <c r="N481" s="28"/>
      <c r="O481" s="28"/>
      <c r="P481" s="28"/>
      <c r="Q481" s="28"/>
      <c r="R481" s="28"/>
      <c r="S481" s="28"/>
      <c r="T481" s="28"/>
      <c r="U481" s="28"/>
    </row>
    <row r="482" spans="1:21" ht="11.25" customHeight="1" x14ac:dyDescent="0.2">
      <c r="A482" s="28"/>
      <c r="B482" s="28"/>
      <c r="C482" s="28"/>
      <c r="D482" s="31"/>
      <c r="E482" s="28"/>
      <c r="F482" s="28"/>
      <c r="G482" s="28"/>
      <c r="H482" s="28"/>
      <c r="I482" s="28"/>
      <c r="J482" s="28"/>
      <c r="K482" s="28"/>
      <c r="L482" s="28"/>
      <c r="M482" s="28"/>
      <c r="N482" s="28"/>
      <c r="O482" s="28"/>
      <c r="P482" s="28"/>
      <c r="Q482" s="28"/>
      <c r="R482" s="28"/>
      <c r="S482" s="28"/>
      <c r="T482" s="28"/>
      <c r="U482" s="28"/>
    </row>
    <row r="483" spans="1:21" ht="11.25" customHeight="1" x14ac:dyDescent="0.2">
      <c r="A483" s="28"/>
      <c r="B483" s="28"/>
      <c r="C483" s="28"/>
      <c r="D483" s="31"/>
      <c r="E483" s="28"/>
      <c r="F483" s="28"/>
      <c r="G483" s="28"/>
      <c r="H483" s="28"/>
      <c r="I483" s="28"/>
      <c r="J483" s="28"/>
      <c r="K483" s="28"/>
      <c r="L483" s="28"/>
      <c r="M483" s="28"/>
      <c r="N483" s="28"/>
      <c r="O483" s="28"/>
      <c r="P483" s="28"/>
      <c r="Q483" s="28"/>
      <c r="R483" s="28"/>
      <c r="S483" s="28"/>
      <c r="T483" s="28"/>
      <c r="U483" s="28"/>
    </row>
    <row r="484" spans="1:21" ht="11.25" customHeight="1" x14ac:dyDescent="0.2">
      <c r="A484" s="28"/>
      <c r="B484" s="28"/>
      <c r="C484" s="28"/>
      <c r="D484" s="31"/>
      <c r="E484" s="28"/>
      <c r="F484" s="28"/>
      <c r="G484" s="28"/>
      <c r="H484" s="28"/>
      <c r="I484" s="28"/>
      <c r="J484" s="28"/>
      <c r="K484" s="28"/>
      <c r="L484" s="28"/>
      <c r="M484" s="28"/>
      <c r="N484" s="28"/>
      <c r="O484" s="28"/>
      <c r="P484" s="28"/>
      <c r="Q484" s="28"/>
      <c r="R484" s="28"/>
      <c r="S484" s="28"/>
      <c r="T484" s="28"/>
      <c r="U484" s="28"/>
    </row>
    <row r="485" spans="1:21" ht="11.25" customHeight="1" x14ac:dyDescent="0.2">
      <c r="A485" s="28"/>
      <c r="B485" s="28"/>
      <c r="C485" s="28"/>
      <c r="D485" s="31"/>
      <c r="E485" s="28"/>
      <c r="F485" s="28"/>
      <c r="G485" s="28"/>
      <c r="H485" s="28"/>
      <c r="I485" s="28"/>
      <c r="J485" s="28"/>
      <c r="K485" s="28"/>
      <c r="L485" s="28"/>
      <c r="M485" s="28"/>
      <c r="N485" s="28"/>
      <c r="O485" s="28"/>
      <c r="P485" s="28"/>
      <c r="Q485" s="28"/>
      <c r="R485" s="28"/>
      <c r="S485" s="28"/>
      <c r="T485" s="28"/>
      <c r="U485" s="28"/>
    </row>
    <row r="486" spans="1:21" ht="11.25" customHeight="1" x14ac:dyDescent="0.2">
      <c r="A486" s="28"/>
      <c r="B486" s="28"/>
      <c r="C486" s="28"/>
      <c r="D486" s="31"/>
      <c r="E486" s="28"/>
      <c r="F486" s="28"/>
      <c r="G486" s="28"/>
      <c r="H486" s="28"/>
      <c r="I486" s="28"/>
      <c r="J486" s="28"/>
      <c r="K486" s="28"/>
      <c r="L486" s="28"/>
      <c r="M486" s="28"/>
      <c r="N486" s="28"/>
      <c r="O486" s="28"/>
      <c r="P486" s="28"/>
      <c r="Q486" s="28"/>
      <c r="R486" s="28"/>
      <c r="S486" s="28"/>
      <c r="T486" s="28"/>
      <c r="U486" s="28"/>
    </row>
    <row r="487" spans="1:21" ht="11.25" customHeight="1" x14ac:dyDescent="0.2">
      <c r="A487" s="28"/>
      <c r="B487" s="28"/>
      <c r="C487" s="28"/>
      <c r="D487" s="31"/>
      <c r="E487" s="28"/>
      <c r="F487" s="28"/>
      <c r="G487" s="28"/>
      <c r="H487" s="28"/>
      <c r="I487" s="28"/>
      <c r="J487" s="28"/>
      <c r="K487" s="28"/>
      <c r="L487" s="28"/>
      <c r="M487" s="28"/>
      <c r="N487" s="28"/>
      <c r="O487" s="28"/>
      <c r="P487" s="28"/>
      <c r="Q487" s="28"/>
      <c r="R487" s="28"/>
      <c r="S487" s="28"/>
      <c r="T487" s="28"/>
      <c r="U487" s="28"/>
    </row>
    <row r="488" spans="1:21" ht="11.25" customHeight="1" x14ac:dyDescent="0.2">
      <c r="A488" s="28"/>
      <c r="B488" s="28"/>
      <c r="C488" s="28"/>
      <c r="D488" s="31"/>
      <c r="E488" s="28"/>
      <c r="F488" s="28"/>
      <c r="G488" s="28"/>
      <c r="H488" s="28"/>
      <c r="I488" s="28"/>
      <c r="J488" s="28"/>
      <c r="K488" s="28"/>
      <c r="L488" s="28"/>
      <c r="M488" s="28"/>
      <c r="N488" s="28"/>
      <c r="O488" s="28"/>
      <c r="P488" s="28"/>
      <c r="Q488" s="28"/>
      <c r="R488" s="28"/>
      <c r="S488" s="28"/>
      <c r="T488" s="28"/>
      <c r="U488" s="28"/>
    </row>
    <row r="489" spans="1:21" ht="11.25" customHeight="1" x14ac:dyDescent="0.2">
      <c r="A489" s="28"/>
      <c r="B489" s="28"/>
      <c r="C489" s="28"/>
      <c r="D489" s="31"/>
      <c r="E489" s="28"/>
      <c r="F489" s="28"/>
      <c r="G489" s="28"/>
      <c r="H489" s="28"/>
      <c r="I489" s="28"/>
      <c r="J489" s="28"/>
      <c r="K489" s="28"/>
      <c r="L489" s="28"/>
      <c r="M489" s="28"/>
      <c r="N489" s="28"/>
      <c r="O489" s="28"/>
      <c r="P489" s="28"/>
      <c r="Q489" s="28"/>
      <c r="R489" s="28"/>
      <c r="S489" s="28"/>
      <c r="T489" s="28"/>
      <c r="U489" s="28"/>
    </row>
    <row r="490" spans="1:21" ht="11.25" customHeight="1" x14ac:dyDescent="0.2">
      <c r="A490" s="28"/>
      <c r="B490" s="28"/>
      <c r="C490" s="28"/>
      <c r="D490" s="31"/>
      <c r="E490" s="28"/>
      <c r="F490" s="28"/>
      <c r="G490" s="28"/>
      <c r="H490" s="28"/>
      <c r="I490" s="28"/>
      <c r="J490" s="28"/>
      <c r="K490" s="28"/>
      <c r="L490" s="28"/>
      <c r="M490" s="28"/>
      <c r="N490" s="28"/>
      <c r="O490" s="28"/>
      <c r="P490" s="28"/>
      <c r="Q490" s="28"/>
      <c r="R490" s="28"/>
      <c r="S490" s="28"/>
      <c r="T490" s="28"/>
      <c r="U490" s="28"/>
    </row>
    <row r="491" spans="1:21" ht="11.25" customHeight="1" x14ac:dyDescent="0.2">
      <c r="A491" s="28"/>
      <c r="B491" s="28"/>
      <c r="C491" s="28"/>
      <c r="D491" s="31"/>
      <c r="E491" s="28"/>
      <c r="F491" s="28"/>
      <c r="G491" s="28"/>
      <c r="H491" s="28"/>
      <c r="I491" s="28"/>
      <c r="J491" s="28"/>
      <c r="K491" s="28"/>
      <c r="L491" s="28"/>
      <c r="M491" s="28"/>
      <c r="N491" s="28"/>
      <c r="O491" s="28"/>
      <c r="P491" s="28"/>
      <c r="Q491" s="28"/>
      <c r="R491" s="28"/>
      <c r="S491" s="28"/>
      <c r="T491" s="28"/>
      <c r="U491" s="28"/>
    </row>
    <row r="492" spans="1:21" ht="11.25" customHeight="1" x14ac:dyDescent="0.2">
      <c r="A492" s="28"/>
      <c r="B492" s="28"/>
      <c r="C492" s="28"/>
      <c r="D492" s="31"/>
      <c r="E492" s="28"/>
      <c r="F492" s="28"/>
      <c r="G492" s="28"/>
      <c r="H492" s="28"/>
      <c r="I492" s="28"/>
      <c r="J492" s="28"/>
      <c r="K492" s="28"/>
      <c r="L492" s="28"/>
      <c r="M492" s="28"/>
      <c r="N492" s="28"/>
      <c r="O492" s="28"/>
      <c r="P492" s="28"/>
      <c r="Q492" s="28"/>
      <c r="R492" s="28"/>
      <c r="S492" s="28"/>
      <c r="T492" s="28"/>
      <c r="U492" s="28"/>
    </row>
    <row r="493" spans="1:21" ht="11.25" customHeight="1" x14ac:dyDescent="0.2">
      <c r="A493" s="28"/>
      <c r="B493" s="28"/>
      <c r="C493" s="28"/>
      <c r="D493" s="31"/>
      <c r="E493" s="28"/>
      <c r="F493" s="28"/>
      <c r="G493" s="28"/>
      <c r="H493" s="28"/>
      <c r="I493" s="28"/>
      <c r="J493" s="28"/>
      <c r="K493" s="28"/>
      <c r="L493" s="28"/>
      <c r="M493" s="28"/>
      <c r="N493" s="28"/>
      <c r="O493" s="28"/>
      <c r="P493" s="28"/>
      <c r="Q493" s="28"/>
      <c r="R493" s="28"/>
      <c r="S493" s="28"/>
      <c r="T493" s="28"/>
      <c r="U493" s="28"/>
    </row>
    <row r="494" spans="1:21" ht="11.25" customHeight="1" x14ac:dyDescent="0.2">
      <c r="A494" s="28"/>
      <c r="B494" s="28"/>
      <c r="C494" s="28"/>
      <c r="D494" s="31"/>
      <c r="E494" s="28"/>
      <c r="F494" s="28"/>
      <c r="G494" s="28"/>
      <c r="H494" s="28"/>
      <c r="I494" s="28"/>
      <c r="J494" s="28"/>
      <c r="K494" s="28"/>
      <c r="L494" s="28"/>
      <c r="M494" s="28"/>
      <c r="N494" s="28"/>
      <c r="O494" s="28"/>
      <c r="P494" s="28"/>
      <c r="Q494" s="28"/>
      <c r="R494" s="28"/>
      <c r="S494" s="28"/>
      <c r="T494" s="28"/>
      <c r="U494" s="28"/>
    </row>
    <row r="495" spans="1:21" ht="11.25" customHeight="1" x14ac:dyDescent="0.2">
      <c r="A495" s="28"/>
      <c r="B495" s="28"/>
      <c r="C495" s="28"/>
      <c r="D495" s="31"/>
      <c r="E495" s="28"/>
      <c r="F495" s="28"/>
      <c r="G495" s="28"/>
      <c r="H495" s="28"/>
      <c r="I495" s="28"/>
      <c r="J495" s="28"/>
      <c r="K495" s="28"/>
      <c r="L495" s="28"/>
      <c r="M495" s="28"/>
      <c r="N495" s="28"/>
      <c r="O495" s="28"/>
      <c r="P495" s="28"/>
      <c r="Q495" s="28"/>
      <c r="R495" s="28"/>
      <c r="S495" s="28"/>
      <c r="T495" s="28"/>
      <c r="U495" s="28"/>
    </row>
    <row r="496" spans="1:21" ht="11.25" customHeight="1" x14ac:dyDescent="0.2">
      <c r="A496" s="28"/>
      <c r="B496" s="28"/>
      <c r="C496" s="28"/>
      <c r="D496" s="31"/>
      <c r="E496" s="28"/>
      <c r="F496" s="28"/>
      <c r="G496" s="28"/>
      <c r="H496" s="28"/>
      <c r="I496" s="28"/>
      <c r="J496" s="28"/>
      <c r="K496" s="28"/>
      <c r="L496" s="28"/>
      <c r="M496" s="28"/>
      <c r="N496" s="28"/>
      <c r="O496" s="28"/>
      <c r="P496" s="28"/>
      <c r="Q496" s="28"/>
      <c r="R496" s="28"/>
      <c r="S496" s="28"/>
      <c r="T496" s="28"/>
      <c r="U496" s="28"/>
    </row>
    <row r="497" spans="1:21" ht="11.25" customHeight="1" x14ac:dyDescent="0.2">
      <c r="A497" s="28"/>
      <c r="B497" s="28"/>
      <c r="C497" s="28"/>
      <c r="D497" s="31"/>
      <c r="E497" s="28"/>
      <c r="F497" s="28"/>
      <c r="G497" s="28"/>
      <c r="H497" s="28"/>
      <c r="I497" s="28"/>
      <c r="J497" s="28"/>
      <c r="K497" s="28"/>
      <c r="L497" s="28"/>
      <c r="M497" s="28"/>
      <c r="N497" s="28"/>
      <c r="O497" s="28"/>
      <c r="P497" s="28"/>
      <c r="Q497" s="28"/>
      <c r="R497" s="28"/>
      <c r="S497" s="28"/>
      <c r="T497" s="28"/>
      <c r="U497" s="28"/>
    </row>
    <row r="498" spans="1:21" ht="11.25" customHeight="1" x14ac:dyDescent="0.2">
      <c r="A498" s="28"/>
      <c r="B498" s="28"/>
      <c r="C498" s="28"/>
      <c r="D498" s="31"/>
      <c r="E498" s="28"/>
      <c r="F498" s="28"/>
      <c r="G498" s="28"/>
      <c r="H498" s="28"/>
      <c r="I498" s="28"/>
      <c r="J498" s="28"/>
      <c r="K498" s="28"/>
      <c r="L498" s="28"/>
      <c r="M498" s="28"/>
      <c r="N498" s="28"/>
      <c r="O498" s="28"/>
      <c r="P498" s="28"/>
      <c r="Q498" s="28"/>
      <c r="R498" s="28"/>
      <c r="S498" s="28"/>
      <c r="T498" s="28"/>
      <c r="U498" s="28"/>
    </row>
    <row r="499" spans="1:21" ht="11.25" customHeight="1" x14ac:dyDescent="0.2">
      <c r="A499" s="28"/>
      <c r="B499" s="28"/>
      <c r="C499" s="28"/>
      <c r="D499" s="31"/>
      <c r="E499" s="28"/>
      <c r="F499" s="28"/>
      <c r="G499" s="28"/>
      <c r="H499" s="28"/>
      <c r="I499" s="28"/>
      <c r="J499" s="28"/>
      <c r="K499" s="28"/>
      <c r="L499" s="28"/>
      <c r="M499" s="28"/>
      <c r="N499" s="28"/>
      <c r="O499" s="28"/>
      <c r="P499" s="28"/>
      <c r="Q499" s="28"/>
      <c r="R499" s="28"/>
      <c r="S499" s="28"/>
      <c r="T499" s="28"/>
      <c r="U499" s="28"/>
    </row>
    <row r="500" spans="1:21" ht="11.25" customHeight="1" x14ac:dyDescent="0.2">
      <c r="A500" s="28"/>
      <c r="B500" s="28"/>
      <c r="C500" s="28"/>
      <c r="D500" s="31"/>
      <c r="E500" s="28"/>
      <c r="F500" s="28"/>
      <c r="G500" s="28"/>
      <c r="H500" s="28"/>
      <c r="I500" s="28"/>
      <c r="J500" s="28"/>
      <c r="K500" s="28"/>
      <c r="L500" s="28"/>
      <c r="M500" s="28"/>
      <c r="N500" s="28"/>
      <c r="O500" s="28"/>
      <c r="P500" s="28"/>
      <c r="Q500" s="28"/>
      <c r="R500" s="28"/>
      <c r="S500" s="28"/>
      <c r="T500" s="28"/>
      <c r="U500" s="28"/>
    </row>
    <row r="501" spans="1:21" ht="11.25" customHeight="1" x14ac:dyDescent="0.2">
      <c r="A501" s="28"/>
      <c r="B501" s="28"/>
      <c r="C501" s="28"/>
      <c r="D501" s="31"/>
      <c r="E501" s="28"/>
      <c r="F501" s="28"/>
      <c r="G501" s="28"/>
      <c r="H501" s="28"/>
      <c r="I501" s="28"/>
      <c r="J501" s="28"/>
      <c r="K501" s="28"/>
      <c r="L501" s="28"/>
      <c r="M501" s="28"/>
      <c r="N501" s="28"/>
      <c r="O501" s="28"/>
      <c r="P501" s="28"/>
      <c r="Q501" s="28"/>
      <c r="R501" s="28"/>
      <c r="S501" s="28"/>
      <c r="T501" s="28"/>
      <c r="U501" s="28"/>
    </row>
    <row r="502" spans="1:21" ht="11.25" customHeight="1" x14ac:dyDescent="0.2">
      <c r="A502" s="28"/>
      <c r="B502" s="28"/>
      <c r="C502" s="28"/>
      <c r="D502" s="31"/>
      <c r="E502" s="28"/>
      <c r="F502" s="28"/>
      <c r="G502" s="28"/>
      <c r="H502" s="28"/>
      <c r="I502" s="28"/>
      <c r="J502" s="28"/>
      <c r="K502" s="28"/>
      <c r="L502" s="28"/>
      <c r="M502" s="28"/>
      <c r="N502" s="28"/>
      <c r="O502" s="28"/>
      <c r="P502" s="28"/>
      <c r="Q502" s="28"/>
      <c r="R502" s="28"/>
      <c r="S502" s="28"/>
      <c r="T502" s="28"/>
      <c r="U502" s="28"/>
    </row>
    <row r="503" spans="1:21" ht="11.25" customHeight="1" x14ac:dyDescent="0.2">
      <c r="A503" s="28"/>
      <c r="B503" s="28"/>
      <c r="C503" s="28"/>
      <c r="D503" s="31"/>
      <c r="E503" s="28"/>
      <c r="F503" s="28"/>
      <c r="G503" s="28"/>
      <c r="H503" s="28"/>
      <c r="I503" s="28"/>
      <c r="J503" s="28"/>
      <c r="K503" s="28"/>
      <c r="L503" s="28"/>
      <c r="M503" s="28"/>
      <c r="N503" s="28"/>
      <c r="O503" s="28"/>
      <c r="P503" s="28"/>
      <c r="Q503" s="28"/>
      <c r="R503" s="28"/>
      <c r="S503" s="28"/>
      <c r="T503" s="28"/>
      <c r="U503" s="28"/>
    </row>
    <row r="504" spans="1:21" ht="11.25" customHeight="1" x14ac:dyDescent="0.2">
      <c r="A504" s="28"/>
      <c r="B504" s="28"/>
      <c r="C504" s="28"/>
      <c r="D504" s="31"/>
      <c r="E504" s="28"/>
      <c r="F504" s="28"/>
      <c r="G504" s="28"/>
      <c r="H504" s="28"/>
      <c r="I504" s="28"/>
      <c r="J504" s="28"/>
      <c r="K504" s="28"/>
      <c r="L504" s="28"/>
      <c r="M504" s="28"/>
      <c r="N504" s="28"/>
      <c r="O504" s="28"/>
      <c r="P504" s="28"/>
      <c r="Q504" s="28"/>
      <c r="R504" s="28"/>
      <c r="S504" s="28"/>
      <c r="T504" s="28"/>
      <c r="U504" s="28"/>
    </row>
    <row r="505" spans="1:21" ht="11.25" customHeight="1" x14ac:dyDescent="0.2">
      <c r="A505" s="28"/>
      <c r="B505" s="28"/>
      <c r="C505" s="28"/>
      <c r="D505" s="31"/>
      <c r="E505" s="28"/>
      <c r="F505" s="28"/>
      <c r="G505" s="28"/>
      <c r="H505" s="28"/>
      <c r="I505" s="28"/>
      <c r="J505" s="28"/>
      <c r="K505" s="28"/>
      <c r="L505" s="28"/>
      <c r="M505" s="28"/>
      <c r="N505" s="28"/>
      <c r="O505" s="28"/>
      <c r="P505" s="28"/>
      <c r="Q505" s="28"/>
      <c r="R505" s="28"/>
      <c r="S505" s="28"/>
      <c r="T505" s="28"/>
      <c r="U505" s="28"/>
    </row>
    <row r="506" spans="1:21" ht="11.25" customHeight="1" x14ac:dyDescent="0.2">
      <c r="A506" s="28"/>
      <c r="B506" s="28"/>
      <c r="C506" s="28"/>
      <c r="D506" s="31"/>
      <c r="E506" s="28"/>
      <c r="F506" s="28"/>
      <c r="G506" s="28"/>
      <c r="H506" s="28"/>
      <c r="I506" s="28"/>
      <c r="J506" s="28"/>
      <c r="K506" s="28"/>
      <c r="L506" s="28"/>
      <c r="M506" s="28"/>
      <c r="N506" s="28"/>
      <c r="O506" s="28"/>
      <c r="P506" s="28"/>
      <c r="Q506" s="28"/>
      <c r="R506" s="28"/>
      <c r="S506" s="28"/>
      <c r="T506" s="28"/>
      <c r="U506" s="28"/>
    </row>
    <row r="507" spans="1:21" ht="11.25" customHeight="1" x14ac:dyDescent="0.2">
      <c r="A507" s="28"/>
      <c r="B507" s="28"/>
      <c r="C507" s="28"/>
      <c r="D507" s="31"/>
      <c r="E507" s="28"/>
      <c r="F507" s="28"/>
      <c r="G507" s="28"/>
      <c r="H507" s="28"/>
      <c r="I507" s="28"/>
      <c r="J507" s="28"/>
      <c r="K507" s="28"/>
      <c r="L507" s="28"/>
      <c r="M507" s="28"/>
      <c r="N507" s="28"/>
      <c r="O507" s="28"/>
      <c r="P507" s="28"/>
      <c r="Q507" s="28"/>
      <c r="R507" s="28"/>
      <c r="S507" s="28"/>
      <c r="T507" s="28"/>
      <c r="U507" s="28"/>
    </row>
    <row r="508" spans="1:21" ht="11.25" customHeight="1" x14ac:dyDescent="0.2">
      <c r="A508" s="28"/>
      <c r="B508" s="28"/>
      <c r="C508" s="28"/>
      <c r="D508" s="31"/>
      <c r="E508" s="28"/>
      <c r="F508" s="28"/>
      <c r="G508" s="28"/>
      <c r="H508" s="28"/>
      <c r="I508" s="28"/>
      <c r="J508" s="28"/>
      <c r="K508" s="28"/>
      <c r="L508" s="28"/>
      <c r="M508" s="28"/>
      <c r="N508" s="28"/>
      <c r="O508" s="28"/>
      <c r="P508" s="28"/>
      <c r="Q508" s="28"/>
      <c r="R508" s="28"/>
      <c r="S508" s="28"/>
      <c r="T508" s="28"/>
      <c r="U508" s="28"/>
    </row>
    <row r="509" spans="1:21" ht="11.25" customHeight="1" x14ac:dyDescent="0.2">
      <c r="A509" s="28"/>
      <c r="B509" s="28"/>
      <c r="C509" s="28"/>
      <c r="D509" s="31"/>
      <c r="E509" s="28"/>
      <c r="F509" s="28"/>
      <c r="G509" s="28"/>
      <c r="H509" s="28"/>
      <c r="I509" s="28"/>
      <c r="J509" s="28"/>
      <c r="K509" s="28"/>
      <c r="L509" s="28"/>
      <c r="M509" s="28"/>
      <c r="N509" s="28"/>
      <c r="O509" s="28"/>
      <c r="P509" s="28"/>
      <c r="Q509" s="28"/>
      <c r="R509" s="28"/>
      <c r="S509" s="28"/>
      <c r="T509" s="28"/>
      <c r="U509" s="28"/>
    </row>
    <row r="510" spans="1:21" ht="11.25" customHeight="1" x14ac:dyDescent="0.2">
      <c r="A510" s="28"/>
      <c r="B510" s="28"/>
      <c r="C510" s="28"/>
      <c r="D510" s="31"/>
      <c r="E510" s="28"/>
      <c r="F510" s="28"/>
      <c r="G510" s="28"/>
      <c r="H510" s="28"/>
      <c r="I510" s="28"/>
      <c r="J510" s="28"/>
      <c r="K510" s="28"/>
      <c r="L510" s="28"/>
      <c r="M510" s="28"/>
      <c r="N510" s="28"/>
      <c r="O510" s="28"/>
      <c r="P510" s="28"/>
      <c r="Q510" s="28"/>
      <c r="R510" s="28"/>
      <c r="S510" s="28"/>
      <c r="T510" s="28"/>
      <c r="U510" s="28"/>
    </row>
    <row r="511" spans="1:21" ht="11.25" customHeight="1" x14ac:dyDescent="0.2">
      <c r="A511" s="28"/>
      <c r="B511" s="28"/>
      <c r="C511" s="28"/>
      <c r="D511" s="31"/>
      <c r="E511" s="28"/>
      <c r="F511" s="28"/>
      <c r="G511" s="28"/>
      <c r="H511" s="28"/>
      <c r="I511" s="28"/>
      <c r="J511" s="28"/>
      <c r="K511" s="28"/>
      <c r="L511" s="28"/>
      <c r="M511" s="28"/>
      <c r="N511" s="28"/>
      <c r="O511" s="28"/>
      <c r="P511" s="28"/>
      <c r="Q511" s="28"/>
      <c r="R511" s="28"/>
      <c r="S511" s="28"/>
      <c r="T511" s="28"/>
      <c r="U511" s="28"/>
    </row>
    <row r="512" spans="1:21" ht="11.25" customHeight="1" x14ac:dyDescent="0.2">
      <c r="A512" s="28"/>
      <c r="B512" s="28"/>
      <c r="C512" s="28"/>
      <c r="D512" s="31"/>
      <c r="E512" s="28"/>
      <c r="F512" s="28"/>
      <c r="G512" s="28"/>
      <c r="H512" s="28"/>
      <c r="I512" s="28"/>
      <c r="J512" s="28"/>
      <c r="K512" s="28"/>
      <c r="L512" s="28"/>
      <c r="M512" s="28"/>
      <c r="N512" s="28"/>
      <c r="O512" s="28"/>
      <c r="P512" s="28"/>
      <c r="Q512" s="28"/>
      <c r="R512" s="28"/>
      <c r="S512" s="28"/>
      <c r="T512" s="28"/>
      <c r="U512" s="28"/>
    </row>
    <row r="513" spans="1:21" ht="11.25" customHeight="1" x14ac:dyDescent="0.2">
      <c r="A513" s="28"/>
      <c r="B513" s="28"/>
      <c r="C513" s="28"/>
      <c r="D513" s="31"/>
      <c r="E513" s="28"/>
      <c r="F513" s="28"/>
      <c r="G513" s="28"/>
      <c r="H513" s="28"/>
      <c r="I513" s="28"/>
      <c r="J513" s="28"/>
      <c r="K513" s="28"/>
      <c r="L513" s="28"/>
      <c r="M513" s="28"/>
      <c r="N513" s="28"/>
      <c r="O513" s="28"/>
      <c r="P513" s="28"/>
      <c r="Q513" s="28"/>
      <c r="R513" s="28"/>
      <c r="S513" s="28"/>
      <c r="T513" s="28"/>
      <c r="U513" s="28"/>
    </row>
    <row r="514" spans="1:21" ht="11.25" customHeight="1" x14ac:dyDescent="0.2">
      <c r="A514" s="28"/>
      <c r="B514" s="28"/>
      <c r="C514" s="28"/>
      <c r="D514" s="31"/>
      <c r="E514" s="28"/>
      <c r="F514" s="28"/>
      <c r="G514" s="28"/>
      <c r="H514" s="28"/>
      <c r="I514" s="28"/>
      <c r="J514" s="28"/>
      <c r="K514" s="28"/>
      <c r="L514" s="28"/>
      <c r="M514" s="28"/>
      <c r="N514" s="28"/>
      <c r="O514" s="28"/>
      <c r="P514" s="28"/>
      <c r="Q514" s="28"/>
      <c r="R514" s="28"/>
      <c r="S514" s="28"/>
      <c r="T514" s="28"/>
      <c r="U514" s="28"/>
    </row>
    <row r="515" spans="1:21" ht="11.25" customHeight="1" x14ac:dyDescent="0.2">
      <c r="A515" s="28"/>
      <c r="B515" s="28"/>
      <c r="C515" s="28"/>
      <c r="D515" s="31"/>
      <c r="E515" s="28"/>
      <c r="F515" s="28"/>
      <c r="G515" s="28"/>
      <c r="H515" s="28"/>
      <c r="I515" s="28"/>
      <c r="J515" s="28"/>
      <c r="K515" s="28"/>
      <c r="L515" s="28"/>
      <c r="M515" s="28"/>
      <c r="N515" s="28"/>
      <c r="O515" s="28"/>
      <c r="P515" s="28"/>
      <c r="Q515" s="28"/>
      <c r="R515" s="28"/>
      <c r="S515" s="28"/>
      <c r="T515" s="28"/>
      <c r="U515" s="28"/>
    </row>
    <row r="516" spans="1:21" ht="11.25" customHeight="1" x14ac:dyDescent="0.2">
      <c r="A516" s="28"/>
      <c r="B516" s="28"/>
      <c r="C516" s="28"/>
      <c r="D516" s="31"/>
      <c r="E516" s="28"/>
      <c r="F516" s="28"/>
      <c r="G516" s="28"/>
      <c r="H516" s="28"/>
      <c r="I516" s="28"/>
      <c r="J516" s="28"/>
      <c r="K516" s="28"/>
      <c r="L516" s="28"/>
      <c r="M516" s="28"/>
      <c r="N516" s="28"/>
      <c r="O516" s="28"/>
      <c r="P516" s="28"/>
      <c r="Q516" s="28"/>
      <c r="R516" s="28"/>
      <c r="S516" s="28"/>
      <c r="T516" s="28"/>
      <c r="U516" s="28"/>
    </row>
    <row r="517" spans="1:21" ht="11.25" customHeight="1" x14ac:dyDescent="0.2">
      <c r="A517" s="28"/>
      <c r="B517" s="28"/>
      <c r="C517" s="28"/>
      <c r="D517" s="31"/>
      <c r="E517" s="28"/>
      <c r="F517" s="28"/>
      <c r="G517" s="28"/>
      <c r="H517" s="28"/>
      <c r="I517" s="28"/>
      <c r="J517" s="28"/>
      <c r="K517" s="28"/>
      <c r="L517" s="28"/>
      <c r="M517" s="28"/>
      <c r="N517" s="28"/>
      <c r="O517" s="28"/>
      <c r="P517" s="28"/>
      <c r="Q517" s="28"/>
      <c r="R517" s="28"/>
      <c r="S517" s="28"/>
      <c r="T517" s="28"/>
      <c r="U517" s="28"/>
    </row>
    <row r="518" spans="1:21" ht="11.25" customHeight="1" x14ac:dyDescent="0.2">
      <c r="A518" s="28"/>
      <c r="B518" s="28"/>
      <c r="C518" s="28"/>
      <c r="D518" s="31"/>
      <c r="E518" s="28"/>
      <c r="F518" s="28"/>
      <c r="G518" s="28"/>
      <c r="H518" s="28"/>
      <c r="I518" s="28"/>
      <c r="J518" s="28"/>
      <c r="K518" s="28"/>
      <c r="L518" s="28"/>
      <c r="M518" s="28"/>
      <c r="N518" s="28"/>
      <c r="O518" s="28"/>
      <c r="P518" s="28"/>
      <c r="Q518" s="28"/>
      <c r="R518" s="28"/>
      <c r="S518" s="28"/>
      <c r="T518" s="28"/>
      <c r="U518" s="28"/>
    </row>
    <row r="519" spans="1:21" ht="11.25" customHeight="1" x14ac:dyDescent="0.2">
      <c r="A519" s="28"/>
      <c r="B519" s="28"/>
      <c r="C519" s="28"/>
      <c r="D519" s="31"/>
      <c r="E519" s="28"/>
      <c r="F519" s="28"/>
      <c r="G519" s="28"/>
      <c r="H519" s="28"/>
      <c r="I519" s="28"/>
      <c r="J519" s="28"/>
      <c r="K519" s="28"/>
      <c r="L519" s="28"/>
      <c r="M519" s="28"/>
      <c r="N519" s="28"/>
      <c r="O519" s="28"/>
      <c r="P519" s="28"/>
      <c r="Q519" s="28"/>
      <c r="R519" s="28"/>
      <c r="S519" s="28"/>
      <c r="T519" s="28"/>
      <c r="U519" s="28"/>
    </row>
    <row r="520" spans="1:21" ht="11.25" customHeight="1" x14ac:dyDescent="0.2">
      <c r="A520" s="28"/>
      <c r="B520" s="28"/>
      <c r="C520" s="28"/>
      <c r="D520" s="31"/>
      <c r="E520" s="28"/>
      <c r="F520" s="28"/>
      <c r="G520" s="28"/>
      <c r="H520" s="28"/>
      <c r="I520" s="28"/>
      <c r="J520" s="28"/>
      <c r="K520" s="28"/>
      <c r="L520" s="28"/>
      <c r="M520" s="28"/>
      <c r="N520" s="28"/>
      <c r="O520" s="28"/>
      <c r="P520" s="28"/>
      <c r="Q520" s="28"/>
      <c r="R520" s="28"/>
      <c r="S520" s="28"/>
      <c r="T520" s="28"/>
      <c r="U520" s="28"/>
    </row>
    <row r="521" spans="1:21" ht="11.25" customHeight="1" x14ac:dyDescent="0.2">
      <c r="A521" s="28"/>
      <c r="B521" s="28"/>
      <c r="C521" s="28"/>
      <c r="D521" s="31"/>
      <c r="E521" s="28"/>
      <c r="F521" s="28"/>
      <c r="G521" s="28"/>
      <c r="H521" s="28"/>
      <c r="I521" s="28"/>
      <c r="J521" s="28"/>
      <c r="K521" s="28"/>
      <c r="L521" s="28"/>
      <c r="M521" s="28"/>
      <c r="N521" s="28"/>
      <c r="O521" s="28"/>
      <c r="P521" s="28"/>
      <c r="Q521" s="28"/>
      <c r="R521" s="28"/>
      <c r="S521" s="28"/>
      <c r="T521" s="28"/>
      <c r="U521" s="28"/>
    </row>
    <row r="522" spans="1:21" ht="11.25" customHeight="1" x14ac:dyDescent="0.2">
      <c r="A522" s="28"/>
      <c r="B522" s="28"/>
      <c r="C522" s="28"/>
      <c r="D522" s="31"/>
      <c r="E522" s="28"/>
      <c r="F522" s="28"/>
      <c r="G522" s="28"/>
      <c r="H522" s="28"/>
      <c r="I522" s="28"/>
      <c r="J522" s="28"/>
      <c r="K522" s="28"/>
      <c r="L522" s="28"/>
      <c r="M522" s="28"/>
      <c r="N522" s="28"/>
      <c r="O522" s="28"/>
      <c r="P522" s="28"/>
      <c r="Q522" s="28"/>
      <c r="R522" s="28"/>
      <c r="S522" s="28"/>
      <c r="T522" s="28"/>
      <c r="U522" s="28"/>
    </row>
    <row r="523" spans="1:21" ht="11.25" customHeight="1" x14ac:dyDescent="0.2">
      <c r="A523" s="28"/>
      <c r="B523" s="28"/>
      <c r="C523" s="28"/>
      <c r="D523" s="31"/>
      <c r="E523" s="28"/>
      <c r="F523" s="28"/>
      <c r="G523" s="28"/>
      <c r="H523" s="28"/>
      <c r="I523" s="28"/>
      <c r="J523" s="28"/>
      <c r="K523" s="28"/>
      <c r="L523" s="28"/>
      <c r="M523" s="28"/>
      <c r="N523" s="28"/>
      <c r="O523" s="28"/>
      <c r="P523" s="28"/>
      <c r="Q523" s="28"/>
      <c r="R523" s="28"/>
      <c r="S523" s="28"/>
      <c r="T523" s="28"/>
      <c r="U523" s="28"/>
    </row>
    <row r="524" spans="1:21" ht="11.25" customHeight="1" x14ac:dyDescent="0.2">
      <c r="A524" s="28"/>
      <c r="B524" s="28"/>
      <c r="C524" s="28"/>
      <c r="D524" s="31"/>
      <c r="E524" s="28"/>
      <c r="F524" s="28"/>
      <c r="G524" s="28"/>
      <c r="H524" s="28"/>
      <c r="I524" s="28"/>
      <c r="J524" s="28"/>
      <c r="K524" s="28"/>
      <c r="L524" s="28"/>
      <c r="M524" s="28"/>
      <c r="N524" s="28"/>
      <c r="O524" s="28"/>
      <c r="P524" s="28"/>
      <c r="Q524" s="28"/>
      <c r="R524" s="28"/>
      <c r="S524" s="28"/>
      <c r="T524" s="28"/>
      <c r="U524" s="28"/>
    </row>
    <row r="525" spans="1:21" ht="11.25" customHeight="1" x14ac:dyDescent="0.2">
      <c r="A525" s="28"/>
      <c r="B525" s="28"/>
      <c r="C525" s="28"/>
      <c r="D525" s="31"/>
      <c r="E525" s="28"/>
      <c r="F525" s="28"/>
      <c r="G525" s="28"/>
      <c r="H525" s="28"/>
      <c r="I525" s="28"/>
      <c r="J525" s="28"/>
      <c r="K525" s="28"/>
      <c r="L525" s="28"/>
      <c r="M525" s="28"/>
      <c r="N525" s="28"/>
      <c r="O525" s="28"/>
      <c r="P525" s="28"/>
      <c r="Q525" s="28"/>
      <c r="R525" s="28"/>
      <c r="S525" s="28"/>
      <c r="T525" s="28"/>
      <c r="U525" s="28"/>
    </row>
    <row r="526" spans="1:21" ht="11.25" customHeight="1" x14ac:dyDescent="0.2">
      <c r="A526" s="28"/>
      <c r="B526" s="28"/>
      <c r="C526" s="28"/>
      <c r="D526" s="31"/>
      <c r="E526" s="28"/>
      <c r="F526" s="28"/>
      <c r="G526" s="28"/>
      <c r="H526" s="28"/>
      <c r="I526" s="28"/>
      <c r="J526" s="28"/>
      <c r="K526" s="28"/>
      <c r="L526" s="28"/>
      <c r="M526" s="28"/>
      <c r="N526" s="28"/>
      <c r="O526" s="28"/>
      <c r="P526" s="28"/>
      <c r="Q526" s="28"/>
      <c r="R526" s="28"/>
      <c r="S526" s="28"/>
      <c r="T526" s="28"/>
      <c r="U526" s="28"/>
    </row>
    <row r="527" spans="1:21" ht="11.25" customHeight="1" x14ac:dyDescent="0.2">
      <c r="A527" s="28"/>
      <c r="B527" s="28"/>
      <c r="C527" s="28"/>
      <c r="D527" s="31"/>
      <c r="E527" s="28"/>
      <c r="F527" s="28"/>
      <c r="G527" s="28"/>
      <c r="H527" s="28"/>
      <c r="I527" s="28"/>
      <c r="J527" s="28"/>
      <c r="K527" s="28"/>
      <c r="L527" s="28"/>
      <c r="M527" s="28"/>
      <c r="N527" s="28"/>
      <c r="O527" s="28"/>
      <c r="P527" s="28"/>
      <c r="Q527" s="28"/>
      <c r="R527" s="28"/>
      <c r="S527" s="28"/>
      <c r="T527" s="28"/>
      <c r="U527" s="28"/>
    </row>
    <row r="528" spans="1:21" ht="11.25" customHeight="1" x14ac:dyDescent="0.2">
      <c r="A528" s="28"/>
      <c r="B528" s="28"/>
      <c r="C528" s="28"/>
      <c r="D528" s="31"/>
      <c r="E528" s="28"/>
      <c r="F528" s="28"/>
      <c r="G528" s="28"/>
      <c r="H528" s="28"/>
      <c r="I528" s="28"/>
      <c r="J528" s="28"/>
      <c r="K528" s="28"/>
      <c r="L528" s="28"/>
      <c r="M528" s="28"/>
      <c r="N528" s="28"/>
      <c r="O528" s="28"/>
      <c r="P528" s="28"/>
      <c r="Q528" s="28"/>
      <c r="R528" s="28"/>
      <c r="S528" s="28"/>
      <c r="T528" s="28"/>
      <c r="U528" s="28"/>
    </row>
    <row r="529" spans="1:21" ht="11.25" customHeight="1" x14ac:dyDescent="0.2">
      <c r="A529" s="28"/>
      <c r="B529" s="28"/>
      <c r="C529" s="28"/>
      <c r="D529" s="31"/>
      <c r="E529" s="28"/>
      <c r="F529" s="28"/>
      <c r="G529" s="28"/>
      <c r="H529" s="28"/>
      <c r="I529" s="28"/>
      <c r="J529" s="28"/>
      <c r="K529" s="28"/>
      <c r="L529" s="28"/>
      <c r="M529" s="28"/>
      <c r="N529" s="28"/>
      <c r="O529" s="28"/>
      <c r="P529" s="28"/>
      <c r="Q529" s="28"/>
      <c r="R529" s="28"/>
      <c r="S529" s="28"/>
      <c r="T529" s="28"/>
      <c r="U529" s="28"/>
    </row>
    <row r="530" spans="1:21" ht="11.25" customHeight="1" x14ac:dyDescent="0.2">
      <c r="A530" s="28"/>
      <c r="B530" s="28"/>
      <c r="C530" s="28"/>
      <c r="D530" s="31"/>
      <c r="E530" s="28"/>
      <c r="F530" s="28"/>
      <c r="G530" s="28"/>
      <c r="H530" s="28"/>
      <c r="I530" s="28"/>
      <c r="J530" s="28"/>
      <c r="K530" s="28"/>
      <c r="L530" s="28"/>
      <c r="M530" s="28"/>
      <c r="N530" s="28"/>
      <c r="O530" s="28"/>
      <c r="P530" s="28"/>
      <c r="Q530" s="28"/>
      <c r="R530" s="28"/>
      <c r="S530" s="28"/>
      <c r="T530" s="28"/>
      <c r="U530" s="28"/>
    </row>
    <row r="531" spans="1:21" ht="11.25" customHeight="1" x14ac:dyDescent="0.2">
      <c r="A531" s="28"/>
      <c r="B531" s="28"/>
      <c r="C531" s="28"/>
      <c r="D531" s="31"/>
      <c r="E531" s="28"/>
      <c r="F531" s="28"/>
      <c r="G531" s="28"/>
      <c r="H531" s="28"/>
      <c r="I531" s="28"/>
      <c r="J531" s="28"/>
      <c r="K531" s="28"/>
      <c r="L531" s="28"/>
      <c r="M531" s="28"/>
      <c r="N531" s="28"/>
      <c r="O531" s="28"/>
      <c r="P531" s="28"/>
      <c r="Q531" s="28"/>
      <c r="R531" s="28"/>
      <c r="S531" s="28"/>
      <c r="T531" s="28"/>
      <c r="U531" s="28"/>
    </row>
    <row r="532" spans="1:21" ht="11.25" customHeight="1" x14ac:dyDescent="0.2">
      <c r="A532" s="28"/>
      <c r="B532" s="28"/>
      <c r="C532" s="28"/>
      <c r="D532" s="31"/>
      <c r="E532" s="28"/>
      <c r="F532" s="28"/>
      <c r="G532" s="28"/>
      <c r="H532" s="28"/>
      <c r="I532" s="28"/>
      <c r="J532" s="28"/>
      <c r="K532" s="28"/>
      <c r="L532" s="28"/>
      <c r="M532" s="28"/>
      <c r="N532" s="28"/>
      <c r="O532" s="28"/>
      <c r="P532" s="28"/>
      <c r="Q532" s="28"/>
      <c r="R532" s="28"/>
      <c r="S532" s="28"/>
      <c r="T532" s="28"/>
      <c r="U532" s="28"/>
    </row>
    <row r="533" spans="1:21" ht="11.25" customHeight="1" x14ac:dyDescent="0.2">
      <c r="A533" s="28"/>
      <c r="B533" s="28"/>
      <c r="C533" s="28"/>
      <c r="D533" s="31"/>
      <c r="E533" s="28"/>
      <c r="F533" s="28"/>
      <c r="G533" s="28"/>
      <c r="H533" s="28"/>
      <c r="I533" s="28"/>
      <c r="J533" s="28"/>
      <c r="K533" s="28"/>
      <c r="L533" s="28"/>
      <c r="M533" s="28"/>
      <c r="N533" s="28"/>
      <c r="O533" s="28"/>
      <c r="P533" s="28"/>
      <c r="Q533" s="28"/>
      <c r="R533" s="28"/>
      <c r="S533" s="28"/>
      <c r="T533" s="28"/>
      <c r="U533" s="28"/>
    </row>
    <row r="534" spans="1:21" ht="11.25" customHeight="1" x14ac:dyDescent="0.2">
      <c r="A534" s="28"/>
      <c r="B534" s="28"/>
      <c r="C534" s="28"/>
      <c r="D534" s="31"/>
      <c r="E534" s="28"/>
      <c r="F534" s="28"/>
      <c r="G534" s="28"/>
      <c r="H534" s="28"/>
      <c r="I534" s="28"/>
      <c r="J534" s="28"/>
      <c r="K534" s="28"/>
      <c r="L534" s="28"/>
      <c r="M534" s="28"/>
      <c r="N534" s="28"/>
      <c r="O534" s="28"/>
      <c r="P534" s="28"/>
      <c r="Q534" s="28"/>
      <c r="R534" s="28"/>
      <c r="S534" s="28"/>
      <c r="T534" s="28"/>
      <c r="U534" s="28"/>
    </row>
    <row r="535" spans="1:21" ht="11.25" customHeight="1" x14ac:dyDescent="0.2">
      <c r="A535" s="28"/>
      <c r="B535" s="28"/>
      <c r="C535" s="28"/>
      <c r="D535" s="31"/>
      <c r="E535" s="28"/>
      <c r="F535" s="28"/>
      <c r="G535" s="28"/>
      <c r="H535" s="28"/>
      <c r="I535" s="28"/>
      <c r="J535" s="28"/>
      <c r="K535" s="28"/>
      <c r="L535" s="28"/>
      <c r="M535" s="28"/>
      <c r="N535" s="28"/>
      <c r="O535" s="28"/>
      <c r="P535" s="28"/>
      <c r="Q535" s="28"/>
      <c r="R535" s="28"/>
      <c r="S535" s="28"/>
      <c r="T535" s="28"/>
      <c r="U535" s="28"/>
    </row>
    <row r="536" spans="1:21" ht="11.25" customHeight="1" x14ac:dyDescent="0.2">
      <c r="A536" s="28"/>
      <c r="B536" s="28"/>
      <c r="C536" s="28"/>
      <c r="D536" s="31"/>
      <c r="E536" s="28"/>
      <c r="F536" s="28"/>
      <c r="G536" s="28"/>
      <c r="H536" s="28"/>
      <c r="I536" s="28"/>
      <c r="J536" s="28"/>
      <c r="K536" s="28"/>
      <c r="L536" s="28"/>
      <c r="M536" s="28"/>
      <c r="N536" s="28"/>
      <c r="O536" s="28"/>
      <c r="P536" s="28"/>
      <c r="Q536" s="28"/>
      <c r="R536" s="28"/>
      <c r="S536" s="28"/>
      <c r="T536" s="28"/>
      <c r="U536" s="28"/>
    </row>
    <row r="537" spans="1:21" ht="11.25" customHeight="1" x14ac:dyDescent="0.2">
      <c r="A537" s="28"/>
      <c r="B537" s="28"/>
      <c r="C537" s="28"/>
      <c r="D537" s="31"/>
      <c r="E537" s="28"/>
      <c r="F537" s="28"/>
      <c r="G537" s="28"/>
      <c r="H537" s="28"/>
      <c r="I537" s="28"/>
      <c r="J537" s="28"/>
      <c r="K537" s="28"/>
      <c r="L537" s="28"/>
      <c r="M537" s="28"/>
      <c r="N537" s="28"/>
      <c r="O537" s="28"/>
      <c r="P537" s="28"/>
      <c r="Q537" s="28"/>
      <c r="R537" s="28"/>
      <c r="S537" s="28"/>
      <c r="T537" s="28"/>
      <c r="U537" s="28"/>
    </row>
    <row r="538" spans="1:21" ht="11.25" customHeight="1" x14ac:dyDescent="0.2">
      <c r="A538" s="28"/>
      <c r="B538" s="28"/>
      <c r="C538" s="28"/>
      <c r="D538" s="31"/>
      <c r="E538" s="28"/>
      <c r="F538" s="28"/>
      <c r="G538" s="28"/>
      <c r="H538" s="28"/>
      <c r="I538" s="28"/>
      <c r="J538" s="28"/>
      <c r="K538" s="28"/>
      <c r="L538" s="28"/>
      <c r="M538" s="28"/>
      <c r="N538" s="28"/>
      <c r="O538" s="28"/>
      <c r="P538" s="28"/>
      <c r="Q538" s="28"/>
      <c r="R538" s="28"/>
      <c r="S538" s="28"/>
      <c r="T538" s="28"/>
      <c r="U538" s="28"/>
    </row>
    <row r="539" spans="1:21" ht="11.25" customHeight="1" x14ac:dyDescent="0.2">
      <c r="A539" s="28"/>
      <c r="B539" s="28"/>
      <c r="C539" s="28"/>
      <c r="D539" s="31"/>
      <c r="E539" s="28"/>
      <c r="F539" s="28"/>
      <c r="G539" s="28"/>
      <c r="H539" s="28"/>
      <c r="I539" s="28"/>
      <c r="J539" s="28"/>
      <c r="K539" s="28"/>
      <c r="L539" s="28"/>
      <c r="M539" s="28"/>
      <c r="N539" s="28"/>
      <c r="O539" s="28"/>
      <c r="P539" s="28"/>
      <c r="Q539" s="28"/>
      <c r="R539" s="28"/>
      <c r="S539" s="28"/>
      <c r="T539" s="28"/>
      <c r="U539" s="28"/>
    </row>
    <row r="540" spans="1:21" ht="11.25" customHeight="1" x14ac:dyDescent="0.2">
      <c r="A540" s="28"/>
      <c r="B540" s="28"/>
      <c r="C540" s="28"/>
      <c r="D540" s="31"/>
      <c r="E540" s="28"/>
      <c r="F540" s="28"/>
      <c r="G540" s="28"/>
      <c r="H540" s="28"/>
      <c r="I540" s="28"/>
      <c r="J540" s="28"/>
      <c r="K540" s="28"/>
      <c r="L540" s="28"/>
      <c r="M540" s="28"/>
      <c r="N540" s="28"/>
      <c r="O540" s="28"/>
      <c r="P540" s="28"/>
      <c r="Q540" s="28"/>
      <c r="R540" s="28"/>
      <c r="S540" s="28"/>
      <c r="T540" s="28"/>
      <c r="U540" s="28"/>
    </row>
    <row r="541" spans="1:21" ht="11.25" customHeight="1" x14ac:dyDescent="0.2">
      <c r="A541" s="28"/>
      <c r="B541" s="28"/>
      <c r="C541" s="28"/>
      <c r="D541" s="31"/>
      <c r="E541" s="28"/>
      <c r="F541" s="28"/>
      <c r="G541" s="28"/>
      <c r="H541" s="28"/>
      <c r="I541" s="28"/>
      <c r="J541" s="28"/>
      <c r="K541" s="28"/>
      <c r="L541" s="28"/>
      <c r="M541" s="28"/>
      <c r="N541" s="28"/>
      <c r="O541" s="28"/>
      <c r="P541" s="28"/>
      <c r="Q541" s="28"/>
      <c r="R541" s="28"/>
      <c r="S541" s="28"/>
      <c r="T541" s="28"/>
      <c r="U541" s="28"/>
    </row>
    <row r="542" spans="1:21" ht="11.25" customHeight="1" x14ac:dyDescent="0.2">
      <c r="A542" s="28"/>
      <c r="B542" s="28"/>
      <c r="C542" s="28"/>
      <c r="D542" s="31"/>
      <c r="E542" s="28"/>
      <c r="F542" s="28"/>
      <c r="G542" s="28"/>
      <c r="H542" s="28"/>
      <c r="I542" s="28"/>
      <c r="J542" s="28"/>
      <c r="K542" s="28"/>
      <c r="L542" s="28"/>
      <c r="M542" s="28"/>
      <c r="N542" s="28"/>
      <c r="O542" s="28"/>
      <c r="P542" s="28"/>
      <c r="Q542" s="28"/>
      <c r="R542" s="28"/>
      <c r="S542" s="28"/>
      <c r="T542" s="28"/>
      <c r="U542" s="28"/>
    </row>
    <row r="543" spans="1:21" ht="11.25" customHeight="1" x14ac:dyDescent="0.2">
      <c r="A543" s="28"/>
      <c r="B543" s="28"/>
      <c r="C543" s="28"/>
      <c r="D543" s="31"/>
      <c r="E543" s="28"/>
      <c r="F543" s="28"/>
      <c r="G543" s="28"/>
      <c r="H543" s="28"/>
      <c r="I543" s="28"/>
      <c r="J543" s="28"/>
      <c r="K543" s="28"/>
      <c r="L543" s="28"/>
      <c r="M543" s="28"/>
      <c r="N543" s="28"/>
      <c r="O543" s="28"/>
      <c r="P543" s="28"/>
      <c r="Q543" s="28"/>
      <c r="R543" s="28"/>
      <c r="S543" s="28"/>
      <c r="T543" s="28"/>
      <c r="U543" s="28"/>
    </row>
    <row r="544" spans="1:21" ht="11.25" customHeight="1" x14ac:dyDescent="0.2">
      <c r="A544" s="28"/>
      <c r="B544" s="28"/>
      <c r="C544" s="28"/>
      <c r="D544" s="31"/>
      <c r="E544" s="28"/>
      <c r="F544" s="28"/>
      <c r="G544" s="28"/>
      <c r="H544" s="28"/>
      <c r="I544" s="28"/>
      <c r="J544" s="28"/>
      <c r="K544" s="28"/>
      <c r="L544" s="28"/>
      <c r="M544" s="28"/>
      <c r="N544" s="28"/>
      <c r="O544" s="28"/>
      <c r="P544" s="28"/>
      <c r="Q544" s="28"/>
      <c r="R544" s="28"/>
      <c r="S544" s="28"/>
      <c r="T544" s="28"/>
      <c r="U544" s="28"/>
    </row>
    <row r="545" spans="1:21" ht="11.25" customHeight="1" x14ac:dyDescent="0.2">
      <c r="A545" s="28"/>
      <c r="B545" s="28"/>
      <c r="C545" s="28"/>
      <c r="D545" s="31"/>
      <c r="E545" s="28"/>
      <c r="F545" s="28"/>
      <c r="G545" s="28"/>
      <c r="H545" s="28"/>
      <c r="I545" s="28"/>
      <c r="J545" s="28"/>
      <c r="K545" s="28"/>
      <c r="L545" s="28"/>
      <c r="M545" s="28"/>
      <c r="N545" s="28"/>
      <c r="O545" s="28"/>
      <c r="P545" s="28"/>
      <c r="Q545" s="28"/>
      <c r="R545" s="28"/>
      <c r="S545" s="28"/>
      <c r="T545" s="28"/>
      <c r="U545" s="28"/>
    </row>
    <row r="546" spans="1:21" ht="11.25" customHeight="1" x14ac:dyDescent="0.2">
      <c r="A546" s="28"/>
      <c r="B546" s="28"/>
      <c r="C546" s="28"/>
      <c r="D546" s="31"/>
      <c r="E546" s="28"/>
      <c r="F546" s="28"/>
      <c r="G546" s="28"/>
      <c r="H546" s="28"/>
      <c r="I546" s="28"/>
      <c r="J546" s="28"/>
      <c r="K546" s="28"/>
      <c r="L546" s="28"/>
      <c r="M546" s="28"/>
      <c r="N546" s="28"/>
      <c r="O546" s="28"/>
      <c r="P546" s="28"/>
      <c r="Q546" s="28"/>
      <c r="R546" s="28"/>
      <c r="S546" s="28"/>
      <c r="T546" s="28"/>
      <c r="U546" s="28"/>
    </row>
    <row r="547" spans="1:21" ht="11.25" customHeight="1" x14ac:dyDescent="0.2">
      <c r="A547" s="28"/>
      <c r="B547" s="28"/>
      <c r="C547" s="28"/>
      <c r="D547" s="31"/>
      <c r="E547" s="28"/>
      <c r="F547" s="28"/>
      <c r="G547" s="28"/>
      <c r="H547" s="28"/>
      <c r="I547" s="28"/>
      <c r="J547" s="28"/>
      <c r="K547" s="28"/>
      <c r="L547" s="28"/>
      <c r="M547" s="28"/>
      <c r="N547" s="28"/>
      <c r="O547" s="28"/>
      <c r="P547" s="28"/>
      <c r="Q547" s="28"/>
      <c r="R547" s="28"/>
      <c r="S547" s="28"/>
      <c r="T547" s="28"/>
      <c r="U547" s="28"/>
    </row>
    <row r="548" spans="1:21" ht="11.25" customHeight="1" x14ac:dyDescent="0.2">
      <c r="A548" s="28"/>
      <c r="B548" s="28"/>
      <c r="C548" s="28"/>
      <c r="D548" s="31"/>
      <c r="E548" s="28"/>
      <c r="F548" s="28"/>
      <c r="G548" s="28"/>
      <c r="H548" s="28"/>
      <c r="I548" s="28"/>
      <c r="J548" s="28"/>
      <c r="K548" s="28"/>
      <c r="L548" s="28"/>
      <c r="M548" s="28"/>
      <c r="N548" s="28"/>
      <c r="O548" s="28"/>
      <c r="P548" s="28"/>
      <c r="Q548" s="28"/>
      <c r="R548" s="28"/>
      <c r="S548" s="28"/>
      <c r="T548" s="28"/>
      <c r="U548" s="28"/>
    </row>
    <row r="549" spans="1:21" ht="11.25" customHeight="1" x14ac:dyDescent="0.2">
      <c r="A549" s="28"/>
      <c r="B549" s="28"/>
      <c r="C549" s="28"/>
      <c r="D549" s="31"/>
      <c r="E549" s="28"/>
      <c r="F549" s="28"/>
      <c r="G549" s="28"/>
      <c r="H549" s="28"/>
      <c r="I549" s="28"/>
      <c r="J549" s="28"/>
      <c r="K549" s="28"/>
      <c r="L549" s="28"/>
      <c r="M549" s="28"/>
      <c r="N549" s="28"/>
      <c r="O549" s="28"/>
      <c r="P549" s="28"/>
      <c r="Q549" s="28"/>
      <c r="R549" s="28"/>
      <c r="S549" s="28"/>
      <c r="T549" s="28"/>
      <c r="U549" s="28"/>
    </row>
    <row r="550" spans="1:21" ht="11.25" customHeight="1" x14ac:dyDescent="0.2">
      <c r="A550" s="28"/>
      <c r="B550" s="28"/>
      <c r="C550" s="28"/>
      <c r="D550" s="31"/>
      <c r="E550" s="28"/>
      <c r="F550" s="28"/>
      <c r="G550" s="28"/>
      <c r="H550" s="28"/>
      <c r="I550" s="28"/>
      <c r="J550" s="28"/>
      <c r="K550" s="28"/>
      <c r="L550" s="28"/>
      <c r="M550" s="28"/>
      <c r="N550" s="28"/>
      <c r="O550" s="28"/>
      <c r="P550" s="28"/>
      <c r="Q550" s="28"/>
      <c r="R550" s="28"/>
      <c r="S550" s="28"/>
      <c r="T550" s="28"/>
      <c r="U550" s="28"/>
    </row>
    <row r="551" spans="1:21" ht="11.25" customHeight="1" x14ac:dyDescent="0.2">
      <c r="A551" s="28"/>
      <c r="B551" s="28"/>
      <c r="C551" s="28"/>
      <c r="D551" s="31"/>
      <c r="E551" s="28"/>
      <c r="F551" s="28"/>
      <c r="G551" s="28"/>
      <c r="H551" s="28"/>
      <c r="I551" s="28"/>
      <c r="J551" s="28"/>
      <c r="K551" s="28"/>
      <c r="L551" s="28"/>
      <c r="M551" s="28"/>
      <c r="N551" s="28"/>
      <c r="O551" s="28"/>
      <c r="P551" s="28"/>
      <c r="Q551" s="28"/>
      <c r="R551" s="28"/>
      <c r="S551" s="28"/>
      <c r="T551" s="28"/>
      <c r="U551" s="28"/>
    </row>
    <row r="552" spans="1:21" ht="11.25" customHeight="1" x14ac:dyDescent="0.2">
      <c r="A552" s="28"/>
      <c r="B552" s="28"/>
      <c r="C552" s="28"/>
      <c r="D552" s="31"/>
      <c r="E552" s="28"/>
      <c r="F552" s="28"/>
      <c r="G552" s="28"/>
      <c r="H552" s="28"/>
      <c r="I552" s="28"/>
      <c r="J552" s="28"/>
      <c r="K552" s="28"/>
      <c r="L552" s="28"/>
      <c r="M552" s="28"/>
      <c r="N552" s="28"/>
      <c r="O552" s="28"/>
      <c r="P552" s="28"/>
      <c r="Q552" s="28"/>
      <c r="R552" s="28"/>
      <c r="S552" s="28"/>
      <c r="T552" s="28"/>
      <c r="U552" s="28"/>
    </row>
    <row r="553" spans="1:21" ht="11.25" customHeight="1" x14ac:dyDescent="0.2">
      <c r="A553" s="28"/>
      <c r="B553" s="28"/>
      <c r="C553" s="28"/>
      <c r="D553" s="31"/>
      <c r="E553" s="28"/>
      <c r="F553" s="28"/>
      <c r="G553" s="28"/>
      <c r="H553" s="28"/>
      <c r="I553" s="28"/>
      <c r="J553" s="28"/>
      <c r="K553" s="28"/>
      <c r="L553" s="28"/>
      <c r="M553" s="28"/>
      <c r="N553" s="28"/>
      <c r="O553" s="28"/>
      <c r="P553" s="28"/>
      <c r="Q553" s="28"/>
      <c r="R553" s="28"/>
      <c r="S553" s="28"/>
      <c r="T553" s="28"/>
      <c r="U553" s="28"/>
    </row>
    <row r="554" spans="1:21" ht="11.25" customHeight="1" x14ac:dyDescent="0.2">
      <c r="A554" s="28"/>
      <c r="B554" s="28"/>
      <c r="C554" s="28"/>
      <c r="D554" s="31"/>
      <c r="E554" s="28"/>
      <c r="F554" s="28"/>
      <c r="G554" s="28"/>
      <c r="H554" s="28"/>
      <c r="I554" s="28"/>
      <c r="J554" s="28"/>
      <c r="K554" s="28"/>
      <c r="L554" s="28"/>
      <c r="M554" s="28"/>
      <c r="N554" s="28"/>
      <c r="O554" s="28"/>
      <c r="P554" s="28"/>
      <c r="Q554" s="28"/>
      <c r="R554" s="28"/>
      <c r="S554" s="28"/>
      <c r="T554" s="28"/>
      <c r="U554" s="28"/>
    </row>
    <row r="555" spans="1:21" ht="11.25" customHeight="1" x14ac:dyDescent="0.2">
      <c r="A555" s="28"/>
      <c r="B555" s="28"/>
      <c r="C555" s="28"/>
      <c r="D555" s="31"/>
      <c r="E555" s="28"/>
      <c r="F555" s="28"/>
      <c r="G555" s="28"/>
      <c r="H555" s="28"/>
      <c r="I555" s="28"/>
      <c r="J555" s="28"/>
      <c r="K555" s="28"/>
      <c r="L555" s="28"/>
      <c r="M555" s="28"/>
      <c r="N555" s="28"/>
      <c r="O555" s="28"/>
      <c r="P555" s="28"/>
      <c r="Q555" s="28"/>
      <c r="R555" s="28"/>
      <c r="S555" s="28"/>
      <c r="T555" s="28"/>
      <c r="U555" s="28"/>
    </row>
    <row r="556" spans="1:21" ht="11.25" customHeight="1" x14ac:dyDescent="0.2">
      <c r="A556" s="28"/>
      <c r="B556" s="28"/>
      <c r="C556" s="28"/>
      <c r="D556" s="31"/>
      <c r="E556" s="28"/>
      <c r="F556" s="28"/>
      <c r="G556" s="28"/>
      <c r="H556" s="28"/>
      <c r="I556" s="28"/>
      <c r="J556" s="28"/>
      <c r="K556" s="28"/>
      <c r="L556" s="28"/>
      <c r="M556" s="28"/>
      <c r="N556" s="28"/>
      <c r="O556" s="28"/>
      <c r="P556" s="28"/>
      <c r="Q556" s="28"/>
      <c r="R556" s="28"/>
      <c r="S556" s="28"/>
      <c r="T556" s="28"/>
      <c r="U556" s="28"/>
    </row>
    <row r="557" spans="1:21" ht="11.25" customHeight="1" x14ac:dyDescent="0.2">
      <c r="A557" s="28"/>
      <c r="B557" s="28"/>
      <c r="C557" s="28"/>
      <c r="D557" s="31"/>
      <c r="E557" s="28"/>
      <c r="F557" s="28"/>
      <c r="G557" s="28"/>
      <c r="H557" s="28"/>
      <c r="I557" s="28"/>
      <c r="J557" s="28"/>
      <c r="K557" s="28"/>
      <c r="L557" s="28"/>
      <c r="M557" s="28"/>
      <c r="N557" s="28"/>
      <c r="O557" s="28"/>
      <c r="P557" s="28"/>
      <c r="Q557" s="28"/>
      <c r="R557" s="28"/>
      <c r="S557" s="28"/>
      <c r="T557" s="28"/>
      <c r="U557" s="28"/>
    </row>
    <row r="558" spans="1:21" ht="11.25" customHeight="1" x14ac:dyDescent="0.2">
      <c r="A558" s="28"/>
      <c r="B558" s="28"/>
      <c r="C558" s="28"/>
      <c r="D558" s="31"/>
      <c r="E558" s="28"/>
      <c r="F558" s="28"/>
      <c r="G558" s="28"/>
      <c r="H558" s="28"/>
      <c r="I558" s="28"/>
      <c r="J558" s="28"/>
      <c r="K558" s="28"/>
      <c r="L558" s="28"/>
      <c r="M558" s="28"/>
      <c r="N558" s="28"/>
      <c r="O558" s="28"/>
      <c r="P558" s="28"/>
      <c r="Q558" s="28"/>
      <c r="R558" s="28"/>
      <c r="S558" s="28"/>
      <c r="T558" s="28"/>
      <c r="U558" s="28"/>
    </row>
    <row r="559" spans="1:21" ht="11.25" customHeight="1" x14ac:dyDescent="0.2">
      <c r="A559" s="28"/>
      <c r="B559" s="28"/>
      <c r="C559" s="28"/>
      <c r="D559" s="31"/>
      <c r="E559" s="28"/>
      <c r="F559" s="28"/>
      <c r="G559" s="28"/>
      <c r="H559" s="28"/>
      <c r="I559" s="28"/>
      <c r="J559" s="28"/>
      <c r="K559" s="28"/>
      <c r="L559" s="28"/>
      <c r="M559" s="28"/>
      <c r="N559" s="28"/>
      <c r="O559" s="28"/>
      <c r="P559" s="28"/>
      <c r="Q559" s="28"/>
      <c r="R559" s="28"/>
      <c r="S559" s="28"/>
      <c r="T559" s="28"/>
      <c r="U559" s="28"/>
    </row>
    <row r="560" spans="1:21" ht="11.25" customHeight="1" x14ac:dyDescent="0.2">
      <c r="A560" s="28"/>
      <c r="B560" s="28"/>
      <c r="C560" s="28"/>
      <c r="D560" s="31"/>
      <c r="E560" s="28"/>
      <c r="F560" s="28"/>
      <c r="G560" s="28"/>
      <c r="H560" s="28"/>
      <c r="I560" s="28"/>
      <c r="J560" s="28"/>
      <c r="K560" s="28"/>
      <c r="L560" s="28"/>
      <c r="M560" s="28"/>
      <c r="N560" s="28"/>
      <c r="O560" s="28"/>
      <c r="P560" s="28"/>
      <c r="Q560" s="28"/>
      <c r="R560" s="28"/>
      <c r="S560" s="28"/>
      <c r="T560" s="28"/>
      <c r="U560" s="28"/>
    </row>
    <row r="561" spans="1:21" ht="11.25" customHeight="1" x14ac:dyDescent="0.2">
      <c r="A561" s="28"/>
      <c r="B561" s="28"/>
      <c r="C561" s="28"/>
      <c r="D561" s="31"/>
      <c r="E561" s="28"/>
      <c r="F561" s="28"/>
      <c r="G561" s="28"/>
      <c r="H561" s="28"/>
      <c r="I561" s="28"/>
      <c r="J561" s="28"/>
      <c r="K561" s="28"/>
      <c r="L561" s="28"/>
      <c r="M561" s="28"/>
      <c r="N561" s="28"/>
      <c r="O561" s="28"/>
      <c r="P561" s="28"/>
      <c r="Q561" s="28"/>
      <c r="R561" s="28"/>
      <c r="S561" s="28"/>
      <c r="T561" s="28"/>
      <c r="U561" s="28"/>
    </row>
    <row r="562" spans="1:21" ht="11.25" customHeight="1" x14ac:dyDescent="0.2">
      <c r="A562" s="28"/>
      <c r="B562" s="28"/>
      <c r="C562" s="28"/>
      <c r="D562" s="31"/>
      <c r="E562" s="28"/>
      <c r="F562" s="28"/>
      <c r="G562" s="28"/>
      <c r="H562" s="28"/>
      <c r="I562" s="28"/>
      <c r="J562" s="28"/>
      <c r="K562" s="28"/>
      <c r="L562" s="28"/>
      <c r="M562" s="28"/>
      <c r="N562" s="28"/>
      <c r="O562" s="28"/>
      <c r="P562" s="28"/>
      <c r="Q562" s="28"/>
      <c r="R562" s="28"/>
      <c r="S562" s="28"/>
      <c r="T562" s="28"/>
      <c r="U562" s="28"/>
    </row>
    <row r="563" spans="1:21" ht="11.25" customHeight="1" x14ac:dyDescent="0.2">
      <c r="A563" s="28"/>
      <c r="B563" s="28"/>
      <c r="C563" s="28"/>
      <c r="D563" s="31"/>
      <c r="E563" s="28"/>
      <c r="F563" s="28"/>
      <c r="G563" s="28"/>
      <c r="H563" s="28"/>
      <c r="I563" s="28"/>
      <c r="J563" s="28"/>
      <c r="K563" s="28"/>
      <c r="L563" s="28"/>
      <c r="M563" s="28"/>
      <c r="N563" s="28"/>
      <c r="O563" s="28"/>
      <c r="P563" s="28"/>
      <c r="Q563" s="28"/>
      <c r="R563" s="28"/>
      <c r="S563" s="28"/>
      <c r="T563" s="28"/>
      <c r="U563" s="28"/>
    </row>
    <row r="564" spans="1:21" ht="11.25" customHeight="1" x14ac:dyDescent="0.2">
      <c r="A564" s="28"/>
      <c r="B564" s="28"/>
      <c r="C564" s="28"/>
      <c r="D564" s="31"/>
      <c r="E564" s="28"/>
      <c r="F564" s="28"/>
      <c r="G564" s="28"/>
      <c r="H564" s="28"/>
      <c r="I564" s="28"/>
      <c r="J564" s="28"/>
      <c r="K564" s="28"/>
      <c r="L564" s="28"/>
      <c r="M564" s="28"/>
      <c r="N564" s="28"/>
      <c r="O564" s="28"/>
      <c r="P564" s="28"/>
      <c r="Q564" s="28"/>
      <c r="R564" s="28"/>
      <c r="S564" s="28"/>
      <c r="T564" s="28"/>
      <c r="U564" s="28"/>
    </row>
    <row r="565" spans="1:21" ht="11.25" customHeight="1" x14ac:dyDescent="0.2">
      <c r="A565" s="28"/>
      <c r="B565" s="28"/>
      <c r="C565" s="28"/>
      <c r="D565" s="31"/>
      <c r="E565" s="28"/>
      <c r="F565" s="28"/>
      <c r="G565" s="28"/>
      <c r="H565" s="28"/>
      <c r="I565" s="28"/>
      <c r="J565" s="28"/>
      <c r="K565" s="28"/>
      <c r="L565" s="28"/>
      <c r="M565" s="28"/>
      <c r="N565" s="28"/>
      <c r="O565" s="28"/>
      <c r="P565" s="28"/>
      <c r="Q565" s="28"/>
      <c r="R565" s="28"/>
      <c r="S565" s="28"/>
      <c r="T565" s="28"/>
      <c r="U565" s="28"/>
    </row>
    <row r="566" spans="1:21" ht="11.25" customHeight="1" x14ac:dyDescent="0.2">
      <c r="A566" s="28"/>
      <c r="B566" s="28"/>
      <c r="C566" s="28"/>
      <c r="D566" s="31"/>
      <c r="E566" s="28"/>
      <c r="F566" s="28"/>
      <c r="G566" s="28"/>
      <c r="H566" s="28"/>
      <c r="I566" s="28"/>
      <c r="J566" s="28"/>
      <c r="K566" s="28"/>
      <c r="L566" s="28"/>
      <c r="M566" s="28"/>
      <c r="N566" s="28"/>
      <c r="O566" s="28"/>
      <c r="P566" s="28"/>
      <c r="Q566" s="28"/>
      <c r="R566" s="28"/>
      <c r="S566" s="28"/>
      <c r="T566" s="28"/>
      <c r="U566" s="28"/>
    </row>
    <row r="567" spans="1:21" ht="11.25" customHeight="1" x14ac:dyDescent="0.2">
      <c r="A567" s="28"/>
      <c r="B567" s="28"/>
      <c r="C567" s="28"/>
      <c r="D567" s="31"/>
      <c r="E567" s="28"/>
      <c r="F567" s="28"/>
      <c r="G567" s="28"/>
      <c r="H567" s="28"/>
      <c r="I567" s="28"/>
      <c r="J567" s="28"/>
      <c r="K567" s="28"/>
      <c r="L567" s="28"/>
      <c r="M567" s="28"/>
      <c r="N567" s="28"/>
      <c r="O567" s="28"/>
      <c r="P567" s="28"/>
      <c r="Q567" s="28"/>
      <c r="R567" s="28"/>
      <c r="S567" s="28"/>
      <c r="T567" s="28"/>
      <c r="U567" s="28"/>
    </row>
    <row r="568" spans="1:21" ht="11.25" customHeight="1" x14ac:dyDescent="0.2">
      <c r="A568" s="28"/>
      <c r="B568" s="28"/>
      <c r="C568" s="28"/>
      <c r="D568" s="31"/>
      <c r="E568" s="28"/>
      <c r="F568" s="28"/>
      <c r="G568" s="28"/>
      <c r="H568" s="28"/>
      <c r="I568" s="28"/>
      <c r="J568" s="28"/>
      <c r="K568" s="28"/>
      <c r="L568" s="28"/>
      <c r="M568" s="28"/>
      <c r="N568" s="28"/>
      <c r="O568" s="28"/>
      <c r="P568" s="28"/>
      <c r="Q568" s="28"/>
      <c r="R568" s="28"/>
      <c r="S568" s="28"/>
      <c r="T568" s="28"/>
      <c r="U568" s="28"/>
    </row>
    <row r="569" spans="1:21" ht="11.25" customHeight="1" x14ac:dyDescent="0.2">
      <c r="A569" s="28"/>
      <c r="B569" s="28"/>
      <c r="C569" s="28"/>
      <c r="D569" s="31"/>
      <c r="E569" s="28"/>
      <c r="F569" s="28"/>
      <c r="G569" s="28"/>
      <c r="H569" s="28"/>
      <c r="I569" s="28"/>
      <c r="J569" s="28"/>
      <c r="K569" s="28"/>
      <c r="L569" s="28"/>
      <c r="M569" s="28"/>
      <c r="N569" s="28"/>
      <c r="O569" s="28"/>
      <c r="P569" s="28"/>
      <c r="Q569" s="28"/>
      <c r="R569" s="28"/>
      <c r="S569" s="28"/>
      <c r="T569" s="28"/>
      <c r="U569" s="28"/>
    </row>
    <row r="570" spans="1:21" ht="11.25" customHeight="1" x14ac:dyDescent="0.2">
      <c r="A570" s="28"/>
      <c r="B570" s="28"/>
      <c r="C570" s="28"/>
      <c r="D570" s="31"/>
      <c r="E570" s="28"/>
      <c r="F570" s="28"/>
      <c r="G570" s="28"/>
      <c r="H570" s="28"/>
      <c r="I570" s="28"/>
      <c r="J570" s="28"/>
      <c r="K570" s="28"/>
      <c r="L570" s="28"/>
      <c r="M570" s="28"/>
      <c r="N570" s="28"/>
      <c r="O570" s="28"/>
      <c r="P570" s="28"/>
      <c r="Q570" s="28"/>
      <c r="R570" s="28"/>
      <c r="S570" s="28"/>
      <c r="T570" s="28"/>
      <c r="U570" s="28"/>
    </row>
    <row r="571" spans="1:21" ht="11.25" customHeight="1" x14ac:dyDescent="0.2">
      <c r="A571" s="28"/>
      <c r="B571" s="28"/>
      <c r="C571" s="28"/>
      <c r="D571" s="31"/>
      <c r="E571" s="28"/>
      <c r="F571" s="28"/>
      <c r="G571" s="28"/>
      <c r="H571" s="28"/>
      <c r="I571" s="28"/>
      <c r="J571" s="28"/>
      <c r="K571" s="28"/>
      <c r="L571" s="28"/>
      <c r="M571" s="28"/>
      <c r="N571" s="28"/>
      <c r="O571" s="28"/>
      <c r="P571" s="28"/>
      <c r="Q571" s="28"/>
      <c r="R571" s="28"/>
      <c r="S571" s="28"/>
      <c r="T571" s="28"/>
      <c r="U571" s="28"/>
    </row>
    <row r="572" spans="1:21" ht="11.25" customHeight="1" x14ac:dyDescent="0.2">
      <c r="A572" s="28"/>
      <c r="B572" s="28"/>
      <c r="C572" s="28"/>
      <c r="D572" s="31"/>
      <c r="E572" s="28"/>
      <c r="F572" s="28"/>
      <c r="G572" s="28"/>
      <c r="H572" s="28"/>
      <c r="I572" s="28"/>
      <c r="J572" s="28"/>
      <c r="K572" s="28"/>
      <c r="L572" s="28"/>
      <c r="M572" s="28"/>
      <c r="N572" s="28"/>
      <c r="O572" s="28"/>
      <c r="P572" s="28"/>
      <c r="Q572" s="28"/>
      <c r="R572" s="28"/>
      <c r="S572" s="28"/>
      <c r="T572" s="28"/>
      <c r="U572" s="28"/>
    </row>
    <row r="573" spans="1:21" ht="11.25" customHeight="1" x14ac:dyDescent="0.2">
      <c r="A573" s="28"/>
      <c r="B573" s="28"/>
      <c r="C573" s="28"/>
      <c r="D573" s="31"/>
      <c r="E573" s="28"/>
      <c r="F573" s="28"/>
      <c r="G573" s="28"/>
      <c r="H573" s="28"/>
      <c r="I573" s="28"/>
      <c r="J573" s="28"/>
      <c r="K573" s="28"/>
      <c r="L573" s="28"/>
      <c r="M573" s="28"/>
      <c r="N573" s="28"/>
      <c r="O573" s="28"/>
      <c r="P573" s="28"/>
      <c r="Q573" s="28"/>
      <c r="R573" s="28"/>
      <c r="S573" s="28"/>
      <c r="T573" s="28"/>
      <c r="U573" s="28"/>
    </row>
    <row r="574" spans="1:21" ht="11.25" customHeight="1" x14ac:dyDescent="0.2">
      <c r="A574" s="28"/>
      <c r="B574" s="28"/>
      <c r="C574" s="28"/>
      <c r="D574" s="31"/>
      <c r="E574" s="28"/>
      <c r="F574" s="28"/>
      <c r="G574" s="28"/>
      <c r="H574" s="28"/>
      <c r="I574" s="28"/>
      <c r="J574" s="28"/>
      <c r="K574" s="28"/>
      <c r="L574" s="28"/>
      <c r="M574" s="28"/>
      <c r="N574" s="28"/>
      <c r="O574" s="28"/>
      <c r="P574" s="28"/>
      <c r="Q574" s="28"/>
      <c r="R574" s="28"/>
      <c r="S574" s="28"/>
      <c r="T574" s="28"/>
      <c r="U574" s="28"/>
    </row>
    <row r="575" spans="1:21" ht="11.25" customHeight="1" x14ac:dyDescent="0.2">
      <c r="A575" s="28"/>
      <c r="B575" s="28"/>
      <c r="C575" s="28"/>
      <c r="D575" s="31"/>
      <c r="E575" s="28"/>
      <c r="F575" s="28"/>
      <c r="G575" s="28"/>
      <c r="H575" s="28"/>
      <c r="I575" s="28"/>
      <c r="J575" s="28"/>
      <c r="K575" s="28"/>
      <c r="L575" s="28"/>
      <c r="M575" s="28"/>
      <c r="N575" s="28"/>
      <c r="O575" s="28"/>
      <c r="P575" s="28"/>
      <c r="Q575" s="28"/>
      <c r="R575" s="28"/>
      <c r="S575" s="28"/>
      <c r="T575" s="28"/>
      <c r="U575" s="28"/>
    </row>
    <row r="576" spans="1:21" ht="11.25" customHeight="1" x14ac:dyDescent="0.2">
      <c r="A576" s="28"/>
      <c r="B576" s="28"/>
      <c r="C576" s="28"/>
      <c r="D576" s="31"/>
      <c r="E576" s="28"/>
      <c r="F576" s="28"/>
      <c r="G576" s="28"/>
      <c r="H576" s="28"/>
      <c r="I576" s="28"/>
      <c r="J576" s="28"/>
      <c r="K576" s="28"/>
      <c r="L576" s="28"/>
      <c r="M576" s="28"/>
      <c r="N576" s="28"/>
      <c r="O576" s="28"/>
      <c r="P576" s="28"/>
      <c r="Q576" s="28"/>
      <c r="R576" s="28"/>
      <c r="S576" s="28"/>
      <c r="T576" s="28"/>
      <c r="U576" s="28"/>
    </row>
    <row r="577" spans="1:21" ht="11.25" customHeight="1" x14ac:dyDescent="0.2">
      <c r="A577" s="28"/>
      <c r="B577" s="28"/>
      <c r="C577" s="28"/>
      <c r="D577" s="31"/>
      <c r="E577" s="28"/>
      <c r="F577" s="28"/>
      <c r="G577" s="28"/>
      <c r="H577" s="28"/>
      <c r="I577" s="28"/>
      <c r="J577" s="28"/>
      <c r="K577" s="28"/>
      <c r="L577" s="28"/>
      <c r="M577" s="28"/>
      <c r="N577" s="28"/>
      <c r="O577" s="28"/>
      <c r="P577" s="28"/>
      <c r="Q577" s="28"/>
      <c r="R577" s="28"/>
      <c r="S577" s="28"/>
      <c r="T577" s="28"/>
      <c r="U577" s="28"/>
    </row>
    <row r="578" spans="1:21" ht="11.25" customHeight="1" x14ac:dyDescent="0.2">
      <c r="A578" s="28"/>
      <c r="B578" s="28"/>
      <c r="C578" s="28"/>
      <c r="D578" s="31"/>
      <c r="E578" s="28"/>
      <c r="F578" s="28"/>
      <c r="G578" s="28"/>
      <c r="H578" s="28"/>
      <c r="I578" s="28"/>
      <c r="J578" s="28"/>
      <c r="K578" s="28"/>
      <c r="L578" s="28"/>
      <c r="M578" s="28"/>
      <c r="N578" s="28"/>
      <c r="O578" s="28"/>
      <c r="P578" s="28"/>
      <c r="Q578" s="28"/>
      <c r="R578" s="28"/>
      <c r="S578" s="28"/>
      <c r="T578" s="28"/>
      <c r="U578" s="28"/>
    </row>
    <row r="579" spans="1:21" ht="11.25" customHeight="1" x14ac:dyDescent="0.2">
      <c r="A579" s="28"/>
      <c r="B579" s="28"/>
      <c r="C579" s="28"/>
      <c r="D579" s="31"/>
      <c r="E579" s="28"/>
      <c r="F579" s="28"/>
      <c r="G579" s="28"/>
      <c r="H579" s="28"/>
      <c r="I579" s="28"/>
      <c r="J579" s="28"/>
      <c r="K579" s="28"/>
      <c r="L579" s="28"/>
      <c r="M579" s="28"/>
      <c r="N579" s="28"/>
      <c r="O579" s="28"/>
      <c r="P579" s="28"/>
      <c r="Q579" s="28"/>
      <c r="R579" s="28"/>
      <c r="S579" s="28"/>
      <c r="T579" s="28"/>
      <c r="U579" s="28"/>
    </row>
    <row r="580" spans="1:21" ht="11.25" customHeight="1" x14ac:dyDescent="0.2">
      <c r="A580" s="28"/>
      <c r="B580" s="28"/>
      <c r="C580" s="28"/>
      <c r="D580" s="31"/>
      <c r="E580" s="28"/>
      <c r="F580" s="28"/>
      <c r="G580" s="28"/>
      <c r="H580" s="28"/>
      <c r="I580" s="28"/>
      <c r="J580" s="28"/>
      <c r="K580" s="28"/>
      <c r="L580" s="28"/>
      <c r="M580" s="28"/>
      <c r="N580" s="28"/>
      <c r="O580" s="28"/>
      <c r="P580" s="28"/>
      <c r="Q580" s="28"/>
      <c r="R580" s="28"/>
      <c r="S580" s="28"/>
      <c r="T580" s="28"/>
      <c r="U580" s="28"/>
    </row>
    <row r="581" spans="1:21" ht="11.25" customHeight="1" x14ac:dyDescent="0.2">
      <c r="A581" s="28"/>
      <c r="B581" s="28"/>
      <c r="C581" s="28"/>
      <c r="D581" s="31"/>
      <c r="E581" s="28"/>
      <c r="F581" s="28"/>
      <c r="G581" s="28"/>
      <c r="H581" s="28"/>
      <c r="I581" s="28"/>
      <c r="J581" s="28"/>
      <c r="K581" s="28"/>
      <c r="L581" s="28"/>
      <c r="M581" s="28"/>
      <c r="N581" s="28"/>
      <c r="O581" s="28"/>
      <c r="P581" s="28"/>
      <c r="Q581" s="28"/>
      <c r="R581" s="28"/>
      <c r="S581" s="28"/>
      <c r="T581" s="28"/>
      <c r="U581" s="28"/>
    </row>
    <row r="582" spans="1:21" ht="11.25" customHeight="1" x14ac:dyDescent="0.2">
      <c r="A582" s="28"/>
      <c r="B582" s="28"/>
      <c r="C582" s="28"/>
      <c r="D582" s="31"/>
      <c r="E582" s="28"/>
      <c r="F582" s="28"/>
      <c r="G582" s="28"/>
      <c r="H582" s="28"/>
      <c r="I582" s="28"/>
      <c r="J582" s="28"/>
      <c r="K582" s="28"/>
      <c r="L582" s="28"/>
      <c r="M582" s="28"/>
      <c r="N582" s="28"/>
      <c r="O582" s="28"/>
      <c r="P582" s="28"/>
      <c r="Q582" s="28"/>
      <c r="R582" s="28"/>
      <c r="S582" s="28"/>
      <c r="T582" s="28"/>
      <c r="U582" s="28"/>
    </row>
    <row r="583" spans="1:21" ht="11.25" customHeight="1" x14ac:dyDescent="0.2">
      <c r="A583" s="28"/>
      <c r="B583" s="28"/>
      <c r="C583" s="28"/>
      <c r="D583" s="31"/>
      <c r="E583" s="28"/>
      <c r="F583" s="28"/>
      <c r="G583" s="28"/>
      <c r="H583" s="28"/>
      <c r="I583" s="28"/>
      <c r="J583" s="28"/>
      <c r="K583" s="28"/>
      <c r="L583" s="28"/>
      <c r="M583" s="28"/>
      <c r="N583" s="28"/>
      <c r="O583" s="28"/>
      <c r="P583" s="28"/>
      <c r="Q583" s="28"/>
      <c r="R583" s="28"/>
      <c r="S583" s="28"/>
      <c r="T583" s="28"/>
      <c r="U583" s="28"/>
    </row>
    <row r="584" spans="1:21" ht="11.25" customHeight="1" x14ac:dyDescent="0.2">
      <c r="A584" s="28"/>
      <c r="B584" s="28"/>
      <c r="C584" s="28"/>
      <c r="D584" s="31"/>
      <c r="E584" s="28"/>
      <c r="F584" s="28"/>
      <c r="G584" s="28"/>
      <c r="H584" s="28"/>
      <c r="I584" s="28"/>
      <c r="J584" s="28"/>
      <c r="K584" s="28"/>
      <c r="L584" s="28"/>
      <c r="M584" s="28"/>
      <c r="N584" s="28"/>
      <c r="O584" s="28"/>
      <c r="P584" s="28"/>
      <c r="Q584" s="28"/>
      <c r="R584" s="28"/>
      <c r="S584" s="28"/>
      <c r="T584" s="28"/>
      <c r="U584" s="28"/>
    </row>
    <row r="585" spans="1:21" ht="11.25" customHeight="1" x14ac:dyDescent="0.2">
      <c r="A585" s="28"/>
      <c r="B585" s="28"/>
      <c r="C585" s="28"/>
      <c r="D585" s="31"/>
      <c r="E585" s="28"/>
      <c r="F585" s="28"/>
      <c r="G585" s="28"/>
      <c r="H585" s="28"/>
      <c r="I585" s="28"/>
      <c r="J585" s="28"/>
      <c r="K585" s="28"/>
      <c r="L585" s="28"/>
      <c r="M585" s="28"/>
      <c r="N585" s="28"/>
      <c r="O585" s="28"/>
      <c r="P585" s="28"/>
      <c r="Q585" s="28"/>
      <c r="R585" s="28"/>
      <c r="S585" s="28"/>
      <c r="T585" s="28"/>
      <c r="U585" s="28"/>
    </row>
    <row r="586" spans="1:21" ht="11.25" customHeight="1" x14ac:dyDescent="0.2">
      <c r="A586" s="28"/>
      <c r="B586" s="28"/>
      <c r="C586" s="28"/>
      <c r="D586" s="31"/>
      <c r="E586" s="28"/>
      <c r="F586" s="28"/>
      <c r="G586" s="28"/>
      <c r="H586" s="28"/>
      <c r="I586" s="28"/>
      <c r="J586" s="28"/>
      <c r="K586" s="28"/>
      <c r="L586" s="28"/>
      <c r="M586" s="28"/>
      <c r="N586" s="28"/>
      <c r="O586" s="28"/>
      <c r="P586" s="28"/>
      <c r="Q586" s="28"/>
      <c r="R586" s="28"/>
      <c r="S586" s="28"/>
      <c r="T586" s="28"/>
      <c r="U586" s="28"/>
    </row>
    <row r="587" spans="1:21" ht="11.25" customHeight="1" x14ac:dyDescent="0.2">
      <c r="A587" s="28"/>
      <c r="B587" s="28"/>
      <c r="C587" s="28"/>
      <c r="D587" s="31"/>
      <c r="E587" s="28"/>
      <c r="F587" s="28"/>
      <c r="G587" s="28"/>
      <c r="H587" s="28"/>
      <c r="I587" s="28"/>
      <c r="J587" s="28"/>
      <c r="K587" s="28"/>
      <c r="L587" s="28"/>
      <c r="M587" s="28"/>
      <c r="N587" s="28"/>
      <c r="O587" s="28"/>
      <c r="P587" s="28"/>
      <c r="Q587" s="28"/>
      <c r="R587" s="28"/>
      <c r="S587" s="28"/>
      <c r="T587" s="28"/>
      <c r="U587" s="28"/>
    </row>
    <row r="588" spans="1:21" ht="11.25" customHeight="1" x14ac:dyDescent="0.2">
      <c r="A588" s="28"/>
      <c r="B588" s="28"/>
      <c r="C588" s="28"/>
      <c r="D588" s="31"/>
      <c r="E588" s="28"/>
      <c r="F588" s="28"/>
      <c r="G588" s="28"/>
      <c r="H588" s="28"/>
      <c r="I588" s="28"/>
      <c r="J588" s="28"/>
      <c r="K588" s="28"/>
      <c r="L588" s="28"/>
      <c r="M588" s="28"/>
      <c r="N588" s="28"/>
      <c r="O588" s="28"/>
      <c r="P588" s="28"/>
      <c r="Q588" s="28"/>
      <c r="R588" s="28"/>
      <c r="S588" s="28"/>
      <c r="T588" s="28"/>
      <c r="U588" s="28"/>
    </row>
    <row r="589" spans="1:21" ht="11.25" customHeight="1" x14ac:dyDescent="0.2">
      <c r="A589" s="28"/>
      <c r="B589" s="28"/>
      <c r="C589" s="28"/>
      <c r="D589" s="31"/>
      <c r="E589" s="28"/>
      <c r="F589" s="28"/>
      <c r="G589" s="28"/>
      <c r="H589" s="28"/>
      <c r="I589" s="28"/>
      <c r="J589" s="28"/>
      <c r="K589" s="28"/>
      <c r="L589" s="28"/>
      <c r="M589" s="28"/>
      <c r="N589" s="28"/>
      <c r="O589" s="28"/>
      <c r="P589" s="28"/>
      <c r="Q589" s="28"/>
      <c r="R589" s="28"/>
      <c r="S589" s="28"/>
      <c r="T589" s="28"/>
      <c r="U589" s="28"/>
    </row>
    <row r="590" spans="1:21" ht="11.25" customHeight="1" x14ac:dyDescent="0.2">
      <c r="A590" s="28"/>
      <c r="B590" s="28"/>
      <c r="C590" s="28"/>
      <c r="D590" s="31"/>
      <c r="E590" s="28"/>
      <c r="F590" s="28"/>
      <c r="G590" s="28"/>
      <c r="H590" s="28"/>
      <c r="I590" s="28"/>
      <c r="J590" s="28"/>
      <c r="K590" s="28"/>
      <c r="L590" s="28"/>
      <c r="M590" s="28"/>
      <c r="N590" s="28"/>
      <c r="O590" s="28"/>
      <c r="P590" s="28"/>
      <c r="Q590" s="28"/>
      <c r="R590" s="28"/>
      <c r="S590" s="28"/>
      <c r="T590" s="28"/>
      <c r="U590" s="28"/>
    </row>
    <row r="591" spans="1:21" ht="11.25" customHeight="1" x14ac:dyDescent="0.2">
      <c r="A591" s="28"/>
      <c r="B591" s="28"/>
      <c r="C591" s="28"/>
      <c r="D591" s="31"/>
      <c r="E591" s="28"/>
      <c r="F591" s="28"/>
      <c r="G591" s="28"/>
      <c r="H591" s="28"/>
      <c r="I591" s="28"/>
      <c r="J591" s="28"/>
      <c r="K591" s="28"/>
      <c r="L591" s="28"/>
      <c r="M591" s="28"/>
      <c r="N591" s="28"/>
      <c r="O591" s="28"/>
      <c r="P591" s="28"/>
      <c r="Q591" s="28"/>
      <c r="R591" s="28"/>
      <c r="S591" s="28"/>
      <c r="T591" s="28"/>
      <c r="U591" s="28"/>
    </row>
    <row r="592" spans="1:21" ht="11.25" customHeight="1" x14ac:dyDescent="0.2">
      <c r="A592" s="28"/>
      <c r="B592" s="28"/>
      <c r="C592" s="28"/>
      <c r="D592" s="31"/>
      <c r="E592" s="28"/>
      <c r="F592" s="28"/>
      <c r="G592" s="28"/>
      <c r="H592" s="28"/>
      <c r="I592" s="28"/>
      <c r="J592" s="28"/>
      <c r="K592" s="28"/>
      <c r="L592" s="28"/>
      <c r="M592" s="28"/>
      <c r="N592" s="28"/>
      <c r="O592" s="28"/>
      <c r="P592" s="28"/>
      <c r="Q592" s="28"/>
      <c r="R592" s="28"/>
      <c r="S592" s="28"/>
      <c r="T592" s="28"/>
      <c r="U592" s="28"/>
    </row>
    <row r="593" spans="1:21" ht="11.25" customHeight="1" x14ac:dyDescent="0.2">
      <c r="A593" s="28"/>
      <c r="B593" s="28"/>
      <c r="C593" s="28"/>
      <c r="D593" s="31"/>
      <c r="E593" s="28"/>
      <c r="F593" s="28"/>
      <c r="G593" s="28"/>
      <c r="H593" s="28"/>
      <c r="I593" s="28"/>
      <c r="J593" s="28"/>
      <c r="K593" s="28"/>
      <c r="L593" s="28"/>
      <c r="M593" s="28"/>
      <c r="N593" s="28"/>
      <c r="O593" s="28"/>
      <c r="P593" s="28"/>
      <c r="Q593" s="28"/>
      <c r="R593" s="28"/>
      <c r="S593" s="28"/>
      <c r="T593" s="28"/>
      <c r="U593" s="28"/>
    </row>
    <row r="594" spans="1:21" ht="11.25" customHeight="1" x14ac:dyDescent="0.2">
      <c r="A594" s="28"/>
      <c r="B594" s="28"/>
      <c r="C594" s="28"/>
      <c r="D594" s="31"/>
      <c r="E594" s="28"/>
      <c r="F594" s="28"/>
      <c r="G594" s="28"/>
      <c r="H594" s="28"/>
      <c r="I594" s="28"/>
      <c r="J594" s="28"/>
      <c r="K594" s="28"/>
      <c r="L594" s="28"/>
      <c r="M594" s="28"/>
      <c r="N594" s="28"/>
      <c r="O594" s="28"/>
      <c r="P594" s="28"/>
      <c r="Q594" s="28"/>
      <c r="R594" s="28"/>
      <c r="S594" s="28"/>
      <c r="T594" s="28"/>
      <c r="U594" s="28"/>
    </row>
    <row r="595" spans="1:21" ht="11.25" customHeight="1" x14ac:dyDescent="0.2">
      <c r="A595" s="28"/>
      <c r="B595" s="28"/>
      <c r="C595" s="28"/>
      <c r="D595" s="31"/>
      <c r="E595" s="28"/>
      <c r="F595" s="28"/>
      <c r="G595" s="28"/>
      <c r="H595" s="28"/>
      <c r="I595" s="28"/>
      <c r="J595" s="28"/>
      <c r="K595" s="28"/>
      <c r="L595" s="28"/>
      <c r="M595" s="28"/>
      <c r="N595" s="28"/>
      <c r="O595" s="28"/>
      <c r="P595" s="28"/>
      <c r="Q595" s="28"/>
      <c r="R595" s="28"/>
      <c r="S595" s="28"/>
      <c r="T595" s="28"/>
      <c r="U595" s="28"/>
    </row>
    <row r="596" spans="1:21" ht="11.25" customHeight="1" x14ac:dyDescent="0.2">
      <c r="A596" s="28"/>
      <c r="B596" s="28"/>
      <c r="C596" s="28"/>
      <c r="D596" s="31"/>
      <c r="E596" s="28"/>
      <c r="F596" s="28"/>
      <c r="G596" s="28"/>
      <c r="H596" s="28"/>
      <c r="I596" s="28"/>
      <c r="J596" s="28"/>
      <c r="K596" s="28"/>
      <c r="L596" s="28"/>
      <c r="M596" s="28"/>
      <c r="N596" s="28"/>
      <c r="O596" s="28"/>
      <c r="P596" s="28"/>
      <c r="Q596" s="28"/>
      <c r="R596" s="28"/>
      <c r="S596" s="28"/>
      <c r="T596" s="28"/>
      <c r="U596" s="28"/>
    </row>
    <row r="597" spans="1:21" ht="11.25" customHeight="1" x14ac:dyDescent="0.2">
      <c r="A597" s="28"/>
      <c r="B597" s="28"/>
      <c r="C597" s="28"/>
      <c r="D597" s="31"/>
      <c r="E597" s="28"/>
      <c r="F597" s="28"/>
      <c r="G597" s="28"/>
      <c r="H597" s="28"/>
      <c r="I597" s="28"/>
      <c r="J597" s="28"/>
      <c r="K597" s="28"/>
      <c r="L597" s="28"/>
      <c r="M597" s="28"/>
      <c r="N597" s="28"/>
      <c r="O597" s="28"/>
      <c r="P597" s="28"/>
      <c r="Q597" s="28"/>
      <c r="R597" s="28"/>
      <c r="S597" s="28"/>
      <c r="T597" s="28"/>
      <c r="U597" s="28"/>
    </row>
    <row r="598" spans="1:21" ht="11.25" customHeight="1" x14ac:dyDescent="0.2">
      <c r="A598" s="28"/>
      <c r="B598" s="28"/>
      <c r="C598" s="28"/>
      <c r="D598" s="31"/>
      <c r="E598" s="28"/>
      <c r="F598" s="28"/>
      <c r="G598" s="28"/>
      <c r="H598" s="28"/>
      <c r="I598" s="28"/>
      <c r="J598" s="28"/>
      <c r="K598" s="28"/>
      <c r="L598" s="28"/>
      <c r="M598" s="28"/>
      <c r="N598" s="28"/>
      <c r="O598" s="28"/>
      <c r="P598" s="28"/>
      <c r="Q598" s="28"/>
      <c r="R598" s="28"/>
      <c r="S598" s="28"/>
      <c r="T598" s="28"/>
      <c r="U598" s="28"/>
    </row>
    <row r="599" spans="1:21" ht="11.25" customHeight="1" x14ac:dyDescent="0.2">
      <c r="A599" s="28"/>
      <c r="B599" s="28"/>
      <c r="C599" s="28"/>
      <c r="D599" s="31"/>
      <c r="E599" s="28"/>
      <c r="F599" s="28"/>
      <c r="G599" s="28"/>
      <c r="H599" s="28"/>
      <c r="I599" s="28"/>
      <c r="J599" s="28"/>
      <c r="K599" s="28"/>
      <c r="L599" s="28"/>
      <c r="M599" s="28"/>
      <c r="N599" s="28"/>
      <c r="O599" s="28"/>
      <c r="P599" s="28"/>
      <c r="Q599" s="28"/>
      <c r="R599" s="28"/>
      <c r="S599" s="28"/>
      <c r="T599" s="28"/>
      <c r="U599" s="28"/>
    </row>
    <row r="600" spans="1:21" ht="11.25" customHeight="1" x14ac:dyDescent="0.2">
      <c r="A600" s="28"/>
      <c r="B600" s="28"/>
      <c r="C600" s="28"/>
      <c r="D600" s="31"/>
      <c r="E600" s="28"/>
      <c r="F600" s="28"/>
      <c r="G600" s="28"/>
      <c r="H600" s="28"/>
      <c r="I600" s="28"/>
      <c r="J600" s="28"/>
      <c r="K600" s="28"/>
      <c r="L600" s="28"/>
      <c r="M600" s="28"/>
      <c r="N600" s="28"/>
      <c r="O600" s="28"/>
      <c r="P600" s="28"/>
      <c r="Q600" s="28"/>
      <c r="R600" s="28"/>
      <c r="S600" s="28"/>
      <c r="T600" s="28"/>
      <c r="U600" s="28"/>
    </row>
    <row r="601" spans="1:21" ht="11.25" customHeight="1" x14ac:dyDescent="0.2">
      <c r="A601" s="28"/>
      <c r="B601" s="28"/>
      <c r="C601" s="28"/>
      <c r="D601" s="31"/>
      <c r="E601" s="28"/>
      <c r="F601" s="28"/>
      <c r="G601" s="28"/>
      <c r="H601" s="28"/>
      <c r="I601" s="28"/>
      <c r="J601" s="28"/>
      <c r="K601" s="28"/>
      <c r="L601" s="28"/>
      <c r="M601" s="28"/>
      <c r="N601" s="28"/>
      <c r="O601" s="28"/>
      <c r="P601" s="28"/>
      <c r="Q601" s="28"/>
      <c r="R601" s="28"/>
      <c r="S601" s="28"/>
      <c r="T601" s="28"/>
      <c r="U601" s="28"/>
    </row>
    <row r="602" spans="1:21" ht="11.25" customHeight="1" x14ac:dyDescent="0.2">
      <c r="A602" s="28"/>
      <c r="B602" s="28"/>
      <c r="C602" s="28"/>
      <c r="D602" s="31"/>
      <c r="E602" s="28"/>
      <c r="F602" s="28"/>
      <c r="G602" s="28"/>
      <c r="H602" s="28"/>
      <c r="I602" s="28"/>
      <c r="J602" s="28"/>
      <c r="K602" s="28"/>
      <c r="L602" s="28"/>
      <c r="M602" s="28"/>
      <c r="N602" s="28"/>
      <c r="O602" s="28"/>
      <c r="P602" s="28"/>
      <c r="Q602" s="28"/>
      <c r="R602" s="28"/>
      <c r="S602" s="28"/>
      <c r="T602" s="28"/>
      <c r="U602" s="28"/>
    </row>
    <row r="603" spans="1:21" ht="11.25" customHeight="1" x14ac:dyDescent="0.2">
      <c r="A603" s="28"/>
      <c r="B603" s="28"/>
      <c r="C603" s="28"/>
      <c r="D603" s="31"/>
      <c r="E603" s="28"/>
      <c r="F603" s="28"/>
      <c r="G603" s="28"/>
      <c r="H603" s="28"/>
      <c r="I603" s="28"/>
      <c r="J603" s="28"/>
      <c r="K603" s="28"/>
      <c r="L603" s="28"/>
      <c r="M603" s="28"/>
      <c r="N603" s="28"/>
      <c r="O603" s="28"/>
      <c r="P603" s="28"/>
      <c r="Q603" s="28"/>
      <c r="R603" s="28"/>
      <c r="S603" s="28"/>
      <c r="T603" s="28"/>
      <c r="U603" s="28"/>
    </row>
    <row r="604" spans="1:21" ht="11.25" customHeight="1" x14ac:dyDescent="0.2">
      <c r="A604" s="28"/>
      <c r="B604" s="28"/>
      <c r="C604" s="28"/>
      <c r="D604" s="31"/>
      <c r="E604" s="28"/>
      <c r="F604" s="28"/>
      <c r="G604" s="28"/>
      <c r="H604" s="28"/>
      <c r="I604" s="28"/>
      <c r="J604" s="28"/>
      <c r="K604" s="28"/>
      <c r="L604" s="28"/>
      <c r="M604" s="28"/>
      <c r="N604" s="28"/>
      <c r="O604" s="28"/>
      <c r="P604" s="28"/>
      <c r="Q604" s="28"/>
      <c r="R604" s="28"/>
      <c r="S604" s="28"/>
      <c r="T604" s="28"/>
      <c r="U604" s="28"/>
    </row>
    <row r="605" spans="1:21" ht="11.25" customHeight="1" x14ac:dyDescent="0.2">
      <c r="A605" s="28"/>
      <c r="B605" s="28"/>
      <c r="C605" s="28"/>
      <c r="D605" s="31"/>
      <c r="E605" s="28"/>
      <c r="F605" s="28"/>
      <c r="G605" s="28"/>
      <c r="H605" s="28"/>
      <c r="I605" s="28"/>
      <c r="J605" s="28"/>
      <c r="K605" s="28"/>
      <c r="L605" s="28"/>
      <c r="M605" s="28"/>
      <c r="N605" s="28"/>
      <c r="O605" s="28"/>
      <c r="P605" s="28"/>
      <c r="Q605" s="28"/>
      <c r="R605" s="28"/>
      <c r="S605" s="28"/>
      <c r="T605" s="28"/>
      <c r="U605" s="28"/>
    </row>
    <row r="606" spans="1:21" ht="11.25" customHeight="1" x14ac:dyDescent="0.2">
      <c r="A606" s="28"/>
      <c r="B606" s="28"/>
      <c r="C606" s="28"/>
      <c r="D606" s="31"/>
      <c r="E606" s="28"/>
      <c r="F606" s="28"/>
      <c r="G606" s="28"/>
      <c r="H606" s="28"/>
      <c r="I606" s="28"/>
      <c r="J606" s="28"/>
      <c r="K606" s="28"/>
      <c r="L606" s="28"/>
      <c r="M606" s="28"/>
      <c r="N606" s="28"/>
      <c r="O606" s="28"/>
      <c r="P606" s="28"/>
      <c r="Q606" s="28"/>
      <c r="R606" s="28"/>
      <c r="S606" s="28"/>
      <c r="T606" s="28"/>
      <c r="U606" s="28"/>
    </row>
    <row r="607" spans="1:21" ht="11.25" customHeight="1" x14ac:dyDescent="0.2">
      <c r="A607" s="28"/>
      <c r="B607" s="28"/>
      <c r="C607" s="28"/>
      <c r="D607" s="31"/>
      <c r="E607" s="28"/>
      <c r="F607" s="28"/>
      <c r="G607" s="28"/>
      <c r="H607" s="28"/>
      <c r="I607" s="28"/>
      <c r="J607" s="28"/>
      <c r="K607" s="28"/>
      <c r="L607" s="28"/>
      <c r="M607" s="28"/>
      <c r="N607" s="28"/>
      <c r="O607" s="28"/>
      <c r="P607" s="28"/>
      <c r="Q607" s="28"/>
      <c r="R607" s="28"/>
      <c r="S607" s="28"/>
      <c r="T607" s="28"/>
      <c r="U607" s="28"/>
    </row>
    <row r="608" spans="1:21" ht="11.25" customHeight="1" x14ac:dyDescent="0.2">
      <c r="A608" s="28"/>
      <c r="B608" s="28"/>
      <c r="C608" s="28"/>
      <c r="D608" s="31"/>
      <c r="E608" s="28"/>
      <c r="F608" s="28"/>
      <c r="G608" s="28"/>
      <c r="H608" s="28"/>
      <c r="I608" s="28"/>
      <c r="J608" s="28"/>
      <c r="K608" s="28"/>
      <c r="L608" s="28"/>
      <c r="M608" s="28"/>
      <c r="N608" s="28"/>
      <c r="O608" s="28"/>
      <c r="P608" s="28"/>
      <c r="Q608" s="28"/>
      <c r="R608" s="28"/>
      <c r="S608" s="28"/>
      <c r="T608" s="28"/>
      <c r="U608" s="28"/>
    </row>
    <row r="609" spans="1:21" ht="11.25" customHeight="1" x14ac:dyDescent="0.2">
      <c r="A609" s="28"/>
      <c r="B609" s="28"/>
      <c r="C609" s="28"/>
      <c r="D609" s="31"/>
      <c r="E609" s="28"/>
      <c r="F609" s="28"/>
      <c r="G609" s="28"/>
      <c r="H609" s="28"/>
      <c r="I609" s="28"/>
      <c r="J609" s="28"/>
      <c r="K609" s="28"/>
      <c r="L609" s="28"/>
      <c r="M609" s="28"/>
      <c r="N609" s="28"/>
      <c r="O609" s="28"/>
      <c r="P609" s="28"/>
      <c r="Q609" s="28"/>
      <c r="R609" s="28"/>
      <c r="S609" s="28"/>
      <c r="T609" s="28"/>
      <c r="U609" s="28"/>
    </row>
    <row r="610" spans="1:21" ht="11.25" customHeight="1" x14ac:dyDescent="0.2">
      <c r="A610" s="28"/>
      <c r="B610" s="28"/>
      <c r="C610" s="28"/>
      <c r="D610" s="31"/>
      <c r="E610" s="28"/>
      <c r="F610" s="28"/>
      <c r="G610" s="28"/>
      <c r="H610" s="28"/>
      <c r="I610" s="28"/>
      <c r="J610" s="28"/>
      <c r="K610" s="28"/>
      <c r="L610" s="28"/>
      <c r="M610" s="28"/>
      <c r="N610" s="28"/>
      <c r="O610" s="28"/>
      <c r="P610" s="28"/>
      <c r="Q610" s="28"/>
      <c r="R610" s="28"/>
      <c r="S610" s="28"/>
      <c r="T610" s="28"/>
      <c r="U610" s="28"/>
    </row>
    <row r="611" spans="1:21" ht="11.25" customHeight="1" x14ac:dyDescent="0.2">
      <c r="A611" s="28"/>
      <c r="B611" s="28"/>
      <c r="C611" s="28"/>
      <c r="D611" s="31"/>
      <c r="E611" s="28"/>
      <c r="F611" s="28"/>
      <c r="G611" s="28"/>
      <c r="H611" s="28"/>
      <c r="I611" s="28"/>
      <c r="J611" s="28"/>
      <c r="K611" s="28"/>
      <c r="L611" s="28"/>
      <c r="M611" s="28"/>
      <c r="N611" s="28"/>
      <c r="O611" s="28"/>
      <c r="P611" s="28"/>
      <c r="Q611" s="28"/>
      <c r="R611" s="28"/>
      <c r="S611" s="28"/>
      <c r="T611" s="28"/>
      <c r="U611" s="28"/>
    </row>
    <row r="612" spans="1:21" ht="11.25" customHeight="1" x14ac:dyDescent="0.2">
      <c r="A612" s="28"/>
      <c r="B612" s="28"/>
      <c r="C612" s="28"/>
      <c r="D612" s="31"/>
      <c r="E612" s="28"/>
      <c r="F612" s="28"/>
      <c r="G612" s="28"/>
      <c r="H612" s="28"/>
      <c r="I612" s="28"/>
      <c r="J612" s="28"/>
      <c r="K612" s="28"/>
      <c r="L612" s="28"/>
      <c r="M612" s="28"/>
      <c r="N612" s="28"/>
      <c r="O612" s="28"/>
      <c r="P612" s="28"/>
      <c r="Q612" s="28"/>
      <c r="R612" s="28"/>
      <c r="S612" s="28"/>
      <c r="T612" s="28"/>
      <c r="U612" s="28"/>
    </row>
    <row r="613" spans="1:21" ht="11.25" customHeight="1" x14ac:dyDescent="0.2">
      <c r="A613" s="28"/>
      <c r="B613" s="28"/>
      <c r="C613" s="28"/>
      <c r="D613" s="31"/>
      <c r="E613" s="28"/>
      <c r="F613" s="28"/>
      <c r="G613" s="28"/>
      <c r="H613" s="28"/>
      <c r="I613" s="28"/>
      <c r="J613" s="28"/>
      <c r="K613" s="28"/>
      <c r="L613" s="28"/>
      <c r="M613" s="28"/>
      <c r="N613" s="28"/>
      <c r="O613" s="28"/>
      <c r="P613" s="28"/>
      <c r="Q613" s="28"/>
      <c r="R613" s="28"/>
      <c r="S613" s="28"/>
      <c r="T613" s="28"/>
      <c r="U613" s="28"/>
    </row>
    <row r="614" spans="1:21" ht="11.25" customHeight="1" x14ac:dyDescent="0.2">
      <c r="A614" s="28"/>
      <c r="B614" s="28"/>
      <c r="C614" s="28"/>
      <c r="D614" s="31"/>
      <c r="E614" s="28"/>
      <c r="F614" s="28"/>
      <c r="G614" s="28"/>
      <c r="H614" s="28"/>
      <c r="I614" s="28"/>
      <c r="J614" s="28"/>
      <c r="K614" s="28"/>
      <c r="L614" s="28"/>
      <c r="M614" s="28"/>
      <c r="N614" s="28"/>
      <c r="O614" s="28"/>
      <c r="P614" s="28"/>
      <c r="Q614" s="28"/>
      <c r="R614" s="28"/>
      <c r="S614" s="28"/>
      <c r="T614" s="28"/>
      <c r="U614" s="28"/>
    </row>
    <row r="615" spans="1:21" ht="11.25" customHeight="1" x14ac:dyDescent="0.2">
      <c r="A615" s="28"/>
      <c r="B615" s="28"/>
      <c r="C615" s="28"/>
      <c r="D615" s="31"/>
      <c r="E615" s="28"/>
      <c r="F615" s="28"/>
      <c r="G615" s="28"/>
      <c r="H615" s="28"/>
      <c r="I615" s="28"/>
      <c r="J615" s="28"/>
      <c r="K615" s="28"/>
      <c r="L615" s="28"/>
      <c r="M615" s="28"/>
      <c r="N615" s="28"/>
      <c r="O615" s="28"/>
      <c r="P615" s="28"/>
      <c r="Q615" s="28"/>
      <c r="R615" s="28"/>
      <c r="S615" s="28"/>
      <c r="T615" s="28"/>
      <c r="U615" s="28"/>
    </row>
    <row r="616" spans="1:21" ht="11.25" customHeight="1" x14ac:dyDescent="0.2">
      <c r="A616" s="28"/>
      <c r="B616" s="28"/>
      <c r="C616" s="28"/>
      <c r="D616" s="31"/>
      <c r="E616" s="28"/>
      <c r="F616" s="28"/>
      <c r="G616" s="28"/>
      <c r="H616" s="28"/>
      <c r="I616" s="28"/>
      <c r="J616" s="28"/>
      <c r="K616" s="28"/>
      <c r="L616" s="28"/>
      <c r="M616" s="28"/>
      <c r="N616" s="28"/>
      <c r="O616" s="28"/>
      <c r="P616" s="28"/>
      <c r="Q616" s="28"/>
      <c r="R616" s="28"/>
      <c r="S616" s="28"/>
      <c r="T616" s="28"/>
      <c r="U616" s="28"/>
    </row>
    <row r="617" spans="1:21" ht="11.25" customHeight="1" x14ac:dyDescent="0.2">
      <c r="A617" s="28"/>
      <c r="B617" s="28"/>
      <c r="C617" s="28"/>
      <c r="D617" s="31"/>
      <c r="E617" s="28"/>
      <c r="F617" s="28"/>
      <c r="G617" s="28"/>
      <c r="H617" s="28"/>
      <c r="I617" s="28"/>
      <c r="J617" s="28"/>
      <c r="K617" s="28"/>
      <c r="L617" s="28"/>
      <c r="M617" s="28"/>
      <c r="N617" s="28"/>
      <c r="O617" s="28"/>
      <c r="P617" s="28"/>
      <c r="Q617" s="28"/>
      <c r="R617" s="28"/>
      <c r="S617" s="28"/>
      <c r="T617" s="28"/>
      <c r="U617" s="28"/>
    </row>
    <row r="618" spans="1:21" ht="11.25" customHeight="1" x14ac:dyDescent="0.2">
      <c r="A618" s="28"/>
      <c r="B618" s="28"/>
      <c r="C618" s="28"/>
      <c r="D618" s="31"/>
      <c r="E618" s="28"/>
      <c r="F618" s="28"/>
      <c r="G618" s="28"/>
      <c r="H618" s="28"/>
      <c r="I618" s="28"/>
      <c r="J618" s="28"/>
      <c r="K618" s="28"/>
      <c r="L618" s="28"/>
      <c r="M618" s="28"/>
      <c r="N618" s="28"/>
      <c r="O618" s="28"/>
      <c r="P618" s="28"/>
      <c r="Q618" s="28"/>
      <c r="R618" s="28"/>
      <c r="S618" s="28"/>
      <c r="T618" s="28"/>
      <c r="U618" s="28"/>
    </row>
    <row r="619" spans="1:21" ht="11.25" customHeight="1" x14ac:dyDescent="0.2">
      <c r="A619" s="28"/>
      <c r="B619" s="28"/>
      <c r="C619" s="28"/>
      <c r="D619" s="31"/>
      <c r="E619" s="28"/>
      <c r="F619" s="28"/>
      <c r="G619" s="28"/>
      <c r="H619" s="28"/>
      <c r="I619" s="28"/>
      <c r="J619" s="28"/>
      <c r="K619" s="28"/>
      <c r="L619" s="28"/>
      <c r="M619" s="28"/>
      <c r="N619" s="28"/>
      <c r="O619" s="28"/>
      <c r="P619" s="28"/>
      <c r="Q619" s="28"/>
      <c r="R619" s="28"/>
      <c r="S619" s="28"/>
      <c r="T619" s="28"/>
      <c r="U619" s="28"/>
    </row>
    <row r="620" spans="1:21" ht="11.25" customHeight="1" x14ac:dyDescent="0.2">
      <c r="A620" s="28"/>
      <c r="B620" s="28"/>
      <c r="C620" s="28"/>
      <c r="D620" s="31"/>
      <c r="E620" s="28"/>
      <c r="F620" s="28"/>
      <c r="G620" s="28"/>
      <c r="H620" s="28"/>
      <c r="I620" s="28"/>
      <c r="J620" s="28"/>
      <c r="K620" s="28"/>
      <c r="L620" s="28"/>
      <c r="M620" s="28"/>
      <c r="N620" s="28"/>
      <c r="O620" s="28"/>
      <c r="P620" s="28"/>
      <c r="Q620" s="28"/>
      <c r="R620" s="28"/>
      <c r="S620" s="28"/>
      <c r="T620" s="28"/>
      <c r="U620" s="28"/>
    </row>
    <row r="621" spans="1:21" ht="11.25" customHeight="1" x14ac:dyDescent="0.2">
      <c r="A621" s="28"/>
      <c r="B621" s="28"/>
      <c r="C621" s="28"/>
      <c r="D621" s="31"/>
      <c r="E621" s="28"/>
      <c r="F621" s="28"/>
      <c r="G621" s="28"/>
      <c r="H621" s="28"/>
      <c r="I621" s="28"/>
      <c r="J621" s="28"/>
      <c r="K621" s="28"/>
      <c r="L621" s="28"/>
      <c r="M621" s="28"/>
      <c r="N621" s="28"/>
      <c r="O621" s="28"/>
      <c r="P621" s="28"/>
      <c r="Q621" s="28"/>
      <c r="R621" s="28"/>
      <c r="S621" s="28"/>
      <c r="T621" s="28"/>
      <c r="U621" s="28"/>
    </row>
    <row r="622" spans="1:21" ht="11.25" customHeight="1" x14ac:dyDescent="0.2">
      <c r="A622" s="28"/>
      <c r="B622" s="28"/>
      <c r="C622" s="28"/>
      <c r="D622" s="31"/>
      <c r="E622" s="28"/>
      <c r="F622" s="28"/>
      <c r="G622" s="28"/>
      <c r="H622" s="28"/>
      <c r="I622" s="28"/>
      <c r="J622" s="28"/>
      <c r="K622" s="28"/>
      <c r="L622" s="28"/>
      <c r="M622" s="28"/>
      <c r="N622" s="28"/>
      <c r="O622" s="28"/>
      <c r="P622" s="28"/>
      <c r="Q622" s="28"/>
      <c r="R622" s="28"/>
      <c r="S622" s="28"/>
      <c r="T622" s="28"/>
      <c r="U622" s="28"/>
    </row>
    <row r="623" spans="1:21" ht="11.25" customHeight="1" x14ac:dyDescent="0.2">
      <c r="A623" s="28"/>
      <c r="B623" s="28"/>
      <c r="C623" s="28"/>
      <c r="D623" s="31"/>
      <c r="E623" s="28"/>
      <c r="F623" s="28"/>
      <c r="G623" s="28"/>
      <c r="H623" s="28"/>
      <c r="I623" s="28"/>
      <c r="J623" s="28"/>
      <c r="K623" s="28"/>
      <c r="L623" s="28"/>
      <c r="M623" s="28"/>
      <c r="N623" s="28"/>
      <c r="O623" s="28"/>
      <c r="P623" s="28"/>
      <c r="Q623" s="28"/>
      <c r="R623" s="28"/>
      <c r="S623" s="28"/>
      <c r="T623" s="28"/>
      <c r="U623" s="28"/>
    </row>
    <row r="624" spans="1:21" ht="11.25" customHeight="1" x14ac:dyDescent="0.2">
      <c r="A624" s="28"/>
      <c r="B624" s="28"/>
      <c r="C624" s="28"/>
      <c r="D624" s="31"/>
      <c r="E624" s="28"/>
      <c r="F624" s="28"/>
      <c r="G624" s="28"/>
      <c r="H624" s="28"/>
      <c r="I624" s="28"/>
      <c r="J624" s="28"/>
      <c r="K624" s="28"/>
      <c r="L624" s="28"/>
      <c r="M624" s="28"/>
      <c r="N624" s="28"/>
      <c r="O624" s="28"/>
      <c r="P624" s="28"/>
      <c r="Q624" s="28"/>
      <c r="R624" s="28"/>
      <c r="S624" s="28"/>
      <c r="T624" s="28"/>
      <c r="U624" s="28"/>
    </row>
    <row r="625" spans="1:21" ht="11.25" customHeight="1" x14ac:dyDescent="0.2">
      <c r="A625" s="28"/>
      <c r="B625" s="28"/>
      <c r="C625" s="28"/>
      <c r="D625" s="31"/>
      <c r="E625" s="28"/>
      <c r="F625" s="28"/>
      <c r="G625" s="28"/>
      <c r="H625" s="28"/>
      <c r="I625" s="28"/>
      <c r="J625" s="28"/>
      <c r="K625" s="28"/>
      <c r="L625" s="28"/>
      <c r="M625" s="28"/>
      <c r="N625" s="28"/>
      <c r="O625" s="28"/>
      <c r="P625" s="28"/>
      <c r="Q625" s="28"/>
      <c r="R625" s="28"/>
      <c r="S625" s="28"/>
      <c r="T625" s="28"/>
      <c r="U625" s="28"/>
    </row>
    <row r="626" spans="1:21" ht="11.25" customHeight="1" x14ac:dyDescent="0.2">
      <c r="A626" s="28"/>
      <c r="B626" s="28"/>
      <c r="C626" s="28"/>
      <c r="D626" s="31"/>
      <c r="E626" s="28"/>
      <c r="F626" s="28"/>
      <c r="G626" s="28"/>
      <c r="H626" s="28"/>
      <c r="I626" s="28"/>
      <c r="J626" s="28"/>
      <c r="K626" s="28"/>
      <c r="L626" s="28"/>
      <c r="M626" s="28"/>
      <c r="N626" s="28"/>
      <c r="O626" s="28"/>
      <c r="P626" s="28"/>
      <c r="Q626" s="28"/>
      <c r="R626" s="28"/>
      <c r="S626" s="28"/>
      <c r="T626" s="28"/>
      <c r="U626" s="28"/>
    </row>
    <row r="627" spans="1:21" ht="11.25" customHeight="1" x14ac:dyDescent="0.2">
      <c r="A627" s="28"/>
      <c r="B627" s="28"/>
      <c r="C627" s="28"/>
      <c r="D627" s="31"/>
      <c r="E627" s="28"/>
      <c r="F627" s="28"/>
      <c r="G627" s="28"/>
      <c r="H627" s="28"/>
      <c r="I627" s="28"/>
      <c r="J627" s="28"/>
      <c r="K627" s="28"/>
      <c r="L627" s="28"/>
      <c r="M627" s="28"/>
      <c r="N627" s="28"/>
      <c r="O627" s="28"/>
      <c r="P627" s="28"/>
      <c r="Q627" s="28"/>
      <c r="R627" s="28"/>
      <c r="S627" s="28"/>
      <c r="T627" s="28"/>
      <c r="U627" s="28"/>
    </row>
    <row r="628" spans="1:21" ht="11.25" customHeight="1" x14ac:dyDescent="0.2">
      <c r="A628" s="28"/>
      <c r="B628" s="28"/>
      <c r="C628" s="28"/>
      <c r="D628" s="31"/>
      <c r="E628" s="28"/>
      <c r="F628" s="28"/>
      <c r="G628" s="28"/>
      <c r="H628" s="28"/>
      <c r="I628" s="28"/>
      <c r="J628" s="28"/>
      <c r="K628" s="28"/>
      <c r="L628" s="28"/>
      <c r="M628" s="28"/>
      <c r="N628" s="28"/>
      <c r="O628" s="28"/>
      <c r="P628" s="28"/>
      <c r="Q628" s="28"/>
      <c r="R628" s="28"/>
      <c r="S628" s="28"/>
      <c r="T628" s="28"/>
      <c r="U628" s="28"/>
    </row>
    <row r="629" spans="1:21" ht="11.25" customHeight="1" x14ac:dyDescent="0.2">
      <c r="A629" s="28"/>
      <c r="B629" s="28"/>
      <c r="C629" s="28"/>
      <c r="D629" s="31"/>
      <c r="E629" s="28"/>
      <c r="F629" s="28"/>
      <c r="G629" s="28"/>
      <c r="H629" s="28"/>
      <c r="I629" s="28"/>
      <c r="J629" s="28"/>
      <c r="K629" s="28"/>
      <c r="L629" s="28"/>
      <c r="M629" s="28"/>
      <c r="N629" s="28"/>
      <c r="O629" s="28"/>
      <c r="P629" s="28"/>
      <c r="Q629" s="28"/>
      <c r="R629" s="28"/>
      <c r="S629" s="28"/>
      <c r="T629" s="28"/>
      <c r="U629" s="28"/>
    </row>
    <row r="630" spans="1:21" ht="11.25" customHeight="1" x14ac:dyDescent="0.2">
      <c r="A630" s="28"/>
      <c r="B630" s="28"/>
      <c r="C630" s="28"/>
      <c r="D630" s="31"/>
      <c r="E630" s="28"/>
      <c r="F630" s="28"/>
      <c r="G630" s="28"/>
      <c r="H630" s="28"/>
      <c r="I630" s="28"/>
      <c r="J630" s="28"/>
      <c r="K630" s="28"/>
      <c r="L630" s="28"/>
      <c r="M630" s="28"/>
      <c r="N630" s="28"/>
      <c r="O630" s="28"/>
      <c r="P630" s="28"/>
      <c r="Q630" s="28"/>
      <c r="R630" s="28"/>
      <c r="S630" s="28"/>
      <c r="T630" s="28"/>
      <c r="U630" s="28"/>
    </row>
    <row r="631" spans="1:21" ht="11.25" customHeight="1" x14ac:dyDescent="0.2">
      <c r="A631" s="28"/>
      <c r="B631" s="28"/>
      <c r="C631" s="28"/>
      <c r="D631" s="31"/>
      <c r="E631" s="28"/>
      <c r="F631" s="28"/>
      <c r="G631" s="28"/>
      <c r="H631" s="28"/>
      <c r="I631" s="28"/>
      <c r="J631" s="28"/>
      <c r="K631" s="28"/>
      <c r="L631" s="28"/>
      <c r="M631" s="28"/>
      <c r="N631" s="28"/>
      <c r="O631" s="28"/>
      <c r="P631" s="28"/>
      <c r="Q631" s="28"/>
      <c r="R631" s="28"/>
      <c r="S631" s="28"/>
      <c r="T631" s="28"/>
      <c r="U631" s="28"/>
    </row>
    <row r="632" spans="1:21" ht="11.25" customHeight="1" x14ac:dyDescent="0.2">
      <c r="A632" s="28"/>
      <c r="B632" s="28"/>
      <c r="C632" s="28"/>
      <c r="D632" s="31"/>
      <c r="E632" s="28"/>
      <c r="F632" s="28"/>
      <c r="G632" s="28"/>
      <c r="H632" s="28"/>
      <c r="I632" s="28"/>
      <c r="J632" s="28"/>
      <c r="K632" s="28"/>
      <c r="L632" s="28"/>
      <c r="M632" s="28"/>
      <c r="N632" s="28"/>
      <c r="O632" s="28"/>
      <c r="P632" s="28"/>
      <c r="Q632" s="28"/>
      <c r="R632" s="28"/>
      <c r="S632" s="28"/>
      <c r="T632" s="28"/>
      <c r="U632" s="28"/>
    </row>
    <row r="633" spans="1:21" ht="11.25" customHeight="1" x14ac:dyDescent="0.2">
      <c r="A633" s="28"/>
      <c r="B633" s="28"/>
      <c r="C633" s="28"/>
      <c r="D633" s="31"/>
      <c r="E633" s="28"/>
      <c r="F633" s="28"/>
      <c r="G633" s="28"/>
      <c r="H633" s="28"/>
      <c r="I633" s="28"/>
      <c r="J633" s="28"/>
      <c r="K633" s="28"/>
      <c r="L633" s="28"/>
      <c r="M633" s="28"/>
      <c r="N633" s="28"/>
      <c r="O633" s="28"/>
      <c r="P633" s="28"/>
      <c r="Q633" s="28"/>
      <c r="R633" s="28"/>
      <c r="S633" s="28"/>
      <c r="T633" s="28"/>
      <c r="U633" s="28"/>
    </row>
    <row r="634" spans="1:21" ht="11.25" customHeight="1" x14ac:dyDescent="0.2">
      <c r="A634" s="28"/>
      <c r="B634" s="28"/>
      <c r="C634" s="28"/>
      <c r="D634" s="31"/>
      <c r="E634" s="28"/>
      <c r="F634" s="28"/>
      <c r="G634" s="28"/>
      <c r="H634" s="28"/>
      <c r="I634" s="28"/>
      <c r="J634" s="28"/>
      <c r="K634" s="28"/>
      <c r="L634" s="28"/>
      <c r="M634" s="28"/>
      <c r="N634" s="28"/>
      <c r="O634" s="28"/>
      <c r="P634" s="28"/>
      <c r="Q634" s="28"/>
      <c r="R634" s="28"/>
      <c r="S634" s="28"/>
      <c r="T634" s="28"/>
      <c r="U634" s="28"/>
    </row>
    <row r="635" spans="1:21" ht="11.25" customHeight="1" x14ac:dyDescent="0.2">
      <c r="A635" s="28"/>
      <c r="B635" s="28"/>
      <c r="C635" s="28"/>
      <c r="D635" s="31"/>
      <c r="E635" s="28"/>
      <c r="F635" s="28"/>
      <c r="G635" s="28"/>
      <c r="H635" s="28"/>
      <c r="I635" s="28"/>
      <c r="J635" s="28"/>
      <c r="K635" s="28"/>
      <c r="L635" s="28"/>
      <c r="M635" s="28"/>
      <c r="N635" s="28"/>
      <c r="O635" s="28"/>
      <c r="P635" s="28"/>
      <c r="Q635" s="28"/>
      <c r="R635" s="28"/>
      <c r="S635" s="28"/>
      <c r="T635" s="28"/>
      <c r="U635" s="28"/>
    </row>
    <row r="636" spans="1:21" ht="11.25" customHeight="1" x14ac:dyDescent="0.2">
      <c r="A636" s="28"/>
      <c r="B636" s="28"/>
      <c r="C636" s="28"/>
      <c r="D636" s="31"/>
      <c r="E636" s="28"/>
      <c r="F636" s="28"/>
      <c r="G636" s="28"/>
      <c r="H636" s="28"/>
      <c r="I636" s="28"/>
      <c r="J636" s="28"/>
      <c r="K636" s="28"/>
      <c r="L636" s="28"/>
      <c r="M636" s="28"/>
      <c r="N636" s="28"/>
      <c r="O636" s="28"/>
      <c r="P636" s="28"/>
      <c r="Q636" s="28"/>
      <c r="R636" s="28"/>
      <c r="S636" s="28"/>
      <c r="T636" s="28"/>
      <c r="U636" s="28"/>
    </row>
    <row r="637" spans="1:21" ht="11.25" customHeight="1" x14ac:dyDescent="0.2">
      <c r="A637" s="28"/>
      <c r="B637" s="28"/>
      <c r="C637" s="28"/>
      <c r="D637" s="31"/>
      <c r="E637" s="28"/>
      <c r="F637" s="28"/>
      <c r="G637" s="28"/>
      <c r="H637" s="28"/>
      <c r="I637" s="28"/>
      <c r="J637" s="28"/>
      <c r="K637" s="28"/>
      <c r="L637" s="28"/>
      <c r="M637" s="28"/>
      <c r="N637" s="28"/>
      <c r="O637" s="28"/>
      <c r="P637" s="28"/>
      <c r="Q637" s="28"/>
      <c r="R637" s="28"/>
      <c r="S637" s="28"/>
      <c r="T637" s="28"/>
      <c r="U637" s="28"/>
    </row>
    <row r="638" spans="1:21" ht="11.25" customHeight="1" x14ac:dyDescent="0.2">
      <c r="A638" s="28"/>
      <c r="B638" s="28"/>
      <c r="C638" s="28"/>
      <c r="D638" s="31"/>
      <c r="E638" s="28"/>
      <c r="F638" s="28"/>
      <c r="G638" s="28"/>
      <c r="H638" s="28"/>
      <c r="I638" s="28"/>
      <c r="J638" s="28"/>
      <c r="K638" s="28"/>
      <c r="L638" s="28"/>
      <c r="M638" s="28"/>
      <c r="N638" s="28"/>
      <c r="O638" s="28"/>
      <c r="P638" s="28"/>
      <c r="Q638" s="28"/>
      <c r="R638" s="28"/>
      <c r="S638" s="28"/>
      <c r="T638" s="28"/>
      <c r="U638" s="28"/>
    </row>
    <row r="639" spans="1:21" ht="11.25" customHeight="1" x14ac:dyDescent="0.2">
      <c r="A639" s="28"/>
      <c r="B639" s="28"/>
      <c r="C639" s="28"/>
      <c r="D639" s="31"/>
      <c r="E639" s="28"/>
      <c r="F639" s="28"/>
      <c r="G639" s="28"/>
      <c r="H639" s="28"/>
      <c r="I639" s="28"/>
      <c r="J639" s="28"/>
      <c r="K639" s="28"/>
      <c r="L639" s="28"/>
      <c r="M639" s="28"/>
      <c r="N639" s="28"/>
      <c r="O639" s="28"/>
      <c r="P639" s="28"/>
      <c r="Q639" s="28"/>
      <c r="R639" s="28"/>
      <c r="S639" s="28"/>
      <c r="T639" s="28"/>
      <c r="U639" s="28"/>
    </row>
    <row r="640" spans="1:21" ht="11.25" customHeight="1" x14ac:dyDescent="0.2">
      <c r="A640" s="28"/>
      <c r="B640" s="28"/>
      <c r="C640" s="28"/>
      <c r="D640" s="31"/>
      <c r="E640" s="28"/>
      <c r="F640" s="28"/>
      <c r="G640" s="28"/>
      <c r="H640" s="28"/>
      <c r="I640" s="28"/>
      <c r="J640" s="28"/>
      <c r="K640" s="28"/>
      <c r="L640" s="28"/>
      <c r="M640" s="28"/>
      <c r="N640" s="28"/>
      <c r="O640" s="28"/>
      <c r="P640" s="28"/>
      <c r="Q640" s="28"/>
      <c r="R640" s="28"/>
      <c r="S640" s="28"/>
      <c r="T640" s="28"/>
      <c r="U640" s="28"/>
    </row>
    <row r="641" spans="1:21" ht="11.25" customHeight="1" x14ac:dyDescent="0.2">
      <c r="A641" s="28"/>
      <c r="B641" s="28"/>
      <c r="C641" s="28"/>
      <c r="D641" s="31"/>
      <c r="E641" s="28"/>
      <c r="F641" s="28"/>
      <c r="G641" s="28"/>
      <c r="H641" s="28"/>
      <c r="I641" s="28"/>
      <c r="J641" s="28"/>
      <c r="K641" s="28"/>
      <c r="L641" s="28"/>
      <c r="M641" s="28"/>
      <c r="N641" s="28"/>
      <c r="O641" s="28"/>
      <c r="P641" s="28"/>
      <c r="Q641" s="28"/>
      <c r="R641" s="28"/>
      <c r="S641" s="28"/>
      <c r="T641" s="28"/>
      <c r="U641" s="28"/>
    </row>
    <row r="642" spans="1:21" ht="11.25" customHeight="1" x14ac:dyDescent="0.2">
      <c r="A642" s="28"/>
      <c r="B642" s="28"/>
      <c r="C642" s="28"/>
      <c r="D642" s="31"/>
      <c r="E642" s="28"/>
      <c r="F642" s="28"/>
      <c r="G642" s="28"/>
      <c r="H642" s="28"/>
      <c r="I642" s="28"/>
      <c r="J642" s="28"/>
      <c r="K642" s="28"/>
      <c r="L642" s="28"/>
      <c r="M642" s="28"/>
      <c r="N642" s="28"/>
      <c r="O642" s="28"/>
      <c r="P642" s="28"/>
      <c r="Q642" s="28"/>
      <c r="R642" s="28"/>
      <c r="S642" s="28"/>
      <c r="T642" s="28"/>
      <c r="U642" s="28"/>
    </row>
    <row r="643" spans="1:21" ht="11.25" customHeight="1" x14ac:dyDescent="0.2">
      <c r="A643" s="28"/>
      <c r="B643" s="28"/>
      <c r="C643" s="28"/>
      <c r="D643" s="31"/>
      <c r="E643" s="28"/>
      <c r="F643" s="28"/>
      <c r="G643" s="28"/>
      <c r="H643" s="28"/>
      <c r="I643" s="28"/>
      <c r="J643" s="28"/>
      <c r="K643" s="28"/>
      <c r="L643" s="28"/>
      <c r="M643" s="28"/>
      <c r="N643" s="28"/>
      <c r="O643" s="28"/>
      <c r="P643" s="28"/>
      <c r="Q643" s="28"/>
      <c r="R643" s="28"/>
      <c r="S643" s="28"/>
      <c r="T643" s="28"/>
      <c r="U643" s="28"/>
    </row>
    <row r="644" spans="1:21" ht="11.25" customHeight="1" x14ac:dyDescent="0.2">
      <c r="A644" s="28"/>
      <c r="B644" s="28"/>
      <c r="C644" s="28"/>
      <c r="D644" s="31"/>
      <c r="E644" s="28"/>
      <c r="F644" s="28"/>
      <c r="G644" s="28"/>
      <c r="H644" s="28"/>
      <c r="I644" s="28"/>
      <c r="J644" s="28"/>
      <c r="K644" s="28"/>
      <c r="L644" s="28"/>
      <c r="M644" s="28"/>
      <c r="N644" s="28"/>
      <c r="O644" s="28"/>
      <c r="P644" s="28"/>
      <c r="Q644" s="28"/>
      <c r="R644" s="28"/>
      <c r="S644" s="28"/>
      <c r="T644" s="28"/>
      <c r="U644" s="28"/>
    </row>
    <row r="645" spans="1:21" ht="11.25" customHeight="1" x14ac:dyDescent="0.2">
      <c r="A645" s="28"/>
      <c r="B645" s="28"/>
      <c r="C645" s="28"/>
      <c r="D645" s="31"/>
      <c r="E645" s="28"/>
      <c r="F645" s="28"/>
      <c r="G645" s="28"/>
      <c r="H645" s="28"/>
      <c r="I645" s="28"/>
      <c r="J645" s="28"/>
      <c r="K645" s="28"/>
      <c r="L645" s="28"/>
      <c r="M645" s="28"/>
      <c r="N645" s="28"/>
      <c r="O645" s="28"/>
      <c r="P645" s="28"/>
      <c r="Q645" s="28"/>
      <c r="R645" s="28"/>
      <c r="S645" s="28"/>
      <c r="T645" s="28"/>
      <c r="U645" s="28"/>
    </row>
    <row r="646" spans="1:21" ht="11.25" customHeight="1" x14ac:dyDescent="0.2">
      <c r="A646" s="28"/>
      <c r="B646" s="28"/>
      <c r="C646" s="28"/>
      <c r="D646" s="31"/>
      <c r="E646" s="28"/>
      <c r="F646" s="28"/>
      <c r="G646" s="28"/>
      <c r="H646" s="28"/>
      <c r="I646" s="28"/>
      <c r="J646" s="28"/>
      <c r="K646" s="28"/>
      <c r="L646" s="28"/>
      <c r="M646" s="28"/>
      <c r="N646" s="28"/>
      <c r="O646" s="28"/>
      <c r="P646" s="28"/>
      <c r="Q646" s="28"/>
      <c r="R646" s="28"/>
      <c r="S646" s="28"/>
      <c r="T646" s="28"/>
      <c r="U646" s="28"/>
    </row>
    <row r="647" spans="1:21" ht="11.25" customHeight="1" x14ac:dyDescent="0.2">
      <c r="A647" s="28"/>
      <c r="B647" s="28"/>
      <c r="C647" s="28"/>
      <c r="D647" s="31"/>
      <c r="E647" s="28"/>
      <c r="F647" s="28"/>
      <c r="G647" s="28"/>
      <c r="H647" s="28"/>
      <c r="I647" s="28"/>
      <c r="J647" s="28"/>
      <c r="K647" s="28"/>
      <c r="L647" s="28"/>
      <c r="M647" s="28"/>
      <c r="N647" s="28"/>
      <c r="O647" s="28"/>
      <c r="P647" s="28"/>
      <c r="Q647" s="28"/>
      <c r="R647" s="28"/>
      <c r="S647" s="28"/>
      <c r="T647" s="28"/>
      <c r="U647" s="28"/>
    </row>
    <row r="648" spans="1:21" ht="11.25" customHeight="1" x14ac:dyDescent="0.2">
      <c r="A648" s="28"/>
      <c r="B648" s="28"/>
      <c r="C648" s="28"/>
      <c r="D648" s="31"/>
      <c r="E648" s="28"/>
      <c r="F648" s="28"/>
      <c r="G648" s="28"/>
      <c r="H648" s="28"/>
      <c r="I648" s="28"/>
      <c r="J648" s="28"/>
      <c r="K648" s="28"/>
      <c r="L648" s="28"/>
      <c r="M648" s="28"/>
      <c r="N648" s="28"/>
      <c r="O648" s="28"/>
      <c r="P648" s="28"/>
      <c r="Q648" s="28"/>
      <c r="R648" s="28"/>
      <c r="S648" s="28"/>
      <c r="T648" s="28"/>
      <c r="U648" s="28"/>
    </row>
    <row r="649" spans="1:21" ht="11.25" customHeight="1" x14ac:dyDescent="0.2">
      <c r="A649" s="28"/>
      <c r="B649" s="28"/>
      <c r="C649" s="28"/>
      <c r="D649" s="31"/>
      <c r="E649" s="28"/>
      <c r="F649" s="28"/>
      <c r="G649" s="28"/>
      <c r="H649" s="28"/>
      <c r="I649" s="28"/>
      <c r="J649" s="28"/>
      <c r="K649" s="28"/>
      <c r="L649" s="28"/>
      <c r="M649" s="28"/>
      <c r="N649" s="28"/>
      <c r="O649" s="28"/>
      <c r="P649" s="28"/>
      <c r="Q649" s="28"/>
      <c r="R649" s="28"/>
      <c r="S649" s="28"/>
      <c r="T649" s="28"/>
      <c r="U649" s="28"/>
    </row>
    <row r="650" spans="1:21" ht="11.25" customHeight="1" x14ac:dyDescent="0.2">
      <c r="A650" s="28"/>
      <c r="B650" s="28"/>
      <c r="C650" s="28"/>
      <c r="D650" s="31"/>
      <c r="E650" s="28"/>
      <c r="F650" s="28"/>
      <c r="G650" s="28"/>
      <c r="H650" s="28"/>
      <c r="I650" s="28"/>
      <c r="J650" s="28"/>
      <c r="K650" s="28"/>
      <c r="L650" s="28"/>
      <c r="M650" s="28"/>
      <c r="N650" s="28"/>
      <c r="O650" s="28"/>
      <c r="P650" s="28"/>
      <c r="Q650" s="28"/>
      <c r="R650" s="28"/>
      <c r="S650" s="28"/>
      <c r="T650" s="28"/>
      <c r="U650" s="28"/>
    </row>
    <row r="651" spans="1:21" ht="11.25" customHeight="1" x14ac:dyDescent="0.2">
      <c r="A651" s="28"/>
      <c r="B651" s="28"/>
      <c r="C651" s="28"/>
      <c r="D651" s="31"/>
      <c r="E651" s="28"/>
      <c r="F651" s="28"/>
      <c r="G651" s="28"/>
      <c r="H651" s="28"/>
      <c r="I651" s="28"/>
      <c r="J651" s="28"/>
      <c r="K651" s="28"/>
      <c r="L651" s="28"/>
      <c r="M651" s="28"/>
      <c r="N651" s="28"/>
      <c r="O651" s="28"/>
      <c r="P651" s="28"/>
      <c r="Q651" s="28"/>
      <c r="R651" s="28"/>
      <c r="S651" s="28"/>
      <c r="T651" s="28"/>
      <c r="U651" s="28"/>
    </row>
    <row r="652" spans="1:21" ht="11.25" customHeight="1" x14ac:dyDescent="0.2">
      <c r="A652" s="28"/>
      <c r="B652" s="28"/>
      <c r="C652" s="28"/>
      <c r="D652" s="31"/>
      <c r="E652" s="28"/>
      <c r="F652" s="28"/>
      <c r="G652" s="28"/>
      <c r="H652" s="28"/>
      <c r="I652" s="28"/>
      <c r="J652" s="28"/>
      <c r="K652" s="28"/>
      <c r="L652" s="28"/>
      <c r="M652" s="28"/>
      <c r="N652" s="28"/>
      <c r="O652" s="28"/>
      <c r="P652" s="28"/>
      <c r="Q652" s="28"/>
      <c r="R652" s="28"/>
      <c r="S652" s="28"/>
      <c r="T652" s="28"/>
      <c r="U652" s="28"/>
    </row>
    <row r="653" spans="1:21" ht="11.25" customHeight="1" x14ac:dyDescent="0.2">
      <c r="A653" s="28"/>
      <c r="B653" s="28"/>
      <c r="C653" s="28"/>
      <c r="D653" s="31"/>
      <c r="E653" s="28"/>
      <c r="F653" s="28"/>
      <c r="G653" s="28"/>
      <c r="H653" s="28"/>
      <c r="I653" s="28"/>
      <c r="J653" s="28"/>
      <c r="K653" s="28"/>
      <c r="L653" s="28"/>
      <c r="M653" s="28"/>
      <c r="N653" s="28"/>
      <c r="O653" s="28"/>
      <c r="P653" s="28"/>
      <c r="Q653" s="28"/>
      <c r="R653" s="28"/>
      <c r="S653" s="28"/>
      <c r="T653" s="28"/>
      <c r="U653" s="28"/>
    </row>
    <row r="654" spans="1:21" ht="11.25" customHeight="1" x14ac:dyDescent="0.2">
      <c r="A654" s="28"/>
      <c r="B654" s="28"/>
      <c r="C654" s="28"/>
      <c r="D654" s="31"/>
      <c r="E654" s="28"/>
      <c r="F654" s="28"/>
      <c r="G654" s="28"/>
      <c r="H654" s="28"/>
      <c r="I654" s="28"/>
      <c r="J654" s="28"/>
      <c r="K654" s="28"/>
      <c r="L654" s="28"/>
      <c r="M654" s="28"/>
      <c r="N654" s="28"/>
      <c r="O654" s="28"/>
      <c r="P654" s="28"/>
      <c r="Q654" s="28"/>
      <c r="R654" s="28"/>
      <c r="S654" s="28"/>
      <c r="T654" s="28"/>
      <c r="U654" s="28"/>
    </row>
    <row r="655" spans="1:21" ht="11.25" customHeight="1" x14ac:dyDescent="0.2">
      <c r="A655" s="28"/>
      <c r="B655" s="28"/>
      <c r="C655" s="28"/>
      <c r="D655" s="31"/>
      <c r="E655" s="28"/>
      <c r="F655" s="28"/>
      <c r="G655" s="28"/>
      <c r="H655" s="28"/>
      <c r="I655" s="28"/>
      <c r="J655" s="28"/>
      <c r="K655" s="28"/>
      <c r="L655" s="28"/>
      <c r="M655" s="28"/>
      <c r="N655" s="28"/>
      <c r="O655" s="28"/>
      <c r="P655" s="28"/>
      <c r="Q655" s="28"/>
      <c r="R655" s="28"/>
      <c r="S655" s="28"/>
      <c r="T655" s="28"/>
      <c r="U655" s="28"/>
    </row>
    <row r="656" spans="1:21" ht="11.25" customHeight="1" x14ac:dyDescent="0.2">
      <c r="A656" s="28"/>
      <c r="B656" s="28"/>
      <c r="C656" s="28"/>
      <c r="D656" s="31"/>
      <c r="E656" s="28"/>
      <c r="F656" s="28"/>
      <c r="G656" s="28"/>
      <c r="H656" s="28"/>
      <c r="I656" s="28"/>
      <c r="J656" s="28"/>
      <c r="K656" s="28"/>
      <c r="L656" s="28"/>
      <c r="M656" s="28"/>
      <c r="N656" s="28"/>
      <c r="O656" s="28"/>
      <c r="P656" s="28"/>
      <c r="Q656" s="28"/>
      <c r="R656" s="28"/>
      <c r="S656" s="28"/>
      <c r="T656" s="28"/>
      <c r="U656" s="28"/>
    </row>
    <row r="657" spans="1:21" ht="11.25" customHeight="1" x14ac:dyDescent="0.2">
      <c r="A657" s="28"/>
      <c r="B657" s="28"/>
      <c r="C657" s="28"/>
      <c r="D657" s="31"/>
      <c r="E657" s="28"/>
      <c r="F657" s="28"/>
      <c r="G657" s="28"/>
      <c r="H657" s="28"/>
      <c r="I657" s="28"/>
      <c r="J657" s="28"/>
      <c r="K657" s="28"/>
      <c r="L657" s="28"/>
      <c r="M657" s="28"/>
      <c r="N657" s="28"/>
      <c r="O657" s="28"/>
      <c r="P657" s="28"/>
      <c r="Q657" s="28"/>
      <c r="R657" s="28"/>
      <c r="S657" s="28"/>
      <c r="T657" s="28"/>
      <c r="U657" s="28"/>
    </row>
    <row r="658" spans="1:21" ht="11.25" customHeight="1" x14ac:dyDescent="0.2">
      <c r="A658" s="28"/>
      <c r="B658" s="28"/>
      <c r="C658" s="28"/>
      <c r="D658" s="31"/>
      <c r="E658" s="28"/>
      <c r="F658" s="28"/>
      <c r="G658" s="28"/>
      <c r="H658" s="28"/>
      <c r="I658" s="28"/>
      <c r="J658" s="28"/>
      <c r="K658" s="28"/>
      <c r="L658" s="28"/>
      <c r="M658" s="28"/>
      <c r="N658" s="28"/>
      <c r="O658" s="28"/>
      <c r="P658" s="28"/>
      <c r="Q658" s="28"/>
      <c r="R658" s="28"/>
      <c r="S658" s="28"/>
      <c r="T658" s="28"/>
      <c r="U658" s="28"/>
    </row>
    <row r="659" spans="1:21" ht="11.25" customHeight="1" x14ac:dyDescent="0.2">
      <c r="A659" s="28"/>
      <c r="B659" s="28"/>
      <c r="C659" s="28"/>
      <c r="D659" s="31"/>
      <c r="E659" s="28"/>
      <c r="F659" s="28"/>
      <c r="G659" s="28"/>
      <c r="H659" s="28"/>
      <c r="I659" s="28"/>
      <c r="J659" s="28"/>
      <c r="K659" s="28"/>
      <c r="L659" s="28"/>
      <c r="M659" s="28"/>
      <c r="N659" s="28"/>
      <c r="O659" s="28"/>
      <c r="P659" s="28"/>
      <c r="Q659" s="28"/>
      <c r="R659" s="28"/>
      <c r="S659" s="28"/>
      <c r="T659" s="28"/>
      <c r="U659" s="28"/>
    </row>
    <row r="660" spans="1:21" ht="11.25" customHeight="1" x14ac:dyDescent="0.2">
      <c r="A660" s="28"/>
      <c r="B660" s="28"/>
      <c r="C660" s="28"/>
      <c r="D660" s="31"/>
      <c r="E660" s="28"/>
      <c r="F660" s="28"/>
      <c r="G660" s="28"/>
      <c r="H660" s="28"/>
      <c r="I660" s="28"/>
      <c r="J660" s="28"/>
      <c r="K660" s="28"/>
      <c r="L660" s="28"/>
      <c r="M660" s="28"/>
      <c r="N660" s="28"/>
      <c r="O660" s="28"/>
      <c r="P660" s="28"/>
      <c r="Q660" s="28"/>
      <c r="R660" s="28"/>
      <c r="S660" s="28"/>
      <c r="T660" s="28"/>
      <c r="U660" s="28"/>
    </row>
    <row r="661" spans="1:21" ht="11.25" customHeight="1" x14ac:dyDescent="0.2">
      <c r="A661" s="28"/>
      <c r="B661" s="28"/>
      <c r="C661" s="28"/>
      <c r="D661" s="31"/>
      <c r="E661" s="28"/>
      <c r="F661" s="28"/>
      <c r="G661" s="28"/>
      <c r="H661" s="28"/>
      <c r="I661" s="28"/>
      <c r="J661" s="28"/>
      <c r="K661" s="28"/>
      <c r="L661" s="28"/>
      <c r="M661" s="28"/>
      <c r="N661" s="28"/>
      <c r="O661" s="28"/>
      <c r="P661" s="28"/>
      <c r="Q661" s="28"/>
      <c r="R661" s="28"/>
      <c r="S661" s="28"/>
      <c r="T661" s="28"/>
      <c r="U661" s="28"/>
    </row>
    <row r="662" spans="1:21" ht="11.25" customHeight="1" x14ac:dyDescent="0.2">
      <c r="A662" s="28"/>
      <c r="B662" s="28"/>
      <c r="C662" s="28"/>
      <c r="D662" s="31"/>
      <c r="E662" s="28"/>
      <c r="F662" s="28"/>
      <c r="G662" s="28"/>
      <c r="H662" s="28"/>
      <c r="I662" s="28"/>
      <c r="J662" s="28"/>
      <c r="K662" s="28"/>
      <c r="L662" s="28"/>
      <c r="M662" s="28"/>
      <c r="N662" s="28"/>
      <c r="O662" s="28"/>
      <c r="P662" s="28"/>
      <c r="Q662" s="28"/>
      <c r="R662" s="28"/>
      <c r="S662" s="28"/>
      <c r="T662" s="28"/>
      <c r="U662" s="28"/>
    </row>
    <row r="663" spans="1:21" ht="11.25" customHeight="1" x14ac:dyDescent="0.2">
      <c r="A663" s="28"/>
      <c r="B663" s="28"/>
      <c r="C663" s="28"/>
      <c r="D663" s="31"/>
      <c r="E663" s="28"/>
      <c r="F663" s="28"/>
      <c r="G663" s="28"/>
      <c r="H663" s="28"/>
      <c r="I663" s="28"/>
      <c r="J663" s="28"/>
      <c r="K663" s="28"/>
      <c r="L663" s="28"/>
      <c r="M663" s="28"/>
      <c r="N663" s="28"/>
      <c r="O663" s="28"/>
      <c r="P663" s="28"/>
      <c r="Q663" s="28"/>
      <c r="R663" s="28"/>
      <c r="S663" s="28"/>
      <c r="T663" s="28"/>
      <c r="U663" s="28"/>
    </row>
    <row r="664" spans="1:21" ht="11.25" customHeight="1" x14ac:dyDescent="0.2">
      <c r="A664" s="28"/>
      <c r="B664" s="28"/>
      <c r="C664" s="28"/>
      <c r="D664" s="31"/>
      <c r="E664" s="28"/>
      <c r="F664" s="28"/>
      <c r="G664" s="28"/>
      <c r="H664" s="28"/>
      <c r="I664" s="28"/>
      <c r="J664" s="28"/>
      <c r="K664" s="28"/>
      <c r="L664" s="28"/>
      <c r="M664" s="28"/>
      <c r="N664" s="28"/>
      <c r="O664" s="28"/>
      <c r="P664" s="28"/>
      <c r="Q664" s="28"/>
      <c r="R664" s="28"/>
      <c r="S664" s="28"/>
      <c r="T664" s="28"/>
      <c r="U664" s="28"/>
    </row>
    <row r="665" spans="1:21" ht="11.25" customHeight="1" x14ac:dyDescent="0.2">
      <c r="A665" s="28"/>
      <c r="B665" s="28"/>
      <c r="C665" s="28"/>
      <c r="D665" s="31"/>
      <c r="E665" s="28"/>
      <c r="F665" s="28"/>
      <c r="G665" s="28"/>
      <c r="H665" s="28"/>
      <c r="I665" s="28"/>
      <c r="J665" s="28"/>
      <c r="K665" s="28"/>
      <c r="L665" s="28"/>
      <c r="M665" s="28"/>
      <c r="N665" s="28"/>
      <c r="O665" s="28"/>
      <c r="P665" s="28"/>
      <c r="Q665" s="28"/>
      <c r="R665" s="28"/>
      <c r="S665" s="28"/>
      <c r="T665" s="28"/>
      <c r="U665" s="28"/>
    </row>
    <row r="666" spans="1:21" ht="11.25" customHeight="1" x14ac:dyDescent="0.2">
      <c r="A666" s="28"/>
      <c r="B666" s="28"/>
      <c r="C666" s="28"/>
      <c r="D666" s="31"/>
      <c r="E666" s="28"/>
      <c r="F666" s="28"/>
      <c r="G666" s="28"/>
      <c r="H666" s="28"/>
      <c r="I666" s="28"/>
      <c r="J666" s="28"/>
      <c r="K666" s="28"/>
      <c r="L666" s="28"/>
      <c r="M666" s="28"/>
      <c r="N666" s="28"/>
      <c r="O666" s="28"/>
      <c r="P666" s="28"/>
      <c r="Q666" s="28"/>
      <c r="R666" s="28"/>
      <c r="S666" s="28"/>
      <c r="T666" s="28"/>
      <c r="U666" s="28"/>
    </row>
    <row r="667" spans="1:21" ht="11.25" customHeight="1" x14ac:dyDescent="0.2">
      <c r="A667" s="28"/>
      <c r="B667" s="28"/>
      <c r="C667" s="28"/>
      <c r="D667" s="31"/>
      <c r="E667" s="28"/>
      <c r="F667" s="28"/>
      <c r="G667" s="28"/>
      <c r="H667" s="28"/>
      <c r="I667" s="28"/>
      <c r="J667" s="28"/>
      <c r="K667" s="28"/>
      <c r="L667" s="28"/>
      <c r="M667" s="28"/>
      <c r="N667" s="28"/>
      <c r="O667" s="28"/>
      <c r="P667" s="28"/>
      <c r="Q667" s="28"/>
      <c r="R667" s="28"/>
      <c r="S667" s="28"/>
      <c r="T667" s="28"/>
      <c r="U667" s="28"/>
    </row>
    <row r="668" spans="1:21" ht="11.25" customHeight="1" x14ac:dyDescent="0.2">
      <c r="A668" s="28"/>
      <c r="B668" s="28"/>
      <c r="C668" s="28"/>
      <c r="D668" s="31"/>
      <c r="E668" s="28"/>
      <c r="F668" s="28"/>
      <c r="G668" s="28"/>
      <c r="H668" s="28"/>
      <c r="I668" s="28"/>
      <c r="J668" s="28"/>
      <c r="K668" s="28"/>
      <c r="L668" s="28"/>
      <c r="M668" s="28"/>
      <c r="N668" s="28"/>
      <c r="O668" s="28"/>
      <c r="P668" s="28"/>
      <c r="Q668" s="28"/>
      <c r="R668" s="28"/>
      <c r="S668" s="28"/>
      <c r="T668" s="28"/>
      <c r="U668" s="28"/>
    </row>
    <row r="669" spans="1:21" ht="11.25" customHeight="1" x14ac:dyDescent="0.2">
      <c r="A669" s="28"/>
      <c r="B669" s="28"/>
      <c r="C669" s="28"/>
      <c r="D669" s="31"/>
      <c r="E669" s="28"/>
      <c r="F669" s="28"/>
      <c r="G669" s="28"/>
      <c r="H669" s="28"/>
      <c r="I669" s="28"/>
      <c r="J669" s="28"/>
      <c r="K669" s="28"/>
      <c r="L669" s="28"/>
      <c r="M669" s="28"/>
      <c r="N669" s="28"/>
      <c r="O669" s="28"/>
      <c r="P669" s="28"/>
      <c r="Q669" s="28"/>
      <c r="R669" s="28"/>
      <c r="S669" s="28"/>
      <c r="T669" s="28"/>
      <c r="U669" s="28"/>
    </row>
    <row r="670" spans="1:21" ht="11.25" customHeight="1" x14ac:dyDescent="0.2">
      <c r="A670" s="28"/>
      <c r="B670" s="28"/>
      <c r="C670" s="28"/>
      <c r="D670" s="31"/>
      <c r="E670" s="28"/>
      <c r="F670" s="28"/>
      <c r="G670" s="28"/>
      <c r="H670" s="28"/>
      <c r="I670" s="28"/>
      <c r="J670" s="28"/>
      <c r="K670" s="28"/>
      <c r="L670" s="28"/>
      <c r="M670" s="28"/>
      <c r="N670" s="28"/>
      <c r="O670" s="28"/>
      <c r="P670" s="28"/>
      <c r="Q670" s="28"/>
      <c r="R670" s="28"/>
      <c r="S670" s="28"/>
      <c r="T670" s="28"/>
      <c r="U670" s="28"/>
    </row>
    <row r="671" spans="1:21" ht="11.25" customHeight="1" x14ac:dyDescent="0.2">
      <c r="A671" s="28"/>
      <c r="B671" s="28"/>
      <c r="C671" s="28"/>
      <c r="D671" s="31"/>
      <c r="E671" s="28"/>
      <c r="F671" s="28"/>
      <c r="G671" s="28"/>
      <c r="H671" s="28"/>
      <c r="I671" s="28"/>
      <c r="J671" s="28"/>
      <c r="K671" s="28"/>
      <c r="L671" s="28"/>
      <c r="M671" s="28"/>
      <c r="N671" s="28"/>
      <c r="O671" s="28"/>
      <c r="P671" s="28"/>
      <c r="Q671" s="28"/>
      <c r="R671" s="28"/>
      <c r="S671" s="28"/>
      <c r="T671" s="28"/>
      <c r="U671" s="28"/>
    </row>
    <row r="672" spans="1:21" ht="11.25" customHeight="1" x14ac:dyDescent="0.2">
      <c r="A672" s="28"/>
      <c r="B672" s="28"/>
      <c r="C672" s="28"/>
      <c r="D672" s="31"/>
      <c r="E672" s="28"/>
      <c r="F672" s="28"/>
      <c r="G672" s="28"/>
      <c r="H672" s="28"/>
      <c r="I672" s="28"/>
      <c r="J672" s="28"/>
      <c r="K672" s="28"/>
      <c r="L672" s="28"/>
      <c r="M672" s="28"/>
      <c r="N672" s="28"/>
      <c r="O672" s="28"/>
      <c r="P672" s="28"/>
      <c r="Q672" s="28"/>
      <c r="R672" s="28"/>
      <c r="S672" s="28"/>
      <c r="T672" s="28"/>
      <c r="U672" s="28"/>
    </row>
    <row r="673" spans="1:21" ht="11.25" customHeight="1" x14ac:dyDescent="0.2">
      <c r="A673" s="28"/>
      <c r="B673" s="28"/>
      <c r="C673" s="28"/>
      <c r="D673" s="31"/>
      <c r="E673" s="28"/>
      <c r="F673" s="28"/>
      <c r="G673" s="28"/>
      <c r="H673" s="28"/>
      <c r="I673" s="28"/>
      <c r="J673" s="28"/>
      <c r="K673" s="28"/>
      <c r="L673" s="28"/>
      <c r="M673" s="28"/>
      <c r="N673" s="28"/>
      <c r="O673" s="28"/>
      <c r="P673" s="28"/>
      <c r="Q673" s="28"/>
      <c r="R673" s="28"/>
      <c r="S673" s="28"/>
      <c r="T673" s="28"/>
      <c r="U673" s="28"/>
    </row>
    <row r="674" spans="1:21" ht="11.25" customHeight="1" x14ac:dyDescent="0.2">
      <c r="A674" s="28"/>
      <c r="B674" s="28"/>
      <c r="C674" s="28"/>
      <c r="D674" s="31"/>
      <c r="E674" s="28"/>
      <c r="F674" s="28"/>
      <c r="G674" s="28"/>
      <c r="H674" s="28"/>
      <c r="I674" s="28"/>
      <c r="J674" s="28"/>
      <c r="K674" s="28"/>
      <c r="L674" s="28"/>
      <c r="M674" s="28"/>
      <c r="N674" s="28"/>
      <c r="O674" s="28"/>
      <c r="P674" s="28"/>
      <c r="Q674" s="28"/>
      <c r="R674" s="28"/>
      <c r="S674" s="28"/>
      <c r="T674" s="28"/>
      <c r="U674" s="28"/>
    </row>
    <row r="675" spans="1:21" ht="11.25" customHeight="1" x14ac:dyDescent="0.2">
      <c r="A675" s="28"/>
      <c r="B675" s="28"/>
      <c r="C675" s="28"/>
      <c r="D675" s="31"/>
      <c r="E675" s="28"/>
      <c r="F675" s="28"/>
      <c r="G675" s="28"/>
      <c r="H675" s="28"/>
      <c r="I675" s="28"/>
      <c r="J675" s="28"/>
      <c r="K675" s="28"/>
      <c r="L675" s="28"/>
      <c r="M675" s="28"/>
      <c r="N675" s="28"/>
      <c r="O675" s="28"/>
      <c r="P675" s="28"/>
      <c r="Q675" s="28"/>
      <c r="R675" s="28"/>
      <c r="S675" s="28"/>
      <c r="T675" s="28"/>
      <c r="U675" s="28"/>
    </row>
    <row r="676" spans="1:21" ht="11.25" customHeight="1" x14ac:dyDescent="0.2">
      <c r="A676" s="28"/>
      <c r="B676" s="28"/>
      <c r="C676" s="28"/>
      <c r="D676" s="31"/>
      <c r="E676" s="28"/>
      <c r="F676" s="28"/>
      <c r="G676" s="28"/>
      <c r="H676" s="28"/>
      <c r="I676" s="28"/>
      <c r="J676" s="28"/>
      <c r="K676" s="28"/>
      <c r="L676" s="28"/>
      <c r="M676" s="28"/>
      <c r="N676" s="28"/>
      <c r="O676" s="28"/>
      <c r="P676" s="28"/>
      <c r="Q676" s="28"/>
      <c r="R676" s="28"/>
      <c r="S676" s="28"/>
      <c r="T676" s="28"/>
      <c r="U676" s="28"/>
    </row>
    <row r="677" spans="1:21" ht="11.25" customHeight="1" x14ac:dyDescent="0.2">
      <c r="A677" s="28"/>
      <c r="B677" s="28"/>
      <c r="C677" s="28"/>
      <c r="D677" s="31"/>
      <c r="E677" s="28"/>
      <c r="F677" s="28"/>
      <c r="G677" s="28"/>
      <c r="H677" s="28"/>
      <c r="I677" s="28"/>
      <c r="J677" s="28"/>
      <c r="K677" s="28"/>
      <c r="L677" s="28"/>
      <c r="M677" s="28"/>
      <c r="N677" s="28"/>
      <c r="O677" s="28"/>
      <c r="P677" s="28"/>
      <c r="Q677" s="28"/>
      <c r="R677" s="28"/>
      <c r="S677" s="28"/>
      <c r="T677" s="28"/>
      <c r="U677" s="28"/>
    </row>
    <row r="678" spans="1:21" ht="11.25" customHeight="1" x14ac:dyDescent="0.2">
      <c r="A678" s="28"/>
      <c r="B678" s="28"/>
      <c r="C678" s="28"/>
      <c r="D678" s="31"/>
      <c r="E678" s="28"/>
      <c r="F678" s="28"/>
      <c r="G678" s="28"/>
      <c r="H678" s="28"/>
      <c r="I678" s="28"/>
      <c r="J678" s="28"/>
      <c r="K678" s="28"/>
      <c r="L678" s="28"/>
      <c r="M678" s="28"/>
      <c r="N678" s="28"/>
      <c r="O678" s="28"/>
      <c r="P678" s="28"/>
      <c r="Q678" s="28"/>
      <c r="R678" s="28"/>
      <c r="S678" s="28"/>
      <c r="T678" s="28"/>
      <c r="U678" s="28"/>
    </row>
    <row r="679" spans="1:21" ht="11.25" customHeight="1" x14ac:dyDescent="0.2">
      <c r="A679" s="28"/>
      <c r="B679" s="28"/>
      <c r="C679" s="28"/>
      <c r="D679" s="31"/>
      <c r="E679" s="28"/>
      <c r="F679" s="28"/>
      <c r="G679" s="28"/>
      <c r="H679" s="28"/>
      <c r="I679" s="28"/>
      <c r="J679" s="28"/>
      <c r="K679" s="28"/>
      <c r="L679" s="28"/>
      <c r="M679" s="28"/>
      <c r="N679" s="28"/>
      <c r="O679" s="28"/>
      <c r="P679" s="28"/>
      <c r="Q679" s="28"/>
      <c r="R679" s="28"/>
      <c r="S679" s="28"/>
      <c r="T679" s="28"/>
      <c r="U679" s="28"/>
    </row>
    <row r="680" spans="1:21" ht="11.25" customHeight="1" x14ac:dyDescent="0.2">
      <c r="A680" s="28"/>
      <c r="B680" s="28"/>
      <c r="C680" s="28"/>
      <c r="D680" s="31"/>
      <c r="E680" s="28"/>
      <c r="F680" s="28"/>
      <c r="G680" s="28"/>
      <c r="H680" s="28"/>
      <c r="I680" s="28"/>
      <c r="J680" s="28"/>
      <c r="K680" s="28"/>
      <c r="L680" s="28"/>
      <c r="M680" s="28"/>
      <c r="N680" s="28"/>
      <c r="O680" s="28"/>
      <c r="P680" s="28"/>
      <c r="Q680" s="28"/>
      <c r="R680" s="28"/>
      <c r="S680" s="28"/>
      <c r="T680" s="28"/>
      <c r="U680" s="28"/>
    </row>
    <row r="681" spans="1:21" ht="11.25" customHeight="1" x14ac:dyDescent="0.2">
      <c r="A681" s="28"/>
      <c r="B681" s="28"/>
      <c r="C681" s="28"/>
      <c r="D681" s="31"/>
      <c r="E681" s="28"/>
      <c r="F681" s="28"/>
      <c r="G681" s="28"/>
      <c r="H681" s="28"/>
      <c r="I681" s="28"/>
      <c r="J681" s="28"/>
      <c r="K681" s="28"/>
      <c r="L681" s="28"/>
      <c r="M681" s="28"/>
      <c r="N681" s="28"/>
      <c r="O681" s="28"/>
      <c r="P681" s="28"/>
      <c r="Q681" s="28"/>
      <c r="R681" s="28"/>
      <c r="S681" s="28"/>
      <c r="T681" s="28"/>
      <c r="U681" s="28"/>
    </row>
    <row r="682" spans="1:21" ht="11.25" customHeight="1" x14ac:dyDescent="0.2">
      <c r="A682" s="28"/>
      <c r="B682" s="28"/>
      <c r="C682" s="28"/>
      <c r="D682" s="31"/>
      <c r="E682" s="28"/>
      <c r="F682" s="28"/>
      <c r="G682" s="28"/>
      <c r="H682" s="28"/>
      <c r="I682" s="28"/>
      <c r="J682" s="28"/>
      <c r="K682" s="28"/>
      <c r="L682" s="28"/>
      <c r="M682" s="28"/>
      <c r="N682" s="28"/>
      <c r="O682" s="28"/>
      <c r="P682" s="28"/>
      <c r="Q682" s="28"/>
      <c r="R682" s="28"/>
      <c r="S682" s="28"/>
      <c r="T682" s="28"/>
      <c r="U682" s="28"/>
    </row>
    <row r="683" spans="1:21" ht="11.25" customHeight="1" x14ac:dyDescent="0.2">
      <c r="A683" s="28"/>
      <c r="B683" s="28"/>
      <c r="C683" s="28"/>
      <c r="D683" s="31"/>
      <c r="E683" s="28"/>
      <c r="F683" s="28"/>
      <c r="G683" s="28"/>
      <c r="H683" s="28"/>
      <c r="I683" s="28"/>
      <c r="J683" s="28"/>
      <c r="K683" s="28"/>
      <c r="L683" s="28"/>
      <c r="M683" s="28"/>
      <c r="N683" s="28"/>
      <c r="O683" s="28"/>
      <c r="P683" s="28"/>
      <c r="Q683" s="28"/>
      <c r="R683" s="28"/>
      <c r="S683" s="28"/>
      <c r="T683" s="28"/>
      <c r="U683" s="28"/>
    </row>
    <row r="684" spans="1:21" ht="11.25" customHeight="1" x14ac:dyDescent="0.2">
      <c r="A684" s="28"/>
      <c r="B684" s="28"/>
      <c r="C684" s="28"/>
      <c r="D684" s="31"/>
      <c r="E684" s="28"/>
      <c r="F684" s="28"/>
      <c r="G684" s="28"/>
      <c r="H684" s="28"/>
      <c r="I684" s="28"/>
      <c r="J684" s="28"/>
      <c r="K684" s="28"/>
      <c r="L684" s="28"/>
      <c r="M684" s="28"/>
      <c r="N684" s="28"/>
      <c r="O684" s="28"/>
      <c r="P684" s="28"/>
      <c r="Q684" s="28"/>
      <c r="R684" s="28"/>
      <c r="S684" s="28"/>
      <c r="T684" s="28"/>
      <c r="U684" s="28"/>
    </row>
    <row r="685" spans="1:21" ht="11.25" customHeight="1" x14ac:dyDescent="0.2">
      <c r="A685" s="28"/>
      <c r="B685" s="28"/>
      <c r="C685" s="28"/>
      <c r="D685" s="31"/>
      <c r="E685" s="28"/>
      <c r="F685" s="28"/>
      <c r="G685" s="28"/>
      <c r="H685" s="28"/>
      <c r="I685" s="28"/>
      <c r="J685" s="28"/>
      <c r="K685" s="28"/>
      <c r="L685" s="28"/>
      <c r="M685" s="28"/>
      <c r="N685" s="28"/>
      <c r="O685" s="28"/>
      <c r="P685" s="28"/>
      <c r="Q685" s="28"/>
      <c r="R685" s="28"/>
      <c r="S685" s="28"/>
      <c r="T685" s="28"/>
      <c r="U685" s="28"/>
    </row>
    <row r="686" spans="1:21" ht="11.25" customHeight="1" x14ac:dyDescent="0.2">
      <c r="A686" s="28"/>
      <c r="B686" s="28"/>
      <c r="C686" s="28"/>
      <c r="D686" s="31"/>
      <c r="E686" s="28"/>
      <c r="F686" s="28"/>
      <c r="G686" s="28"/>
      <c r="H686" s="28"/>
      <c r="I686" s="28"/>
      <c r="J686" s="28"/>
      <c r="K686" s="28"/>
      <c r="L686" s="28"/>
      <c r="M686" s="28"/>
      <c r="N686" s="28"/>
      <c r="O686" s="28"/>
      <c r="P686" s="28"/>
      <c r="Q686" s="28"/>
      <c r="R686" s="28"/>
      <c r="S686" s="28"/>
      <c r="T686" s="28"/>
      <c r="U686" s="28"/>
    </row>
    <row r="687" spans="1:21" ht="11.25" customHeight="1" x14ac:dyDescent="0.2">
      <c r="A687" s="28"/>
      <c r="B687" s="28"/>
      <c r="C687" s="28"/>
      <c r="D687" s="31"/>
      <c r="E687" s="28"/>
      <c r="F687" s="28"/>
      <c r="G687" s="28"/>
      <c r="H687" s="28"/>
      <c r="I687" s="28"/>
      <c r="J687" s="28"/>
      <c r="K687" s="28"/>
      <c r="L687" s="28"/>
      <c r="M687" s="28"/>
      <c r="N687" s="28"/>
      <c r="O687" s="28"/>
      <c r="P687" s="28"/>
      <c r="Q687" s="28"/>
      <c r="R687" s="28"/>
      <c r="S687" s="28"/>
      <c r="T687" s="28"/>
      <c r="U687" s="28"/>
    </row>
    <row r="688" spans="1:21" ht="11.25" customHeight="1" x14ac:dyDescent="0.2">
      <c r="A688" s="28"/>
      <c r="B688" s="28"/>
      <c r="C688" s="28"/>
      <c r="D688" s="31"/>
      <c r="E688" s="28"/>
      <c r="F688" s="28"/>
      <c r="G688" s="28"/>
      <c r="H688" s="28"/>
      <c r="I688" s="28"/>
      <c r="J688" s="28"/>
      <c r="K688" s="28"/>
      <c r="L688" s="28"/>
      <c r="M688" s="28"/>
      <c r="N688" s="28"/>
      <c r="O688" s="28"/>
      <c r="P688" s="28"/>
      <c r="Q688" s="28"/>
      <c r="R688" s="28"/>
      <c r="S688" s="28"/>
      <c r="T688" s="28"/>
      <c r="U688" s="28"/>
    </row>
    <row r="689" spans="1:21" ht="11.25" customHeight="1" x14ac:dyDescent="0.2">
      <c r="A689" s="28"/>
      <c r="B689" s="28"/>
      <c r="C689" s="28"/>
      <c r="D689" s="31"/>
      <c r="E689" s="28"/>
      <c r="F689" s="28"/>
      <c r="G689" s="28"/>
      <c r="H689" s="28"/>
      <c r="I689" s="28"/>
      <c r="J689" s="28"/>
      <c r="K689" s="28"/>
      <c r="L689" s="28"/>
      <c r="M689" s="28"/>
      <c r="N689" s="28"/>
      <c r="O689" s="28"/>
      <c r="P689" s="28"/>
      <c r="Q689" s="28"/>
      <c r="R689" s="28"/>
      <c r="S689" s="28"/>
      <c r="T689" s="28"/>
      <c r="U689" s="28"/>
    </row>
    <row r="690" spans="1:21" ht="11.25" customHeight="1" x14ac:dyDescent="0.2">
      <c r="A690" s="28"/>
      <c r="B690" s="28"/>
      <c r="C690" s="28"/>
      <c r="D690" s="31"/>
      <c r="E690" s="28"/>
      <c r="F690" s="28"/>
      <c r="G690" s="28"/>
      <c r="H690" s="28"/>
      <c r="I690" s="28"/>
      <c r="J690" s="28"/>
      <c r="K690" s="28"/>
      <c r="L690" s="28"/>
      <c r="M690" s="28"/>
      <c r="N690" s="28"/>
      <c r="O690" s="28"/>
      <c r="P690" s="28"/>
      <c r="Q690" s="28"/>
      <c r="R690" s="28"/>
      <c r="S690" s="28"/>
      <c r="T690" s="28"/>
      <c r="U690" s="28"/>
    </row>
    <row r="691" spans="1:21" ht="11.25" customHeight="1" x14ac:dyDescent="0.2">
      <c r="A691" s="28"/>
      <c r="B691" s="28"/>
      <c r="C691" s="28"/>
      <c r="D691" s="31"/>
      <c r="E691" s="28"/>
      <c r="F691" s="28"/>
      <c r="G691" s="28"/>
      <c r="H691" s="28"/>
      <c r="I691" s="28"/>
      <c r="J691" s="28"/>
      <c r="K691" s="28"/>
      <c r="L691" s="28"/>
      <c r="M691" s="28"/>
      <c r="N691" s="28"/>
      <c r="O691" s="28"/>
      <c r="P691" s="28"/>
      <c r="Q691" s="28"/>
      <c r="R691" s="28"/>
      <c r="S691" s="28"/>
      <c r="T691" s="28"/>
      <c r="U691" s="28"/>
    </row>
    <row r="692" spans="1:21" ht="11.25" customHeight="1" x14ac:dyDescent="0.2">
      <c r="A692" s="28"/>
      <c r="B692" s="28"/>
      <c r="C692" s="28"/>
      <c r="D692" s="31"/>
      <c r="E692" s="28"/>
      <c r="F692" s="28"/>
      <c r="G692" s="28"/>
      <c r="H692" s="28"/>
      <c r="I692" s="28"/>
      <c r="J692" s="28"/>
      <c r="K692" s="28"/>
      <c r="L692" s="28"/>
      <c r="M692" s="28"/>
      <c r="N692" s="28"/>
      <c r="O692" s="28"/>
      <c r="P692" s="28"/>
      <c r="Q692" s="28"/>
      <c r="R692" s="28"/>
      <c r="S692" s="28"/>
      <c r="T692" s="28"/>
      <c r="U692" s="28"/>
    </row>
    <row r="693" spans="1:21" ht="11.25" customHeight="1" x14ac:dyDescent="0.2">
      <c r="A693" s="28"/>
      <c r="B693" s="28"/>
      <c r="C693" s="28"/>
      <c r="D693" s="31"/>
      <c r="E693" s="28"/>
      <c r="F693" s="28"/>
      <c r="G693" s="28"/>
      <c r="H693" s="28"/>
      <c r="I693" s="28"/>
      <c r="J693" s="28"/>
      <c r="K693" s="28"/>
      <c r="L693" s="28"/>
      <c r="M693" s="28"/>
      <c r="N693" s="28"/>
      <c r="O693" s="28"/>
      <c r="P693" s="28"/>
      <c r="Q693" s="28"/>
      <c r="R693" s="28"/>
      <c r="S693" s="28"/>
      <c r="T693" s="28"/>
      <c r="U693" s="28"/>
    </row>
    <row r="694" spans="1:21" ht="11.25" customHeight="1" x14ac:dyDescent="0.2">
      <c r="A694" s="28"/>
      <c r="B694" s="28"/>
      <c r="C694" s="28"/>
      <c r="D694" s="31"/>
      <c r="E694" s="28"/>
      <c r="F694" s="28"/>
      <c r="G694" s="28"/>
      <c r="H694" s="28"/>
      <c r="I694" s="28"/>
      <c r="J694" s="28"/>
      <c r="K694" s="28"/>
      <c r="L694" s="28"/>
      <c r="M694" s="28"/>
      <c r="N694" s="28"/>
      <c r="O694" s="28"/>
      <c r="P694" s="28"/>
      <c r="Q694" s="28"/>
      <c r="R694" s="28"/>
      <c r="S694" s="28"/>
      <c r="T694" s="28"/>
      <c r="U694" s="28"/>
    </row>
    <row r="695" spans="1:21" ht="11.25" customHeight="1" x14ac:dyDescent="0.2">
      <c r="A695" s="28"/>
      <c r="B695" s="28"/>
      <c r="C695" s="28"/>
      <c r="D695" s="31"/>
      <c r="E695" s="28"/>
      <c r="F695" s="28"/>
      <c r="G695" s="28"/>
      <c r="H695" s="28"/>
      <c r="I695" s="28"/>
      <c r="J695" s="28"/>
      <c r="K695" s="28"/>
      <c r="L695" s="28"/>
      <c r="M695" s="28"/>
      <c r="N695" s="28"/>
      <c r="O695" s="28"/>
      <c r="P695" s="28"/>
      <c r="Q695" s="28"/>
      <c r="R695" s="28"/>
      <c r="S695" s="28"/>
      <c r="T695" s="28"/>
      <c r="U695" s="28"/>
    </row>
    <row r="696" spans="1:21" ht="11.25" customHeight="1" x14ac:dyDescent="0.2">
      <c r="A696" s="28"/>
      <c r="B696" s="28"/>
      <c r="C696" s="28"/>
      <c r="D696" s="31"/>
      <c r="E696" s="28"/>
      <c r="F696" s="28"/>
      <c r="G696" s="28"/>
      <c r="H696" s="28"/>
      <c r="I696" s="28"/>
      <c r="J696" s="28"/>
      <c r="K696" s="28"/>
      <c r="L696" s="28"/>
      <c r="M696" s="28"/>
      <c r="N696" s="28"/>
      <c r="O696" s="28"/>
      <c r="P696" s="28"/>
      <c r="Q696" s="28"/>
      <c r="R696" s="28"/>
      <c r="S696" s="28"/>
      <c r="T696" s="28"/>
      <c r="U696" s="28"/>
    </row>
    <row r="697" spans="1:21" ht="11.25" customHeight="1" x14ac:dyDescent="0.2">
      <c r="A697" s="28"/>
      <c r="B697" s="28"/>
      <c r="C697" s="28"/>
      <c r="D697" s="31"/>
      <c r="E697" s="28"/>
      <c r="F697" s="28"/>
      <c r="G697" s="28"/>
      <c r="H697" s="28"/>
      <c r="I697" s="28"/>
      <c r="J697" s="28"/>
      <c r="K697" s="28"/>
      <c r="L697" s="28"/>
      <c r="M697" s="28"/>
      <c r="N697" s="28"/>
      <c r="O697" s="28"/>
      <c r="P697" s="28"/>
      <c r="Q697" s="28"/>
      <c r="R697" s="28"/>
      <c r="S697" s="28"/>
      <c r="T697" s="28"/>
      <c r="U697" s="28"/>
    </row>
    <row r="698" spans="1:21" ht="11.25" customHeight="1" x14ac:dyDescent="0.2">
      <c r="A698" s="28"/>
      <c r="B698" s="28"/>
      <c r="C698" s="28"/>
      <c r="D698" s="31"/>
      <c r="E698" s="28"/>
      <c r="F698" s="28"/>
      <c r="G698" s="28"/>
      <c r="H698" s="28"/>
      <c r="I698" s="28"/>
      <c r="J698" s="28"/>
      <c r="K698" s="28"/>
      <c r="L698" s="28"/>
      <c r="M698" s="28"/>
      <c r="N698" s="28"/>
      <c r="O698" s="28"/>
      <c r="P698" s="28"/>
      <c r="Q698" s="28"/>
      <c r="R698" s="28"/>
      <c r="S698" s="28"/>
      <c r="T698" s="28"/>
      <c r="U698" s="28"/>
    </row>
    <row r="699" spans="1:21" ht="11.25" customHeight="1" x14ac:dyDescent="0.2">
      <c r="A699" s="28"/>
      <c r="B699" s="28"/>
      <c r="C699" s="28"/>
      <c r="D699" s="31"/>
      <c r="E699" s="28"/>
      <c r="F699" s="28"/>
      <c r="G699" s="28"/>
      <c r="H699" s="28"/>
      <c r="I699" s="28"/>
      <c r="J699" s="28"/>
      <c r="K699" s="28"/>
      <c r="L699" s="28"/>
      <c r="M699" s="28"/>
      <c r="N699" s="28"/>
      <c r="O699" s="28"/>
      <c r="P699" s="28"/>
      <c r="Q699" s="28"/>
      <c r="R699" s="28"/>
      <c r="S699" s="28"/>
      <c r="T699" s="28"/>
      <c r="U699" s="28"/>
    </row>
    <row r="700" spans="1:21" ht="11.25" customHeight="1" x14ac:dyDescent="0.2">
      <c r="A700" s="28"/>
      <c r="B700" s="28"/>
      <c r="C700" s="28"/>
      <c r="D700" s="31"/>
      <c r="E700" s="28"/>
      <c r="F700" s="28"/>
      <c r="G700" s="28"/>
      <c r="H700" s="28"/>
      <c r="I700" s="28"/>
      <c r="J700" s="28"/>
      <c r="K700" s="28"/>
      <c r="L700" s="28"/>
      <c r="M700" s="28"/>
      <c r="N700" s="28"/>
      <c r="O700" s="28"/>
      <c r="P700" s="28"/>
      <c r="Q700" s="28"/>
      <c r="R700" s="28"/>
      <c r="S700" s="28"/>
      <c r="T700" s="28"/>
      <c r="U700" s="28"/>
    </row>
    <row r="701" spans="1:21" ht="11.25" customHeight="1" x14ac:dyDescent="0.2">
      <c r="A701" s="28"/>
      <c r="B701" s="28"/>
      <c r="C701" s="28"/>
      <c r="D701" s="31"/>
      <c r="E701" s="28"/>
      <c r="F701" s="28"/>
      <c r="G701" s="28"/>
      <c r="H701" s="28"/>
      <c r="I701" s="28"/>
      <c r="J701" s="28"/>
      <c r="K701" s="28"/>
      <c r="L701" s="28"/>
      <c r="M701" s="28"/>
      <c r="N701" s="28"/>
      <c r="O701" s="28"/>
      <c r="P701" s="28"/>
      <c r="Q701" s="28"/>
      <c r="R701" s="28"/>
      <c r="S701" s="28"/>
      <c r="T701" s="28"/>
      <c r="U701" s="28"/>
    </row>
    <row r="702" spans="1:21" ht="11.25" customHeight="1" x14ac:dyDescent="0.2">
      <c r="A702" s="28"/>
      <c r="B702" s="28"/>
      <c r="C702" s="28"/>
      <c r="D702" s="31"/>
      <c r="E702" s="28"/>
      <c r="F702" s="28"/>
      <c r="G702" s="28"/>
      <c r="H702" s="28"/>
      <c r="I702" s="28"/>
      <c r="J702" s="28"/>
      <c r="K702" s="28"/>
      <c r="L702" s="28"/>
      <c r="M702" s="28"/>
      <c r="N702" s="28"/>
      <c r="O702" s="28"/>
      <c r="P702" s="28"/>
      <c r="Q702" s="28"/>
      <c r="R702" s="28"/>
      <c r="S702" s="28"/>
      <c r="T702" s="28"/>
      <c r="U702" s="28"/>
    </row>
    <row r="703" spans="1:21" ht="11.25" customHeight="1" x14ac:dyDescent="0.2">
      <c r="A703" s="28"/>
      <c r="B703" s="28"/>
      <c r="C703" s="28"/>
      <c r="D703" s="31"/>
      <c r="E703" s="28"/>
      <c r="F703" s="28"/>
      <c r="G703" s="28"/>
      <c r="H703" s="28"/>
      <c r="I703" s="28"/>
      <c r="J703" s="28"/>
      <c r="K703" s="28"/>
      <c r="L703" s="28"/>
      <c r="M703" s="28"/>
      <c r="N703" s="28"/>
      <c r="O703" s="28"/>
      <c r="P703" s="28"/>
      <c r="Q703" s="28"/>
      <c r="R703" s="28"/>
      <c r="S703" s="28"/>
      <c r="T703" s="28"/>
      <c r="U703" s="28"/>
    </row>
    <row r="704" spans="1:21" ht="11.25" customHeight="1" x14ac:dyDescent="0.2">
      <c r="A704" s="28"/>
      <c r="B704" s="28"/>
      <c r="C704" s="28"/>
      <c r="D704" s="31"/>
      <c r="E704" s="28"/>
      <c r="F704" s="28"/>
      <c r="G704" s="28"/>
      <c r="H704" s="28"/>
      <c r="I704" s="28"/>
      <c r="J704" s="28"/>
      <c r="K704" s="28"/>
      <c r="L704" s="28"/>
      <c r="M704" s="28"/>
      <c r="N704" s="28"/>
      <c r="O704" s="28"/>
      <c r="P704" s="28"/>
      <c r="Q704" s="28"/>
      <c r="R704" s="28"/>
      <c r="S704" s="28"/>
      <c r="T704" s="28"/>
      <c r="U704" s="28"/>
    </row>
    <row r="705" spans="1:21" ht="11.25" customHeight="1" x14ac:dyDescent="0.2">
      <c r="A705" s="28"/>
      <c r="B705" s="28"/>
      <c r="C705" s="28"/>
      <c r="D705" s="31"/>
      <c r="E705" s="28"/>
      <c r="F705" s="28"/>
      <c r="G705" s="28"/>
      <c r="H705" s="28"/>
      <c r="I705" s="28"/>
      <c r="J705" s="28"/>
      <c r="K705" s="28"/>
      <c r="L705" s="28"/>
      <c r="M705" s="28"/>
      <c r="N705" s="28"/>
      <c r="O705" s="28"/>
      <c r="P705" s="28"/>
      <c r="Q705" s="28"/>
      <c r="R705" s="28"/>
      <c r="S705" s="28"/>
      <c r="T705" s="28"/>
      <c r="U705" s="28"/>
    </row>
    <row r="706" spans="1:21" ht="11.25" customHeight="1" x14ac:dyDescent="0.2">
      <c r="A706" s="28"/>
      <c r="B706" s="28"/>
      <c r="C706" s="28"/>
      <c r="D706" s="31"/>
      <c r="E706" s="28"/>
      <c r="F706" s="28"/>
      <c r="G706" s="28"/>
      <c r="H706" s="28"/>
      <c r="I706" s="28"/>
      <c r="J706" s="28"/>
      <c r="K706" s="28"/>
      <c r="L706" s="28"/>
      <c r="M706" s="28"/>
      <c r="N706" s="28"/>
      <c r="O706" s="28"/>
      <c r="P706" s="28"/>
      <c r="Q706" s="28"/>
      <c r="R706" s="28"/>
      <c r="S706" s="28"/>
      <c r="T706" s="28"/>
      <c r="U706" s="28"/>
    </row>
    <row r="707" spans="1:21" ht="11.25" customHeight="1" x14ac:dyDescent="0.2">
      <c r="A707" s="28"/>
      <c r="B707" s="28"/>
      <c r="C707" s="28"/>
      <c r="D707" s="31"/>
      <c r="E707" s="28"/>
      <c r="F707" s="28"/>
      <c r="G707" s="28"/>
      <c r="H707" s="28"/>
      <c r="I707" s="28"/>
      <c r="J707" s="28"/>
      <c r="K707" s="28"/>
      <c r="L707" s="28"/>
      <c r="M707" s="28"/>
      <c r="N707" s="28"/>
      <c r="O707" s="28"/>
      <c r="P707" s="28"/>
      <c r="Q707" s="28"/>
      <c r="R707" s="28"/>
      <c r="S707" s="28"/>
      <c r="T707" s="28"/>
      <c r="U707" s="28"/>
    </row>
    <row r="708" spans="1:21" ht="11.25" customHeight="1" x14ac:dyDescent="0.2">
      <c r="A708" s="28"/>
      <c r="B708" s="28"/>
      <c r="C708" s="28"/>
      <c r="D708" s="31"/>
      <c r="E708" s="28"/>
      <c r="F708" s="28"/>
      <c r="G708" s="28"/>
      <c r="H708" s="28"/>
      <c r="I708" s="28"/>
      <c r="J708" s="28"/>
      <c r="K708" s="28"/>
      <c r="L708" s="28"/>
      <c r="M708" s="28"/>
      <c r="N708" s="28"/>
      <c r="O708" s="28"/>
      <c r="P708" s="28"/>
      <c r="Q708" s="28"/>
      <c r="R708" s="28"/>
      <c r="S708" s="28"/>
      <c r="T708" s="28"/>
      <c r="U708" s="28"/>
    </row>
    <row r="709" spans="1:21" ht="11.25" customHeight="1" x14ac:dyDescent="0.2">
      <c r="A709" s="28"/>
      <c r="B709" s="28"/>
      <c r="C709" s="28"/>
      <c r="D709" s="31"/>
      <c r="E709" s="28"/>
      <c r="F709" s="28"/>
      <c r="G709" s="28"/>
      <c r="H709" s="28"/>
      <c r="I709" s="28"/>
      <c r="J709" s="28"/>
      <c r="K709" s="28"/>
      <c r="L709" s="28"/>
      <c r="M709" s="28"/>
      <c r="N709" s="28"/>
      <c r="O709" s="28"/>
      <c r="P709" s="28"/>
      <c r="Q709" s="28"/>
      <c r="R709" s="28"/>
      <c r="S709" s="28"/>
      <c r="T709" s="28"/>
      <c r="U709" s="28"/>
    </row>
    <row r="710" spans="1:21" ht="11.25" customHeight="1" x14ac:dyDescent="0.2">
      <c r="A710" s="28"/>
      <c r="B710" s="28"/>
      <c r="C710" s="28"/>
      <c r="D710" s="31"/>
      <c r="E710" s="28"/>
      <c r="F710" s="28"/>
      <c r="G710" s="28"/>
      <c r="H710" s="28"/>
      <c r="I710" s="28"/>
      <c r="J710" s="28"/>
      <c r="K710" s="28"/>
      <c r="L710" s="28"/>
      <c r="M710" s="28"/>
      <c r="N710" s="28"/>
      <c r="O710" s="28"/>
      <c r="P710" s="28"/>
      <c r="Q710" s="28"/>
      <c r="R710" s="28"/>
      <c r="S710" s="28"/>
      <c r="T710" s="28"/>
      <c r="U710" s="28"/>
    </row>
    <row r="711" spans="1:21" ht="11.25" customHeight="1" x14ac:dyDescent="0.2">
      <c r="A711" s="28"/>
      <c r="B711" s="28"/>
      <c r="C711" s="28"/>
      <c r="D711" s="31"/>
      <c r="E711" s="28"/>
      <c r="F711" s="28"/>
      <c r="G711" s="28"/>
      <c r="H711" s="28"/>
      <c r="I711" s="28"/>
      <c r="J711" s="28"/>
      <c r="K711" s="28"/>
      <c r="L711" s="28"/>
      <c r="M711" s="28"/>
      <c r="N711" s="28"/>
      <c r="O711" s="28"/>
      <c r="P711" s="28"/>
      <c r="Q711" s="28"/>
      <c r="R711" s="28"/>
      <c r="S711" s="28"/>
      <c r="T711" s="28"/>
      <c r="U711" s="28"/>
    </row>
    <row r="712" spans="1:21" ht="11.25" customHeight="1" x14ac:dyDescent="0.2">
      <c r="A712" s="28"/>
      <c r="B712" s="28"/>
      <c r="C712" s="28"/>
      <c r="D712" s="31"/>
      <c r="E712" s="28"/>
      <c r="F712" s="28"/>
      <c r="G712" s="28"/>
      <c r="H712" s="28"/>
      <c r="I712" s="28"/>
      <c r="J712" s="28"/>
      <c r="K712" s="28"/>
      <c r="L712" s="28"/>
      <c r="M712" s="28"/>
      <c r="N712" s="28"/>
      <c r="O712" s="28"/>
      <c r="P712" s="28"/>
      <c r="Q712" s="28"/>
      <c r="R712" s="28"/>
      <c r="S712" s="28"/>
      <c r="T712" s="28"/>
      <c r="U712" s="28"/>
    </row>
    <row r="713" spans="1:21" ht="11.25" customHeight="1" x14ac:dyDescent="0.2">
      <c r="A713" s="28"/>
      <c r="B713" s="28"/>
      <c r="C713" s="28"/>
      <c r="D713" s="31"/>
      <c r="E713" s="28"/>
      <c r="F713" s="28"/>
      <c r="G713" s="28"/>
      <c r="H713" s="28"/>
      <c r="I713" s="28"/>
      <c r="J713" s="28"/>
      <c r="K713" s="28"/>
      <c r="L713" s="28"/>
      <c r="M713" s="28"/>
      <c r="N713" s="28"/>
      <c r="O713" s="28"/>
      <c r="P713" s="28"/>
      <c r="Q713" s="28"/>
      <c r="R713" s="28"/>
      <c r="S713" s="28"/>
      <c r="T713" s="28"/>
      <c r="U713" s="28"/>
    </row>
    <row r="714" spans="1:21" ht="11.25" customHeight="1" x14ac:dyDescent="0.2">
      <c r="A714" s="28"/>
      <c r="B714" s="28"/>
      <c r="C714" s="28"/>
      <c r="D714" s="31"/>
      <c r="E714" s="28"/>
      <c r="F714" s="28"/>
      <c r="G714" s="28"/>
      <c r="H714" s="28"/>
      <c r="I714" s="28"/>
      <c r="J714" s="28"/>
      <c r="K714" s="28"/>
      <c r="L714" s="28"/>
      <c r="M714" s="28"/>
      <c r="N714" s="28"/>
      <c r="O714" s="28"/>
      <c r="P714" s="28"/>
      <c r="Q714" s="28"/>
      <c r="R714" s="28"/>
      <c r="S714" s="28"/>
      <c r="T714" s="28"/>
      <c r="U714" s="28"/>
    </row>
    <row r="715" spans="1:21" ht="11.25" customHeight="1" x14ac:dyDescent="0.2">
      <c r="A715" s="28"/>
      <c r="B715" s="28"/>
      <c r="C715" s="28"/>
      <c r="D715" s="31"/>
      <c r="E715" s="28"/>
      <c r="F715" s="28"/>
      <c r="G715" s="28"/>
      <c r="H715" s="28"/>
      <c r="I715" s="28"/>
      <c r="J715" s="28"/>
      <c r="K715" s="28"/>
      <c r="L715" s="28"/>
      <c r="M715" s="28"/>
      <c r="N715" s="28"/>
      <c r="O715" s="28"/>
      <c r="P715" s="28"/>
      <c r="Q715" s="28"/>
      <c r="R715" s="28"/>
      <c r="S715" s="28"/>
      <c r="T715" s="28"/>
      <c r="U715" s="28"/>
    </row>
    <row r="716" spans="1:21" ht="11.25" customHeight="1" x14ac:dyDescent="0.2">
      <c r="A716" s="28"/>
      <c r="B716" s="28"/>
      <c r="C716" s="28"/>
      <c r="D716" s="31"/>
      <c r="E716" s="28"/>
      <c r="F716" s="28"/>
      <c r="G716" s="28"/>
      <c r="H716" s="28"/>
      <c r="I716" s="28"/>
      <c r="J716" s="28"/>
      <c r="K716" s="28"/>
      <c r="L716" s="28"/>
      <c r="M716" s="28"/>
      <c r="N716" s="28"/>
      <c r="O716" s="28"/>
      <c r="P716" s="28"/>
      <c r="Q716" s="28"/>
      <c r="R716" s="28"/>
      <c r="S716" s="28"/>
      <c r="T716" s="28"/>
      <c r="U716" s="28"/>
    </row>
    <row r="717" spans="1:21" ht="11.25" customHeight="1" x14ac:dyDescent="0.2">
      <c r="A717" s="28"/>
      <c r="B717" s="28"/>
      <c r="C717" s="28"/>
      <c r="D717" s="31"/>
      <c r="E717" s="28"/>
      <c r="F717" s="28"/>
      <c r="G717" s="28"/>
      <c r="H717" s="28"/>
      <c r="I717" s="28"/>
      <c r="J717" s="28"/>
      <c r="K717" s="28"/>
      <c r="L717" s="28"/>
      <c r="M717" s="28"/>
      <c r="N717" s="28"/>
      <c r="O717" s="28"/>
      <c r="P717" s="28"/>
      <c r="Q717" s="28"/>
      <c r="R717" s="28"/>
      <c r="S717" s="28"/>
      <c r="T717" s="28"/>
      <c r="U717" s="28"/>
    </row>
    <row r="718" spans="1:21" ht="11.25" customHeight="1" x14ac:dyDescent="0.2">
      <c r="A718" s="28"/>
      <c r="B718" s="28"/>
      <c r="C718" s="28"/>
      <c r="D718" s="31"/>
      <c r="E718" s="28"/>
      <c r="F718" s="28"/>
      <c r="G718" s="28"/>
      <c r="H718" s="28"/>
      <c r="I718" s="28"/>
      <c r="J718" s="28"/>
      <c r="K718" s="28"/>
      <c r="L718" s="28"/>
      <c r="M718" s="28"/>
      <c r="N718" s="28"/>
      <c r="O718" s="28"/>
      <c r="P718" s="28"/>
      <c r="Q718" s="28"/>
      <c r="R718" s="28"/>
      <c r="S718" s="28"/>
      <c r="T718" s="28"/>
      <c r="U718" s="28"/>
    </row>
    <row r="719" spans="1:21" ht="11.25" customHeight="1" x14ac:dyDescent="0.2">
      <c r="A719" s="28"/>
      <c r="B719" s="28"/>
      <c r="C719" s="28"/>
      <c r="D719" s="31"/>
      <c r="E719" s="28"/>
      <c r="F719" s="28"/>
      <c r="G719" s="28"/>
      <c r="H719" s="28"/>
      <c r="I719" s="28"/>
      <c r="J719" s="28"/>
      <c r="K719" s="28"/>
      <c r="L719" s="28"/>
      <c r="M719" s="28"/>
      <c r="N719" s="28"/>
      <c r="O719" s="28"/>
      <c r="P719" s="28"/>
      <c r="Q719" s="28"/>
      <c r="R719" s="28"/>
      <c r="S719" s="28"/>
      <c r="T719" s="28"/>
      <c r="U719" s="28"/>
    </row>
    <row r="720" spans="1:21" ht="11.25" customHeight="1" x14ac:dyDescent="0.2">
      <c r="A720" s="28"/>
      <c r="B720" s="28"/>
      <c r="C720" s="28"/>
      <c r="D720" s="31"/>
      <c r="E720" s="28"/>
      <c r="F720" s="28"/>
      <c r="G720" s="28"/>
      <c r="H720" s="28"/>
      <c r="I720" s="28"/>
      <c r="J720" s="28"/>
      <c r="K720" s="28"/>
      <c r="L720" s="28"/>
      <c r="M720" s="28"/>
      <c r="N720" s="28"/>
      <c r="O720" s="28"/>
      <c r="P720" s="28"/>
      <c r="Q720" s="28"/>
      <c r="R720" s="28"/>
      <c r="S720" s="28"/>
      <c r="T720" s="28"/>
      <c r="U720" s="28"/>
    </row>
    <row r="721" spans="1:21" ht="11.25" customHeight="1" x14ac:dyDescent="0.2">
      <c r="A721" s="28"/>
      <c r="B721" s="28"/>
      <c r="C721" s="28"/>
      <c r="D721" s="31"/>
      <c r="E721" s="28"/>
      <c r="F721" s="28"/>
      <c r="G721" s="28"/>
      <c r="H721" s="28"/>
      <c r="I721" s="28"/>
      <c r="J721" s="28"/>
      <c r="K721" s="28"/>
      <c r="L721" s="28"/>
      <c r="M721" s="28"/>
      <c r="N721" s="28"/>
      <c r="O721" s="28"/>
      <c r="P721" s="28"/>
      <c r="Q721" s="28"/>
      <c r="R721" s="28"/>
      <c r="S721" s="28"/>
      <c r="T721" s="28"/>
      <c r="U721" s="28"/>
    </row>
    <row r="722" spans="1:21" ht="11.25" customHeight="1" x14ac:dyDescent="0.2">
      <c r="A722" s="28"/>
      <c r="B722" s="28"/>
      <c r="C722" s="28"/>
      <c r="D722" s="31"/>
      <c r="E722" s="28"/>
      <c r="F722" s="28"/>
      <c r="G722" s="28"/>
      <c r="H722" s="28"/>
      <c r="I722" s="28"/>
      <c r="J722" s="28"/>
      <c r="K722" s="28"/>
      <c r="L722" s="28"/>
      <c r="M722" s="28"/>
      <c r="N722" s="28"/>
      <c r="O722" s="28"/>
      <c r="P722" s="28"/>
      <c r="Q722" s="28"/>
      <c r="R722" s="28"/>
      <c r="S722" s="28"/>
      <c r="T722" s="28"/>
      <c r="U722" s="28"/>
    </row>
    <row r="723" spans="1:21" ht="11.25" customHeight="1" x14ac:dyDescent="0.2">
      <c r="A723" s="28"/>
      <c r="B723" s="28"/>
      <c r="C723" s="28"/>
      <c r="D723" s="31"/>
      <c r="E723" s="28"/>
      <c r="F723" s="28"/>
      <c r="G723" s="28"/>
      <c r="H723" s="28"/>
      <c r="I723" s="28"/>
      <c r="J723" s="28"/>
      <c r="K723" s="28"/>
      <c r="L723" s="28"/>
      <c r="M723" s="28"/>
      <c r="N723" s="28"/>
      <c r="O723" s="28"/>
      <c r="P723" s="28"/>
      <c r="Q723" s="28"/>
      <c r="R723" s="28"/>
      <c r="S723" s="28"/>
      <c r="T723" s="28"/>
      <c r="U723" s="28"/>
    </row>
    <row r="724" spans="1:21" ht="11.25" customHeight="1" x14ac:dyDescent="0.2">
      <c r="A724" s="28"/>
      <c r="B724" s="28"/>
      <c r="C724" s="28"/>
      <c r="D724" s="31"/>
      <c r="E724" s="28"/>
      <c r="F724" s="28"/>
      <c r="G724" s="28"/>
      <c r="H724" s="28"/>
      <c r="I724" s="28"/>
      <c r="J724" s="28"/>
      <c r="K724" s="28"/>
      <c r="L724" s="28"/>
      <c r="M724" s="28"/>
      <c r="N724" s="28"/>
      <c r="O724" s="28"/>
      <c r="P724" s="28"/>
      <c r="Q724" s="28"/>
      <c r="R724" s="28"/>
      <c r="S724" s="28"/>
      <c r="T724" s="28"/>
      <c r="U724" s="28"/>
    </row>
    <row r="725" spans="1:21" ht="11.25" customHeight="1" x14ac:dyDescent="0.2">
      <c r="A725" s="28"/>
      <c r="B725" s="28"/>
      <c r="C725" s="28"/>
      <c r="D725" s="31"/>
      <c r="E725" s="28"/>
      <c r="F725" s="28"/>
      <c r="G725" s="28"/>
      <c r="H725" s="28"/>
      <c r="I725" s="28"/>
      <c r="J725" s="28"/>
      <c r="K725" s="28"/>
      <c r="L725" s="28"/>
      <c r="M725" s="28"/>
      <c r="N725" s="28"/>
      <c r="O725" s="28"/>
      <c r="P725" s="28"/>
      <c r="Q725" s="28"/>
      <c r="R725" s="28"/>
      <c r="S725" s="28"/>
      <c r="T725" s="28"/>
      <c r="U725" s="28"/>
    </row>
    <row r="726" spans="1:21" ht="11.25" customHeight="1" x14ac:dyDescent="0.2">
      <c r="A726" s="28"/>
      <c r="B726" s="28"/>
      <c r="C726" s="28"/>
      <c r="D726" s="31"/>
      <c r="E726" s="28"/>
      <c r="F726" s="28"/>
      <c r="G726" s="28"/>
      <c r="H726" s="28"/>
      <c r="I726" s="28"/>
      <c r="J726" s="28"/>
      <c r="K726" s="28"/>
      <c r="L726" s="28"/>
      <c r="M726" s="28"/>
      <c r="N726" s="28"/>
      <c r="O726" s="28"/>
      <c r="P726" s="28"/>
      <c r="Q726" s="28"/>
      <c r="R726" s="28"/>
      <c r="S726" s="28"/>
      <c r="T726" s="28"/>
      <c r="U726" s="28"/>
    </row>
    <row r="727" spans="1:21" ht="11.25" customHeight="1" x14ac:dyDescent="0.2">
      <c r="A727" s="28"/>
      <c r="B727" s="28"/>
      <c r="C727" s="28"/>
      <c r="D727" s="31"/>
      <c r="E727" s="28"/>
      <c r="F727" s="28"/>
      <c r="G727" s="28"/>
      <c r="H727" s="28"/>
      <c r="I727" s="28"/>
      <c r="J727" s="28"/>
      <c r="K727" s="28"/>
      <c r="L727" s="28"/>
      <c r="M727" s="28"/>
      <c r="N727" s="28"/>
      <c r="O727" s="28"/>
      <c r="P727" s="28"/>
      <c r="Q727" s="28"/>
      <c r="R727" s="28"/>
      <c r="S727" s="28"/>
      <c r="T727" s="28"/>
      <c r="U727" s="28"/>
    </row>
    <row r="728" spans="1:21" ht="11.25" customHeight="1" x14ac:dyDescent="0.2">
      <c r="A728" s="28"/>
      <c r="B728" s="28"/>
      <c r="C728" s="28"/>
      <c r="D728" s="31"/>
      <c r="E728" s="28"/>
      <c r="F728" s="28"/>
      <c r="G728" s="28"/>
      <c r="H728" s="28"/>
      <c r="I728" s="28"/>
      <c r="J728" s="28"/>
      <c r="K728" s="28"/>
      <c r="L728" s="28"/>
      <c r="M728" s="28"/>
      <c r="N728" s="28"/>
      <c r="O728" s="28"/>
      <c r="P728" s="28"/>
      <c r="Q728" s="28"/>
      <c r="R728" s="28"/>
      <c r="S728" s="28"/>
      <c r="T728" s="28"/>
      <c r="U728" s="28"/>
    </row>
    <row r="729" spans="1:21" ht="11.25" customHeight="1" x14ac:dyDescent="0.2">
      <c r="A729" s="28"/>
      <c r="B729" s="28"/>
      <c r="C729" s="28"/>
      <c r="D729" s="31"/>
      <c r="E729" s="28"/>
      <c r="F729" s="28"/>
      <c r="G729" s="28"/>
      <c r="H729" s="28"/>
      <c r="I729" s="28"/>
      <c r="J729" s="28"/>
      <c r="K729" s="28"/>
      <c r="L729" s="28"/>
      <c r="M729" s="28"/>
      <c r="N729" s="28"/>
      <c r="O729" s="28"/>
      <c r="P729" s="28"/>
      <c r="Q729" s="28"/>
      <c r="R729" s="28"/>
      <c r="S729" s="28"/>
      <c r="T729" s="28"/>
      <c r="U729" s="28"/>
    </row>
    <row r="730" spans="1:21" ht="11.25" customHeight="1" x14ac:dyDescent="0.2">
      <c r="A730" s="28"/>
      <c r="B730" s="28"/>
      <c r="C730" s="28"/>
      <c r="D730" s="31"/>
      <c r="E730" s="28"/>
      <c r="F730" s="28"/>
      <c r="G730" s="28"/>
      <c r="H730" s="28"/>
      <c r="I730" s="28"/>
      <c r="J730" s="28"/>
      <c r="K730" s="28"/>
      <c r="L730" s="28"/>
      <c r="M730" s="28"/>
      <c r="N730" s="28"/>
      <c r="O730" s="28"/>
      <c r="P730" s="28"/>
      <c r="Q730" s="28"/>
      <c r="R730" s="28"/>
      <c r="S730" s="28"/>
      <c r="T730" s="28"/>
      <c r="U730" s="28"/>
    </row>
    <row r="731" spans="1:21" ht="11.25" customHeight="1" x14ac:dyDescent="0.2">
      <c r="A731" s="28"/>
      <c r="B731" s="28"/>
      <c r="C731" s="28"/>
      <c r="D731" s="31"/>
      <c r="E731" s="28"/>
      <c r="F731" s="28"/>
      <c r="G731" s="28"/>
      <c r="H731" s="28"/>
      <c r="I731" s="28"/>
      <c r="J731" s="28"/>
      <c r="K731" s="28"/>
      <c r="L731" s="28"/>
      <c r="M731" s="28"/>
      <c r="N731" s="28"/>
      <c r="O731" s="28"/>
      <c r="P731" s="28"/>
      <c r="Q731" s="28"/>
      <c r="R731" s="28"/>
      <c r="S731" s="28"/>
      <c r="T731" s="28"/>
      <c r="U731" s="28"/>
    </row>
    <row r="732" spans="1:21" ht="11.25" customHeight="1" x14ac:dyDescent="0.2">
      <c r="A732" s="28"/>
      <c r="B732" s="28"/>
      <c r="C732" s="28"/>
      <c r="D732" s="31"/>
      <c r="E732" s="28"/>
      <c r="F732" s="28"/>
      <c r="G732" s="28"/>
      <c r="H732" s="28"/>
      <c r="I732" s="28"/>
      <c r="J732" s="28"/>
      <c r="K732" s="28"/>
      <c r="L732" s="28"/>
      <c r="M732" s="28"/>
      <c r="N732" s="28"/>
      <c r="O732" s="28"/>
      <c r="P732" s="28"/>
      <c r="Q732" s="28"/>
      <c r="R732" s="28"/>
      <c r="S732" s="28"/>
      <c r="T732" s="28"/>
      <c r="U732" s="28"/>
    </row>
    <row r="733" spans="1:21" ht="11.25" customHeight="1" x14ac:dyDescent="0.2">
      <c r="A733" s="28"/>
      <c r="B733" s="28"/>
      <c r="C733" s="28"/>
      <c r="D733" s="31"/>
      <c r="E733" s="28"/>
      <c r="F733" s="28"/>
      <c r="G733" s="28"/>
      <c r="H733" s="28"/>
      <c r="I733" s="28"/>
      <c r="J733" s="28"/>
      <c r="K733" s="28"/>
      <c r="L733" s="28"/>
      <c r="M733" s="28"/>
      <c r="N733" s="28"/>
      <c r="O733" s="28"/>
      <c r="P733" s="28"/>
      <c r="Q733" s="28"/>
      <c r="R733" s="28"/>
      <c r="S733" s="28"/>
      <c r="T733" s="28"/>
      <c r="U733" s="28"/>
    </row>
    <row r="734" spans="1:21" ht="11.25" customHeight="1" x14ac:dyDescent="0.2">
      <c r="A734" s="28"/>
      <c r="B734" s="28"/>
      <c r="C734" s="28"/>
      <c r="D734" s="31"/>
      <c r="E734" s="28"/>
      <c r="F734" s="28"/>
      <c r="G734" s="28"/>
      <c r="H734" s="28"/>
      <c r="I734" s="28"/>
      <c r="J734" s="28"/>
      <c r="K734" s="28"/>
      <c r="L734" s="28"/>
      <c r="M734" s="28"/>
      <c r="N734" s="28"/>
      <c r="O734" s="28"/>
      <c r="P734" s="28"/>
      <c r="Q734" s="28"/>
      <c r="R734" s="28"/>
      <c r="S734" s="28"/>
      <c r="T734" s="28"/>
      <c r="U734" s="28"/>
    </row>
    <row r="735" spans="1:21" ht="11.25" customHeight="1" x14ac:dyDescent="0.2">
      <c r="A735" s="28"/>
      <c r="B735" s="28"/>
      <c r="C735" s="28"/>
      <c r="D735" s="31"/>
      <c r="E735" s="28"/>
      <c r="F735" s="28"/>
      <c r="G735" s="28"/>
      <c r="H735" s="28"/>
      <c r="I735" s="28"/>
      <c r="J735" s="28"/>
      <c r="K735" s="28"/>
      <c r="L735" s="28"/>
      <c r="M735" s="28"/>
      <c r="N735" s="28"/>
      <c r="O735" s="28"/>
      <c r="P735" s="28"/>
      <c r="Q735" s="28"/>
      <c r="R735" s="28"/>
      <c r="S735" s="28"/>
      <c r="T735" s="28"/>
      <c r="U735" s="28"/>
    </row>
    <row r="736" spans="1:21" ht="11.25" customHeight="1" x14ac:dyDescent="0.2">
      <c r="A736" s="28"/>
      <c r="B736" s="28"/>
      <c r="C736" s="28"/>
      <c r="D736" s="31"/>
      <c r="E736" s="28"/>
      <c r="F736" s="28"/>
      <c r="G736" s="28"/>
      <c r="H736" s="28"/>
      <c r="I736" s="28"/>
      <c r="J736" s="28"/>
      <c r="K736" s="28"/>
      <c r="L736" s="28"/>
      <c r="M736" s="28"/>
      <c r="N736" s="28"/>
      <c r="O736" s="28"/>
      <c r="P736" s="28"/>
      <c r="Q736" s="28"/>
      <c r="R736" s="28"/>
      <c r="S736" s="28"/>
      <c r="T736" s="28"/>
      <c r="U736" s="28"/>
    </row>
    <row r="737" spans="1:21" ht="11.25" customHeight="1" x14ac:dyDescent="0.2">
      <c r="A737" s="28"/>
      <c r="B737" s="28"/>
      <c r="C737" s="28"/>
      <c r="D737" s="31"/>
      <c r="E737" s="28"/>
      <c r="F737" s="28"/>
      <c r="G737" s="28"/>
      <c r="H737" s="28"/>
      <c r="I737" s="28"/>
      <c r="J737" s="28"/>
      <c r="K737" s="28"/>
      <c r="L737" s="28"/>
      <c r="M737" s="28"/>
      <c r="N737" s="28"/>
      <c r="O737" s="28"/>
      <c r="P737" s="28"/>
      <c r="Q737" s="28"/>
      <c r="R737" s="28"/>
      <c r="S737" s="28"/>
      <c r="T737" s="28"/>
      <c r="U737" s="28"/>
    </row>
    <row r="738" spans="1:21" ht="11.25" customHeight="1" x14ac:dyDescent="0.2">
      <c r="A738" s="28"/>
      <c r="B738" s="28"/>
      <c r="C738" s="28"/>
      <c r="D738" s="31"/>
      <c r="E738" s="28"/>
      <c r="F738" s="28"/>
      <c r="G738" s="28"/>
      <c r="H738" s="28"/>
      <c r="I738" s="28"/>
      <c r="J738" s="28"/>
      <c r="K738" s="28"/>
      <c r="L738" s="28"/>
      <c r="M738" s="28"/>
      <c r="N738" s="28"/>
      <c r="O738" s="28"/>
      <c r="P738" s="28"/>
      <c r="Q738" s="28"/>
      <c r="R738" s="28"/>
      <c r="S738" s="28"/>
      <c r="T738" s="28"/>
      <c r="U738" s="28"/>
    </row>
    <row r="739" spans="1:21" ht="11.25" customHeight="1" x14ac:dyDescent="0.2">
      <c r="A739" s="28"/>
      <c r="B739" s="28"/>
      <c r="C739" s="28"/>
      <c r="D739" s="31"/>
      <c r="E739" s="28"/>
      <c r="F739" s="28"/>
      <c r="G739" s="28"/>
      <c r="H739" s="28"/>
      <c r="I739" s="28"/>
      <c r="J739" s="28"/>
      <c r="K739" s="28"/>
      <c r="L739" s="28"/>
      <c r="M739" s="28"/>
      <c r="N739" s="28"/>
      <c r="O739" s="28"/>
      <c r="P739" s="28"/>
      <c r="Q739" s="28"/>
      <c r="R739" s="28"/>
      <c r="S739" s="28"/>
      <c r="T739" s="28"/>
      <c r="U739" s="28"/>
    </row>
    <row r="740" spans="1:21" ht="11.25" customHeight="1" x14ac:dyDescent="0.2">
      <c r="A740" s="28"/>
      <c r="B740" s="28"/>
      <c r="C740" s="28"/>
      <c r="D740" s="31"/>
      <c r="E740" s="28"/>
      <c r="F740" s="28"/>
      <c r="G740" s="28"/>
      <c r="H740" s="28"/>
      <c r="I740" s="28"/>
      <c r="J740" s="28"/>
      <c r="K740" s="28"/>
      <c r="L740" s="28"/>
      <c r="M740" s="28"/>
      <c r="N740" s="28"/>
      <c r="O740" s="28"/>
      <c r="P740" s="28"/>
      <c r="Q740" s="28"/>
      <c r="R740" s="28"/>
      <c r="S740" s="28"/>
      <c r="T740" s="28"/>
      <c r="U740" s="28"/>
    </row>
    <row r="741" spans="1:21" ht="11.25" customHeight="1" x14ac:dyDescent="0.2">
      <c r="A741" s="28"/>
      <c r="B741" s="28"/>
      <c r="C741" s="28"/>
      <c r="D741" s="31"/>
      <c r="E741" s="28"/>
      <c r="F741" s="28"/>
      <c r="G741" s="28"/>
      <c r="H741" s="28"/>
      <c r="I741" s="28"/>
      <c r="J741" s="28"/>
      <c r="K741" s="28"/>
      <c r="L741" s="28"/>
      <c r="M741" s="28"/>
      <c r="N741" s="28"/>
      <c r="O741" s="28"/>
      <c r="P741" s="28"/>
      <c r="Q741" s="28"/>
      <c r="R741" s="28"/>
      <c r="S741" s="28"/>
      <c r="T741" s="28"/>
      <c r="U741" s="28"/>
    </row>
    <row r="742" spans="1:21" ht="11.25" customHeight="1" x14ac:dyDescent="0.2">
      <c r="A742" s="28"/>
      <c r="B742" s="28"/>
      <c r="C742" s="28"/>
      <c r="D742" s="31"/>
      <c r="E742" s="28"/>
      <c r="F742" s="28"/>
      <c r="G742" s="28"/>
      <c r="H742" s="28"/>
      <c r="I742" s="28"/>
      <c r="J742" s="28"/>
      <c r="K742" s="28"/>
      <c r="L742" s="28"/>
      <c r="M742" s="28"/>
      <c r="N742" s="28"/>
      <c r="O742" s="28"/>
      <c r="P742" s="28"/>
      <c r="Q742" s="28"/>
      <c r="R742" s="28"/>
      <c r="S742" s="28"/>
      <c r="T742" s="28"/>
      <c r="U742" s="28"/>
    </row>
    <row r="743" spans="1:21" ht="11.25" customHeight="1" x14ac:dyDescent="0.2">
      <c r="A743" s="28"/>
      <c r="B743" s="28"/>
      <c r="C743" s="28"/>
      <c r="D743" s="31"/>
      <c r="E743" s="28"/>
      <c r="F743" s="28"/>
      <c r="G743" s="28"/>
      <c r="H743" s="28"/>
      <c r="I743" s="28"/>
      <c r="J743" s="28"/>
      <c r="K743" s="28"/>
      <c r="L743" s="28"/>
      <c r="M743" s="28"/>
      <c r="N743" s="28"/>
      <c r="O743" s="28"/>
      <c r="P743" s="28"/>
      <c r="Q743" s="28"/>
      <c r="R743" s="28"/>
      <c r="S743" s="28"/>
      <c r="T743" s="28"/>
      <c r="U743" s="28"/>
    </row>
    <row r="744" spans="1:21" ht="11.25" customHeight="1" x14ac:dyDescent="0.2">
      <c r="A744" s="28"/>
      <c r="B744" s="28"/>
      <c r="C744" s="28"/>
      <c r="D744" s="31"/>
      <c r="E744" s="28"/>
      <c r="F744" s="28"/>
      <c r="G744" s="28"/>
      <c r="H744" s="28"/>
      <c r="I744" s="28"/>
      <c r="J744" s="28"/>
      <c r="K744" s="28"/>
      <c r="L744" s="28"/>
      <c r="M744" s="28"/>
      <c r="N744" s="28"/>
      <c r="O744" s="28"/>
      <c r="P744" s="28"/>
      <c r="Q744" s="28"/>
      <c r="R744" s="28"/>
      <c r="S744" s="28"/>
      <c r="T744" s="28"/>
      <c r="U744" s="28"/>
    </row>
    <row r="745" spans="1:21" ht="11.25" customHeight="1" x14ac:dyDescent="0.2">
      <c r="A745" s="28"/>
      <c r="B745" s="28"/>
      <c r="C745" s="28"/>
      <c r="D745" s="31"/>
      <c r="E745" s="28"/>
      <c r="F745" s="28"/>
      <c r="G745" s="28"/>
      <c r="H745" s="28"/>
      <c r="I745" s="28"/>
      <c r="J745" s="28"/>
      <c r="K745" s="28"/>
      <c r="L745" s="28"/>
      <c r="M745" s="28"/>
      <c r="N745" s="28"/>
      <c r="O745" s="28"/>
      <c r="P745" s="28"/>
      <c r="Q745" s="28"/>
      <c r="R745" s="28"/>
      <c r="S745" s="28"/>
      <c r="T745" s="28"/>
      <c r="U745" s="28"/>
    </row>
    <row r="746" spans="1:21" ht="11.25" customHeight="1" x14ac:dyDescent="0.2">
      <c r="A746" s="28"/>
      <c r="B746" s="28"/>
      <c r="C746" s="28"/>
      <c r="D746" s="31"/>
      <c r="E746" s="28"/>
      <c r="F746" s="28"/>
      <c r="G746" s="28"/>
      <c r="H746" s="28"/>
      <c r="I746" s="28"/>
      <c r="J746" s="28"/>
      <c r="K746" s="28"/>
      <c r="L746" s="28"/>
      <c r="M746" s="28"/>
      <c r="N746" s="28"/>
      <c r="O746" s="28"/>
      <c r="P746" s="28"/>
      <c r="Q746" s="28"/>
      <c r="R746" s="28"/>
      <c r="S746" s="28"/>
      <c r="T746" s="28"/>
      <c r="U746" s="28"/>
    </row>
    <row r="747" spans="1:21" ht="11.25" customHeight="1" x14ac:dyDescent="0.2">
      <c r="A747" s="28"/>
      <c r="B747" s="28"/>
      <c r="C747" s="28"/>
      <c r="D747" s="31"/>
      <c r="E747" s="28"/>
      <c r="F747" s="28"/>
      <c r="G747" s="28"/>
      <c r="H747" s="28"/>
      <c r="I747" s="28"/>
      <c r="J747" s="28"/>
      <c r="K747" s="28"/>
      <c r="L747" s="28"/>
      <c r="M747" s="28"/>
      <c r="N747" s="28"/>
      <c r="O747" s="28"/>
      <c r="P747" s="28"/>
      <c r="Q747" s="28"/>
      <c r="R747" s="28"/>
      <c r="S747" s="28"/>
      <c r="T747" s="28"/>
      <c r="U747" s="28"/>
    </row>
    <row r="748" spans="1:21" ht="11.25" customHeight="1" x14ac:dyDescent="0.2">
      <c r="A748" s="28"/>
      <c r="B748" s="28"/>
      <c r="C748" s="28"/>
      <c r="D748" s="31"/>
      <c r="E748" s="28"/>
      <c r="F748" s="28"/>
      <c r="G748" s="28"/>
      <c r="H748" s="28"/>
      <c r="I748" s="28"/>
      <c r="J748" s="28"/>
      <c r="K748" s="28"/>
      <c r="L748" s="28"/>
      <c r="M748" s="28"/>
      <c r="N748" s="28"/>
      <c r="O748" s="28"/>
      <c r="P748" s="28"/>
      <c r="Q748" s="28"/>
      <c r="R748" s="28"/>
      <c r="S748" s="28"/>
      <c r="T748" s="28"/>
      <c r="U748" s="28"/>
    </row>
    <row r="749" spans="1:21" ht="11.25" customHeight="1" x14ac:dyDescent="0.2">
      <c r="A749" s="28"/>
      <c r="B749" s="28"/>
      <c r="C749" s="28"/>
      <c r="D749" s="31"/>
      <c r="E749" s="28"/>
      <c r="F749" s="28"/>
      <c r="G749" s="28"/>
      <c r="H749" s="28"/>
      <c r="I749" s="28"/>
      <c r="J749" s="28"/>
      <c r="K749" s="28"/>
      <c r="L749" s="28"/>
      <c r="M749" s="28"/>
      <c r="N749" s="28"/>
      <c r="O749" s="28"/>
      <c r="P749" s="28"/>
      <c r="Q749" s="28"/>
      <c r="R749" s="28"/>
      <c r="S749" s="28"/>
      <c r="T749" s="28"/>
      <c r="U749" s="28"/>
    </row>
    <row r="750" spans="1:21" ht="11.25" customHeight="1" x14ac:dyDescent="0.2">
      <c r="A750" s="28"/>
      <c r="B750" s="28"/>
      <c r="C750" s="28"/>
      <c r="D750" s="31"/>
      <c r="E750" s="28"/>
      <c r="F750" s="28"/>
      <c r="G750" s="28"/>
      <c r="H750" s="28"/>
      <c r="I750" s="28"/>
      <c r="J750" s="28"/>
      <c r="K750" s="28"/>
      <c r="L750" s="28"/>
      <c r="M750" s="28"/>
      <c r="N750" s="28"/>
      <c r="O750" s="28"/>
      <c r="P750" s="28"/>
      <c r="Q750" s="28"/>
      <c r="R750" s="28"/>
      <c r="S750" s="28"/>
      <c r="T750" s="28"/>
      <c r="U750" s="28"/>
    </row>
    <row r="751" spans="1:21" ht="11.25" customHeight="1" x14ac:dyDescent="0.2">
      <c r="A751" s="28"/>
      <c r="B751" s="28"/>
      <c r="C751" s="28"/>
      <c r="D751" s="31"/>
      <c r="E751" s="28"/>
      <c r="F751" s="28"/>
      <c r="G751" s="28"/>
      <c r="H751" s="28"/>
      <c r="I751" s="28"/>
      <c r="J751" s="28"/>
      <c r="K751" s="28"/>
      <c r="L751" s="28"/>
      <c r="M751" s="28"/>
      <c r="N751" s="28"/>
      <c r="O751" s="28"/>
      <c r="P751" s="28"/>
      <c r="Q751" s="28"/>
      <c r="R751" s="28"/>
      <c r="S751" s="28"/>
      <c r="T751" s="28"/>
      <c r="U751" s="28"/>
    </row>
    <row r="752" spans="1:21" ht="11.25" customHeight="1" x14ac:dyDescent="0.2">
      <c r="A752" s="28"/>
      <c r="B752" s="28"/>
      <c r="C752" s="28"/>
      <c r="D752" s="31"/>
      <c r="E752" s="28"/>
      <c r="F752" s="28"/>
      <c r="G752" s="28"/>
      <c r="H752" s="28"/>
      <c r="I752" s="28"/>
      <c r="J752" s="28"/>
      <c r="K752" s="28"/>
      <c r="L752" s="28"/>
      <c r="M752" s="28"/>
      <c r="N752" s="28"/>
      <c r="O752" s="28"/>
      <c r="P752" s="28"/>
      <c r="Q752" s="28"/>
      <c r="R752" s="28"/>
      <c r="S752" s="28"/>
      <c r="T752" s="28"/>
      <c r="U752" s="28"/>
    </row>
    <row r="753" spans="1:21" ht="11.25" customHeight="1" x14ac:dyDescent="0.2">
      <c r="A753" s="28"/>
      <c r="B753" s="28"/>
      <c r="C753" s="28"/>
      <c r="D753" s="31"/>
      <c r="E753" s="28"/>
      <c r="F753" s="28"/>
      <c r="G753" s="28"/>
      <c r="H753" s="28"/>
      <c r="I753" s="28"/>
      <c r="J753" s="28"/>
      <c r="K753" s="28"/>
      <c r="L753" s="28"/>
      <c r="M753" s="28"/>
      <c r="N753" s="28"/>
      <c r="O753" s="28"/>
      <c r="P753" s="28"/>
      <c r="Q753" s="28"/>
      <c r="R753" s="28"/>
      <c r="S753" s="28"/>
      <c r="T753" s="28"/>
      <c r="U753" s="28"/>
    </row>
    <row r="754" spans="1:21" ht="11.25" customHeight="1" x14ac:dyDescent="0.2">
      <c r="A754" s="28"/>
      <c r="B754" s="28"/>
      <c r="C754" s="28"/>
      <c r="D754" s="31"/>
      <c r="E754" s="28"/>
      <c r="F754" s="28"/>
      <c r="G754" s="28"/>
      <c r="H754" s="28"/>
      <c r="I754" s="28"/>
      <c r="J754" s="28"/>
      <c r="K754" s="28"/>
      <c r="L754" s="28"/>
      <c r="M754" s="28"/>
      <c r="N754" s="28"/>
      <c r="O754" s="28"/>
      <c r="P754" s="28"/>
      <c r="Q754" s="28"/>
      <c r="R754" s="28"/>
      <c r="S754" s="28"/>
      <c r="T754" s="28"/>
      <c r="U754" s="28"/>
    </row>
    <row r="755" spans="1:21" ht="11.25" customHeight="1" x14ac:dyDescent="0.2">
      <c r="A755" s="28"/>
      <c r="B755" s="28"/>
      <c r="C755" s="28"/>
      <c r="D755" s="31"/>
      <c r="E755" s="28"/>
      <c r="F755" s="28"/>
      <c r="G755" s="28"/>
      <c r="H755" s="28"/>
      <c r="I755" s="28"/>
      <c r="J755" s="28"/>
      <c r="K755" s="28"/>
      <c r="L755" s="28"/>
      <c r="M755" s="28"/>
      <c r="N755" s="28"/>
      <c r="O755" s="28"/>
      <c r="P755" s="28"/>
      <c r="Q755" s="28"/>
      <c r="R755" s="28"/>
      <c r="S755" s="28"/>
      <c r="T755" s="28"/>
      <c r="U755" s="28"/>
    </row>
    <row r="756" spans="1:21" ht="11.25" customHeight="1" x14ac:dyDescent="0.2">
      <c r="A756" s="28"/>
      <c r="B756" s="28"/>
      <c r="C756" s="28"/>
      <c r="D756" s="31"/>
      <c r="E756" s="28"/>
      <c r="F756" s="28"/>
      <c r="G756" s="28"/>
      <c r="H756" s="28"/>
      <c r="I756" s="28"/>
      <c r="J756" s="28"/>
      <c r="K756" s="28"/>
      <c r="L756" s="28"/>
      <c r="M756" s="28"/>
      <c r="N756" s="28"/>
      <c r="O756" s="28"/>
      <c r="P756" s="28"/>
      <c r="Q756" s="28"/>
      <c r="R756" s="28"/>
      <c r="S756" s="28"/>
      <c r="T756" s="28"/>
      <c r="U756" s="28"/>
    </row>
    <row r="757" spans="1:21" ht="11.25" customHeight="1" x14ac:dyDescent="0.2">
      <c r="A757" s="28"/>
      <c r="B757" s="28"/>
      <c r="C757" s="28"/>
      <c r="D757" s="31"/>
      <c r="E757" s="28"/>
      <c r="F757" s="28"/>
      <c r="G757" s="28"/>
      <c r="H757" s="28"/>
      <c r="I757" s="28"/>
      <c r="J757" s="28"/>
      <c r="K757" s="28"/>
      <c r="L757" s="28"/>
      <c r="M757" s="28"/>
      <c r="N757" s="28"/>
      <c r="O757" s="28"/>
      <c r="P757" s="28"/>
      <c r="Q757" s="28"/>
      <c r="R757" s="28"/>
      <c r="S757" s="28"/>
      <c r="T757" s="28"/>
      <c r="U757" s="28"/>
    </row>
    <row r="758" spans="1:21" ht="11.25" customHeight="1" x14ac:dyDescent="0.2">
      <c r="A758" s="28"/>
      <c r="B758" s="28"/>
      <c r="C758" s="28"/>
      <c r="D758" s="31"/>
      <c r="E758" s="28"/>
      <c r="F758" s="28"/>
      <c r="G758" s="28"/>
      <c r="H758" s="28"/>
      <c r="I758" s="28"/>
      <c r="J758" s="28"/>
      <c r="K758" s="28"/>
      <c r="L758" s="28"/>
      <c r="M758" s="28"/>
      <c r="N758" s="28"/>
      <c r="O758" s="28"/>
      <c r="P758" s="28"/>
      <c r="Q758" s="28"/>
      <c r="R758" s="28"/>
      <c r="S758" s="28"/>
      <c r="T758" s="28"/>
      <c r="U758" s="28"/>
    </row>
    <row r="759" spans="1:21" ht="11.25" customHeight="1" x14ac:dyDescent="0.2">
      <c r="A759" s="28"/>
      <c r="B759" s="28"/>
      <c r="C759" s="28"/>
      <c r="D759" s="31"/>
      <c r="E759" s="28"/>
      <c r="F759" s="28"/>
      <c r="G759" s="28"/>
      <c r="H759" s="28"/>
      <c r="I759" s="28"/>
      <c r="J759" s="28"/>
      <c r="K759" s="28"/>
      <c r="L759" s="28"/>
      <c r="M759" s="28"/>
      <c r="N759" s="28"/>
      <c r="O759" s="28"/>
      <c r="P759" s="28"/>
      <c r="Q759" s="28"/>
      <c r="R759" s="28"/>
      <c r="S759" s="28"/>
      <c r="T759" s="28"/>
      <c r="U759" s="28"/>
    </row>
    <row r="760" spans="1:21" ht="11.25" customHeight="1" x14ac:dyDescent="0.2">
      <c r="A760" s="28"/>
      <c r="B760" s="28"/>
      <c r="C760" s="28"/>
      <c r="D760" s="31"/>
      <c r="E760" s="28"/>
      <c r="F760" s="28"/>
      <c r="G760" s="28"/>
      <c r="H760" s="28"/>
      <c r="I760" s="28"/>
      <c r="J760" s="28"/>
      <c r="K760" s="28"/>
      <c r="L760" s="28"/>
      <c r="M760" s="28"/>
      <c r="N760" s="28"/>
      <c r="O760" s="28"/>
      <c r="P760" s="28"/>
      <c r="Q760" s="28"/>
      <c r="R760" s="28"/>
      <c r="S760" s="28"/>
      <c r="T760" s="28"/>
      <c r="U760" s="28"/>
    </row>
    <row r="761" spans="1:21" ht="11.25" customHeight="1" x14ac:dyDescent="0.2">
      <c r="A761" s="28"/>
      <c r="B761" s="28"/>
      <c r="C761" s="28"/>
      <c r="D761" s="31"/>
      <c r="E761" s="28"/>
      <c r="F761" s="28"/>
      <c r="G761" s="28"/>
      <c r="H761" s="28"/>
      <c r="I761" s="28"/>
      <c r="J761" s="28"/>
      <c r="K761" s="28"/>
      <c r="L761" s="28"/>
      <c r="M761" s="28"/>
      <c r="N761" s="28"/>
      <c r="O761" s="28"/>
      <c r="P761" s="28"/>
      <c r="Q761" s="28"/>
      <c r="R761" s="28"/>
      <c r="S761" s="28"/>
      <c r="T761" s="28"/>
      <c r="U761" s="28"/>
    </row>
    <row r="762" spans="1:21" ht="11.25" customHeight="1" x14ac:dyDescent="0.2">
      <c r="A762" s="28"/>
      <c r="B762" s="28"/>
      <c r="C762" s="28"/>
      <c r="D762" s="31"/>
      <c r="E762" s="28"/>
      <c r="F762" s="28"/>
      <c r="G762" s="28"/>
      <c r="H762" s="28"/>
      <c r="I762" s="28"/>
      <c r="J762" s="28"/>
      <c r="K762" s="28"/>
      <c r="L762" s="28"/>
      <c r="M762" s="28"/>
      <c r="N762" s="28"/>
      <c r="O762" s="28"/>
      <c r="P762" s="28"/>
      <c r="Q762" s="28"/>
      <c r="R762" s="28"/>
      <c r="S762" s="28"/>
      <c r="T762" s="28"/>
      <c r="U762" s="28"/>
    </row>
    <row r="763" spans="1:21" ht="11.25" customHeight="1" x14ac:dyDescent="0.2">
      <c r="A763" s="28"/>
      <c r="B763" s="28"/>
      <c r="C763" s="28"/>
      <c r="D763" s="31"/>
      <c r="E763" s="28"/>
      <c r="F763" s="28"/>
      <c r="G763" s="28"/>
      <c r="H763" s="28"/>
      <c r="I763" s="28"/>
      <c r="J763" s="28"/>
      <c r="K763" s="28"/>
      <c r="L763" s="28"/>
      <c r="M763" s="28"/>
      <c r="N763" s="28"/>
      <c r="O763" s="28"/>
      <c r="P763" s="28"/>
      <c r="Q763" s="28"/>
      <c r="R763" s="28"/>
      <c r="S763" s="28"/>
      <c r="T763" s="28"/>
      <c r="U763" s="28"/>
    </row>
    <row r="764" spans="1:21" ht="11.25" customHeight="1" x14ac:dyDescent="0.2">
      <c r="A764" s="28"/>
      <c r="B764" s="28"/>
      <c r="C764" s="28"/>
      <c r="D764" s="31"/>
      <c r="E764" s="28"/>
      <c r="F764" s="28"/>
      <c r="G764" s="28"/>
      <c r="H764" s="28"/>
      <c r="I764" s="28"/>
      <c r="J764" s="28"/>
      <c r="K764" s="28"/>
      <c r="L764" s="28"/>
      <c r="M764" s="28"/>
      <c r="N764" s="28"/>
      <c r="O764" s="28"/>
      <c r="P764" s="28"/>
      <c r="Q764" s="28"/>
      <c r="R764" s="28"/>
      <c r="S764" s="28"/>
      <c r="T764" s="28"/>
      <c r="U764" s="28"/>
    </row>
    <row r="765" spans="1:21" ht="11.25" customHeight="1" x14ac:dyDescent="0.2">
      <c r="A765" s="28"/>
      <c r="B765" s="28"/>
      <c r="C765" s="28"/>
      <c r="D765" s="31"/>
      <c r="E765" s="28"/>
      <c r="F765" s="28"/>
      <c r="G765" s="28"/>
      <c r="H765" s="28"/>
      <c r="I765" s="28"/>
      <c r="J765" s="28"/>
      <c r="K765" s="28"/>
      <c r="L765" s="28"/>
      <c r="M765" s="28"/>
      <c r="N765" s="28"/>
      <c r="O765" s="28"/>
      <c r="P765" s="28"/>
      <c r="Q765" s="28"/>
      <c r="R765" s="28"/>
      <c r="S765" s="28"/>
      <c r="T765" s="28"/>
      <c r="U765" s="28"/>
    </row>
    <row r="766" spans="1:21" ht="11.25" customHeight="1" x14ac:dyDescent="0.2">
      <c r="A766" s="28"/>
      <c r="B766" s="28"/>
      <c r="C766" s="28"/>
      <c r="D766" s="31"/>
      <c r="E766" s="28"/>
      <c r="F766" s="28"/>
      <c r="G766" s="28"/>
      <c r="H766" s="28"/>
      <c r="I766" s="28"/>
      <c r="J766" s="28"/>
      <c r="K766" s="28"/>
      <c r="L766" s="28"/>
      <c r="M766" s="28"/>
      <c r="N766" s="28"/>
      <c r="O766" s="28"/>
      <c r="P766" s="28"/>
      <c r="Q766" s="28"/>
      <c r="R766" s="28"/>
      <c r="S766" s="28"/>
      <c r="T766" s="28"/>
      <c r="U766" s="28"/>
    </row>
    <row r="767" spans="1:21" ht="11.25" customHeight="1" x14ac:dyDescent="0.2">
      <c r="A767" s="28"/>
      <c r="B767" s="28"/>
      <c r="C767" s="28"/>
      <c r="D767" s="31"/>
      <c r="E767" s="28"/>
      <c r="F767" s="28"/>
      <c r="G767" s="28"/>
      <c r="H767" s="28"/>
      <c r="I767" s="28"/>
      <c r="J767" s="28"/>
      <c r="K767" s="28"/>
      <c r="L767" s="28"/>
      <c r="M767" s="28"/>
      <c r="N767" s="28"/>
      <c r="O767" s="28"/>
      <c r="P767" s="28"/>
      <c r="Q767" s="28"/>
      <c r="R767" s="28"/>
      <c r="S767" s="28"/>
      <c r="T767" s="28"/>
      <c r="U767" s="28"/>
    </row>
    <row r="768" spans="1:21" ht="11.25" customHeight="1" x14ac:dyDescent="0.2">
      <c r="A768" s="28"/>
      <c r="B768" s="28"/>
      <c r="C768" s="28"/>
      <c r="D768" s="31"/>
      <c r="E768" s="28"/>
      <c r="F768" s="28"/>
      <c r="G768" s="28"/>
      <c r="H768" s="28"/>
      <c r="I768" s="28"/>
      <c r="J768" s="28"/>
      <c r="K768" s="28"/>
      <c r="L768" s="28"/>
      <c r="M768" s="28"/>
      <c r="N768" s="28"/>
      <c r="O768" s="28"/>
      <c r="P768" s="28"/>
      <c r="Q768" s="28"/>
      <c r="R768" s="28"/>
      <c r="S768" s="28"/>
      <c r="T768" s="28"/>
      <c r="U768" s="28"/>
    </row>
    <row r="769" spans="1:21" ht="11.25" customHeight="1" x14ac:dyDescent="0.2">
      <c r="A769" s="28"/>
      <c r="B769" s="28"/>
      <c r="C769" s="28"/>
      <c r="D769" s="31"/>
      <c r="E769" s="28"/>
      <c r="F769" s="28"/>
      <c r="G769" s="28"/>
      <c r="H769" s="28"/>
      <c r="I769" s="28"/>
      <c r="J769" s="28"/>
      <c r="K769" s="28"/>
      <c r="L769" s="28"/>
      <c r="M769" s="28"/>
      <c r="N769" s="28"/>
      <c r="O769" s="28"/>
      <c r="P769" s="28"/>
      <c r="Q769" s="28"/>
      <c r="R769" s="28"/>
      <c r="S769" s="28"/>
      <c r="T769" s="28"/>
      <c r="U769" s="28"/>
    </row>
    <row r="770" spans="1:21" ht="11.25" customHeight="1" x14ac:dyDescent="0.2">
      <c r="A770" s="28"/>
      <c r="B770" s="28"/>
      <c r="C770" s="28"/>
      <c r="D770" s="31"/>
      <c r="E770" s="28"/>
      <c r="F770" s="28"/>
      <c r="G770" s="28"/>
      <c r="H770" s="28"/>
      <c r="I770" s="28"/>
      <c r="J770" s="28"/>
      <c r="K770" s="28"/>
      <c r="L770" s="28"/>
      <c r="M770" s="28"/>
      <c r="N770" s="28"/>
      <c r="O770" s="28"/>
      <c r="P770" s="28"/>
      <c r="Q770" s="28"/>
      <c r="R770" s="28"/>
      <c r="S770" s="28"/>
      <c r="T770" s="28"/>
      <c r="U770" s="28"/>
    </row>
    <row r="771" spans="1:21" ht="11.25" customHeight="1" x14ac:dyDescent="0.2">
      <c r="A771" s="28"/>
      <c r="B771" s="28"/>
      <c r="C771" s="28"/>
      <c r="D771" s="31"/>
      <c r="E771" s="28"/>
      <c r="F771" s="28"/>
      <c r="G771" s="28"/>
      <c r="H771" s="28"/>
      <c r="I771" s="28"/>
      <c r="J771" s="28"/>
      <c r="K771" s="28"/>
      <c r="L771" s="28"/>
      <c r="M771" s="28"/>
      <c r="N771" s="28"/>
      <c r="O771" s="28"/>
      <c r="P771" s="28"/>
      <c r="Q771" s="28"/>
      <c r="R771" s="28"/>
      <c r="S771" s="28"/>
      <c r="T771" s="28"/>
      <c r="U771" s="28"/>
    </row>
    <row r="772" spans="1:21" ht="11.25" customHeight="1" x14ac:dyDescent="0.2">
      <c r="A772" s="28"/>
      <c r="B772" s="28"/>
      <c r="C772" s="28"/>
      <c r="D772" s="31"/>
      <c r="E772" s="28"/>
      <c r="F772" s="28"/>
      <c r="G772" s="28"/>
      <c r="H772" s="28"/>
      <c r="I772" s="28"/>
      <c r="J772" s="28"/>
      <c r="K772" s="28"/>
      <c r="L772" s="28"/>
      <c r="M772" s="28"/>
      <c r="N772" s="28"/>
      <c r="O772" s="28"/>
      <c r="P772" s="28"/>
      <c r="Q772" s="28"/>
      <c r="R772" s="28"/>
      <c r="S772" s="28"/>
      <c r="T772" s="28"/>
      <c r="U772" s="28"/>
    </row>
    <row r="773" spans="1:21" ht="11.25" customHeight="1" x14ac:dyDescent="0.2">
      <c r="A773" s="28"/>
      <c r="B773" s="28"/>
      <c r="C773" s="28"/>
      <c r="D773" s="31"/>
      <c r="E773" s="28"/>
      <c r="F773" s="28"/>
      <c r="G773" s="28"/>
      <c r="H773" s="28"/>
      <c r="I773" s="28"/>
      <c r="J773" s="28"/>
      <c r="K773" s="28"/>
      <c r="L773" s="28"/>
      <c r="M773" s="28"/>
      <c r="N773" s="28"/>
      <c r="O773" s="28"/>
      <c r="P773" s="28"/>
      <c r="Q773" s="28"/>
      <c r="R773" s="28"/>
      <c r="S773" s="28"/>
      <c r="T773" s="28"/>
      <c r="U773" s="28"/>
    </row>
    <row r="774" spans="1:21" ht="11.25" customHeight="1" x14ac:dyDescent="0.2">
      <c r="A774" s="28"/>
      <c r="B774" s="28"/>
      <c r="C774" s="28"/>
      <c r="D774" s="31"/>
      <c r="E774" s="28"/>
      <c r="F774" s="28"/>
      <c r="G774" s="28"/>
      <c r="H774" s="28"/>
      <c r="I774" s="28"/>
      <c r="J774" s="28"/>
      <c r="K774" s="28"/>
      <c r="L774" s="28"/>
      <c r="M774" s="28"/>
      <c r="N774" s="28"/>
      <c r="O774" s="28"/>
      <c r="P774" s="28"/>
      <c r="Q774" s="28"/>
      <c r="R774" s="28"/>
      <c r="S774" s="28"/>
      <c r="T774" s="28"/>
      <c r="U774" s="28"/>
    </row>
    <row r="775" spans="1:21" ht="11.25" customHeight="1" x14ac:dyDescent="0.2">
      <c r="A775" s="28"/>
      <c r="B775" s="28"/>
      <c r="C775" s="28"/>
      <c r="D775" s="31"/>
      <c r="E775" s="28"/>
      <c r="F775" s="28"/>
      <c r="G775" s="28"/>
      <c r="H775" s="28"/>
      <c r="I775" s="28"/>
      <c r="J775" s="28"/>
      <c r="K775" s="28"/>
      <c r="L775" s="28"/>
      <c r="M775" s="28"/>
      <c r="N775" s="28"/>
      <c r="O775" s="28"/>
      <c r="P775" s="28"/>
      <c r="Q775" s="28"/>
      <c r="R775" s="28"/>
      <c r="S775" s="28"/>
      <c r="T775" s="28"/>
      <c r="U775" s="28"/>
    </row>
    <row r="776" spans="1:21" ht="11.25" customHeight="1" x14ac:dyDescent="0.2">
      <c r="A776" s="28"/>
      <c r="B776" s="28"/>
      <c r="C776" s="28"/>
      <c r="D776" s="31"/>
      <c r="E776" s="28"/>
      <c r="F776" s="28"/>
      <c r="G776" s="28"/>
      <c r="H776" s="28"/>
      <c r="I776" s="28"/>
      <c r="J776" s="28"/>
      <c r="K776" s="28"/>
      <c r="L776" s="28"/>
      <c r="M776" s="28"/>
      <c r="N776" s="28"/>
      <c r="O776" s="28"/>
      <c r="P776" s="28"/>
      <c r="Q776" s="28"/>
      <c r="R776" s="28"/>
      <c r="S776" s="28"/>
      <c r="T776" s="28"/>
      <c r="U776" s="28"/>
    </row>
    <row r="777" spans="1:21" ht="11.25" customHeight="1" x14ac:dyDescent="0.2">
      <c r="A777" s="28"/>
      <c r="B777" s="28"/>
      <c r="C777" s="28"/>
      <c r="D777" s="31"/>
      <c r="E777" s="28"/>
      <c r="F777" s="28"/>
      <c r="G777" s="28"/>
      <c r="H777" s="28"/>
      <c r="I777" s="28"/>
      <c r="J777" s="28"/>
      <c r="K777" s="28"/>
      <c r="L777" s="28"/>
      <c r="M777" s="28"/>
      <c r="N777" s="28"/>
      <c r="O777" s="28"/>
      <c r="P777" s="28"/>
      <c r="Q777" s="28"/>
      <c r="R777" s="28"/>
      <c r="S777" s="28"/>
      <c r="T777" s="28"/>
      <c r="U777" s="28"/>
    </row>
    <row r="778" spans="1:21" ht="11.25" customHeight="1" x14ac:dyDescent="0.2">
      <c r="A778" s="28"/>
      <c r="B778" s="28"/>
      <c r="C778" s="28"/>
      <c r="D778" s="31"/>
      <c r="E778" s="28"/>
      <c r="F778" s="28"/>
      <c r="G778" s="28"/>
      <c r="H778" s="28"/>
      <c r="I778" s="28"/>
      <c r="J778" s="28"/>
      <c r="K778" s="28"/>
      <c r="L778" s="28"/>
      <c r="M778" s="28"/>
      <c r="N778" s="28"/>
      <c r="O778" s="28"/>
      <c r="P778" s="28"/>
      <c r="Q778" s="28"/>
      <c r="R778" s="28"/>
      <c r="S778" s="28"/>
      <c r="T778" s="28"/>
      <c r="U778" s="28"/>
    </row>
    <row r="779" spans="1:21" ht="11.25" customHeight="1" x14ac:dyDescent="0.2">
      <c r="A779" s="28"/>
      <c r="B779" s="28"/>
      <c r="C779" s="28"/>
      <c r="D779" s="31"/>
      <c r="E779" s="28"/>
      <c r="F779" s="28"/>
      <c r="G779" s="28"/>
      <c r="H779" s="28"/>
      <c r="I779" s="28"/>
      <c r="J779" s="28"/>
      <c r="K779" s="28"/>
      <c r="L779" s="28"/>
      <c r="M779" s="28"/>
      <c r="N779" s="28"/>
      <c r="O779" s="28"/>
      <c r="P779" s="28"/>
      <c r="Q779" s="28"/>
      <c r="R779" s="28"/>
      <c r="S779" s="28"/>
      <c r="T779" s="28"/>
      <c r="U779" s="28"/>
    </row>
    <row r="780" spans="1:21" ht="11.25" customHeight="1" x14ac:dyDescent="0.2">
      <c r="A780" s="28"/>
      <c r="B780" s="28"/>
      <c r="C780" s="28"/>
      <c r="D780" s="31"/>
      <c r="E780" s="28"/>
      <c r="F780" s="28"/>
      <c r="G780" s="28"/>
      <c r="H780" s="28"/>
      <c r="I780" s="28"/>
      <c r="J780" s="28"/>
      <c r="K780" s="28"/>
      <c r="L780" s="28"/>
      <c r="M780" s="28"/>
      <c r="N780" s="28"/>
      <c r="O780" s="28"/>
      <c r="P780" s="28"/>
      <c r="Q780" s="28"/>
      <c r="R780" s="28"/>
      <c r="S780" s="28"/>
      <c r="T780" s="28"/>
      <c r="U780" s="28"/>
    </row>
    <row r="781" spans="1:21" ht="11.25" customHeight="1" x14ac:dyDescent="0.2">
      <c r="A781" s="28"/>
      <c r="B781" s="28"/>
      <c r="C781" s="28"/>
      <c r="D781" s="31"/>
      <c r="E781" s="28"/>
      <c r="F781" s="28"/>
      <c r="G781" s="28"/>
      <c r="H781" s="28"/>
      <c r="I781" s="28"/>
      <c r="J781" s="28"/>
      <c r="K781" s="28"/>
      <c r="L781" s="28"/>
      <c r="M781" s="28"/>
      <c r="N781" s="28"/>
      <c r="O781" s="28"/>
      <c r="P781" s="28"/>
      <c r="Q781" s="28"/>
      <c r="R781" s="28"/>
      <c r="S781" s="28"/>
      <c r="T781" s="28"/>
      <c r="U781" s="28"/>
    </row>
    <row r="782" spans="1:21" ht="11.25" customHeight="1" x14ac:dyDescent="0.2">
      <c r="A782" s="28"/>
      <c r="B782" s="28"/>
      <c r="C782" s="28"/>
      <c r="D782" s="31"/>
      <c r="E782" s="28"/>
      <c r="F782" s="28"/>
      <c r="G782" s="28"/>
      <c r="H782" s="28"/>
      <c r="I782" s="28"/>
      <c r="J782" s="28"/>
      <c r="K782" s="28"/>
      <c r="L782" s="28"/>
      <c r="M782" s="28"/>
      <c r="N782" s="28"/>
      <c r="O782" s="28"/>
      <c r="P782" s="28"/>
      <c r="Q782" s="28"/>
      <c r="R782" s="28"/>
      <c r="S782" s="28"/>
      <c r="T782" s="28"/>
      <c r="U782" s="28"/>
    </row>
    <row r="783" spans="1:21" ht="11.25" customHeight="1" x14ac:dyDescent="0.2">
      <c r="A783" s="28"/>
      <c r="B783" s="28"/>
      <c r="C783" s="28"/>
      <c r="D783" s="31"/>
      <c r="E783" s="28"/>
      <c r="F783" s="28"/>
      <c r="G783" s="28"/>
      <c r="H783" s="28"/>
      <c r="I783" s="28"/>
      <c r="J783" s="28"/>
      <c r="K783" s="28"/>
      <c r="L783" s="28"/>
      <c r="M783" s="28"/>
      <c r="N783" s="28"/>
      <c r="O783" s="28"/>
      <c r="P783" s="28"/>
      <c r="Q783" s="28"/>
      <c r="R783" s="28"/>
      <c r="S783" s="28"/>
      <c r="T783" s="28"/>
      <c r="U783" s="28"/>
    </row>
    <row r="784" spans="1:21" ht="11.25" customHeight="1" x14ac:dyDescent="0.2">
      <c r="A784" s="28"/>
      <c r="B784" s="28"/>
      <c r="C784" s="28"/>
      <c r="D784" s="31"/>
      <c r="E784" s="28"/>
      <c r="F784" s="28"/>
      <c r="G784" s="28"/>
      <c r="H784" s="28"/>
      <c r="I784" s="28"/>
      <c r="J784" s="28"/>
      <c r="K784" s="28"/>
      <c r="L784" s="28"/>
      <c r="M784" s="28"/>
      <c r="N784" s="28"/>
      <c r="O784" s="28"/>
      <c r="P784" s="28"/>
      <c r="Q784" s="28"/>
      <c r="R784" s="28"/>
      <c r="S784" s="28"/>
      <c r="T784" s="28"/>
      <c r="U784" s="28"/>
    </row>
    <row r="785" spans="1:21" ht="11.25" customHeight="1" x14ac:dyDescent="0.2">
      <c r="A785" s="28"/>
      <c r="B785" s="28"/>
      <c r="C785" s="28"/>
      <c r="D785" s="31"/>
      <c r="E785" s="28"/>
      <c r="F785" s="28"/>
      <c r="G785" s="28"/>
      <c r="H785" s="28"/>
      <c r="I785" s="28"/>
      <c r="J785" s="28"/>
      <c r="K785" s="28"/>
      <c r="L785" s="28"/>
      <c r="M785" s="28"/>
      <c r="N785" s="28"/>
      <c r="O785" s="28"/>
      <c r="P785" s="28"/>
      <c r="Q785" s="28"/>
      <c r="R785" s="28"/>
      <c r="S785" s="28"/>
      <c r="T785" s="28"/>
      <c r="U785" s="28"/>
    </row>
    <row r="786" spans="1:21" ht="11.25" customHeight="1" x14ac:dyDescent="0.2">
      <c r="A786" s="28"/>
      <c r="B786" s="28"/>
      <c r="C786" s="28"/>
      <c r="D786" s="31"/>
      <c r="E786" s="28"/>
      <c r="F786" s="28"/>
      <c r="G786" s="28"/>
      <c r="H786" s="28"/>
      <c r="I786" s="28"/>
      <c r="J786" s="28"/>
      <c r="K786" s="28"/>
      <c r="L786" s="28"/>
      <c r="M786" s="28"/>
      <c r="N786" s="28"/>
      <c r="O786" s="28"/>
      <c r="P786" s="28"/>
      <c r="Q786" s="28"/>
      <c r="R786" s="28"/>
      <c r="S786" s="28"/>
      <c r="T786" s="28"/>
      <c r="U786" s="28"/>
    </row>
    <row r="787" spans="1:21" ht="11.25" customHeight="1" x14ac:dyDescent="0.2">
      <c r="A787" s="28"/>
      <c r="B787" s="28"/>
      <c r="C787" s="28"/>
      <c r="D787" s="31"/>
      <c r="E787" s="28"/>
      <c r="F787" s="28"/>
      <c r="G787" s="28"/>
      <c r="H787" s="28"/>
      <c r="I787" s="28"/>
      <c r="J787" s="28"/>
      <c r="K787" s="28"/>
      <c r="L787" s="28"/>
      <c r="M787" s="28"/>
      <c r="N787" s="28"/>
      <c r="O787" s="28"/>
      <c r="P787" s="28"/>
      <c r="Q787" s="28"/>
      <c r="R787" s="28"/>
      <c r="S787" s="28"/>
      <c r="T787" s="28"/>
      <c r="U787" s="28"/>
    </row>
    <row r="788" spans="1:21" ht="11.25" customHeight="1" x14ac:dyDescent="0.2">
      <c r="A788" s="28"/>
      <c r="B788" s="28"/>
      <c r="C788" s="28"/>
      <c r="D788" s="31"/>
      <c r="E788" s="28"/>
      <c r="F788" s="28"/>
      <c r="G788" s="28"/>
      <c r="H788" s="28"/>
      <c r="I788" s="28"/>
      <c r="J788" s="28"/>
      <c r="K788" s="28"/>
      <c r="L788" s="28"/>
      <c r="M788" s="28"/>
      <c r="N788" s="28"/>
      <c r="O788" s="28"/>
      <c r="P788" s="28"/>
      <c r="Q788" s="28"/>
      <c r="R788" s="28"/>
      <c r="S788" s="28"/>
      <c r="T788" s="28"/>
      <c r="U788" s="28"/>
    </row>
    <row r="789" spans="1:21" ht="11.25" customHeight="1" x14ac:dyDescent="0.2">
      <c r="A789" s="28"/>
      <c r="B789" s="28"/>
      <c r="C789" s="28"/>
      <c r="D789" s="31"/>
      <c r="E789" s="28"/>
      <c r="F789" s="28"/>
      <c r="G789" s="28"/>
      <c r="H789" s="28"/>
      <c r="I789" s="28"/>
      <c r="J789" s="28"/>
      <c r="K789" s="28"/>
      <c r="L789" s="28"/>
      <c r="M789" s="28"/>
      <c r="N789" s="28"/>
      <c r="O789" s="28"/>
      <c r="P789" s="28"/>
      <c r="Q789" s="28"/>
      <c r="R789" s="28"/>
      <c r="S789" s="28"/>
      <c r="T789" s="28"/>
      <c r="U789" s="28"/>
    </row>
    <row r="790" spans="1:21" ht="11.25" customHeight="1" x14ac:dyDescent="0.2">
      <c r="A790" s="28"/>
      <c r="B790" s="28"/>
      <c r="C790" s="28"/>
      <c r="D790" s="31"/>
      <c r="E790" s="28"/>
      <c r="F790" s="28"/>
      <c r="G790" s="28"/>
      <c r="H790" s="28"/>
      <c r="I790" s="28"/>
      <c r="J790" s="28"/>
      <c r="K790" s="28"/>
      <c r="L790" s="28"/>
      <c r="M790" s="28"/>
      <c r="N790" s="28"/>
      <c r="O790" s="28"/>
      <c r="P790" s="28"/>
      <c r="Q790" s="28"/>
      <c r="R790" s="28"/>
      <c r="S790" s="28"/>
      <c r="T790" s="28"/>
      <c r="U790" s="28"/>
    </row>
    <row r="791" spans="1:21" ht="11.25" customHeight="1" x14ac:dyDescent="0.2">
      <c r="A791" s="28"/>
      <c r="B791" s="28"/>
      <c r="C791" s="28"/>
      <c r="D791" s="31"/>
      <c r="E791" s="28"/>
      <c r="F791" s="28"/>
      <c r="G791" s="28"/>
      <c r="H791" s="28"/>
      <c r="I791" s="28"/>
      <c r="J791" s="28"/>
      <c r="K791" s="28"/>
      <c r="L791" s="28"/>
      <c r="M791" s="28"/>
      <c r="N791" s="28"/>
      <c r="O791" s="28"/>
      <c r="P791" s="28"/>
      <c r="Q791" s="28"/>
      <c r="R791" s="28"/>
      <c r="S791" s="28"/>
      <c r="T791" s="28"/>
      <c r="U791" s="28"/>
    </row>
    <row r="792" spans="1:21" ht="11.25" customHeight="1" x14ac:dyDescent="0.2">
      <c r="A792" s="28"/>
      <c r="B792" s="28"/>
      <c r="C792" s="28"/>
      <c r="D792" s="31"/>
      <c r="E792" s="28"/>
      <c r="F792" s="28"/>
      <c r="G792" s="28"/>
      <c r="H792" s="28"/>
      <c r="I792" s="28"/>
      <c r="J792" s="28"/>
      <c r="K792" s="28"/>
      <c r="L792" s="28"/>
      <c r="M792" s="28"/>
      <c r="N792" s="28"/>
      <c r="O792" s="28"/>
      <c r="P792" s="28"/>
      <c r="Q792" s="28"/>
      <c r="R792" s="28"/>
      <c r="S792" s="28"/>
      <c r="T792" s="28"/>
      <c r="U792" s="28"/>
    </row>
    <row r="793" spans="1:21" ht="11.25" customHeight="1" x14ac:dyDescent="0.2">
      <c r="A793" s="28"/>
      <c r="B793" s="28"/>
      <c r="C793" s="28"/>
      <c r="D793" s="31"/>
      <c r="E793" s="28"/>
      <c r="F793" s="28"/>
      <c r="G793" s="28"/>
      <c r="H793" s="28"/>
      <c r="I793" s="28"/>
      <c r="J793" s="28"/>
      <c r="K793" s="28"/>
      <c r="L793" s="28"/>
      <c r="M793" s="28"/>
      <c r="N793" s="28"/>
      <c r="O793" s="28"/>
      <c r="P793" s="28"/>
      <c r="Q793" s="28"/>
      <c r="R793" s="28"/>
      <c r="S793" s="28"/>
      <c r="T793" s="28"/>
      <c r="U793" s="28"/>
    </row>
    <row r="794" spans="1:21" ht="11.25" customHeight="1" x14ac:dyDescent="0.2">
      <c r="A794" s="28"/>
      <c r="B794" s="28"/>
      <c r="C794" s="28"/>
      <c r="D794" s="31"/>
      <c r="E794" s="28"/>
      <c r="F794" s="28"/>
      <c r="G794" s="28"/>
      <c r="H794" s="28"/>
      <c r="I794" s="28"/>
      <c r="J794" s="28"/>
      <c r="K794" s="28"/>
      <c r="L794" s="28"/>
      <c r="M794" s="28"/>
      <c r="N794" s="28"/>
      <c r="O794" s="28"/>
      <c r="P794" s="28"/>
      <c r="Q794" s="28"/>
      <c r="R794" s="28"/>
      <c r="S794" s="28"/>
      <c r="T794" s="28"/>
      <c r="U794" s="28"/>
    </row>
    <row r="795" spans="1:21" ht="11.25" customHeight="1" x14ac:dyDescent="0.2">
      <c r="A795" s="28"/>
      <c r="B795" s="28"/>
      <c r="C795" s="28"/>
      <c r="D795" s="31"/>
      <c r="E795" s="28"/>
      <c r="F795" s="28"/>
      <c r="G795" s="28"/>
      <c r="H795" s="28"/>
      <c r="I795" s="28"/>
      <c r="J795" s="28"/>
      <c r="K795" s="28"/>
      <c r="L795" s="28"/>
      <c r="M795" s="28"/>
      <c r="N795" s="28"/>
      <c r="O795" s="28"/>
      <c r="P795" s="28"/>
      <c r="Q795" s="28"/>
      <c r="R795" s="28"/>
      <c r="S795" s="28"/>
      <c r="T795" s="28"/>
      <c r="U795" s="28"/>
    </row>
    <row r="796" spans="1:21" ht="11.25" customHeight="1" x14ac:dyDescent="0.2">
      <c r="A796" s="28"/>
      <c r="B796" s="28"/>
      <c r="C796" s="28"/>
      <c r="D796" s="31"/>
      <c r="E796" s="28"/>
      <c r="F796" s="28"/>
      <c r="G796" s="28"/>
      <c r="H796" s="28"/>
      <c r="I796" s="28"/>
      <c r="J796" s="28"/>
      <c r="K796" s="28"/>
      <c r="L796" s="28"/>
      <c r="M796" s="28"/>
      <c r="N796" s="28"/>
      <c r="O796" s="28"/>
      <c r="P796" s="28"/>
      <c r="Q796" s="28"/>
      <c r="R796" s="28"/>
      <c r="S796" s="28"/>
      <c r="T796" s="28"/>
      <c r="U796" s="28"/>
    </row>
    <row r="797" spans="1:21" ht="11.25" customHeight="1" x14ac:dyDescent="0.2">
      <c r="A797" s="28"/>
      <c r="B797" s="28"/>
      <c r="C797" s="28"/>
      <c r="D797" s="31"/>
      <c r="E797" s="28"/>
      <c r="F797" s="28"/>
      <c r="G797" s="28"/>
      <c r="H797" s="28"/>
      <c r="I797" s="28"/>
      <c r="J797" s="28"/>
      <c r="K797" s="28"/>
      <c r="L797" s="28"/>
      <c r="M797" s="28"/>
      <c r="N797" s="28"/>
      <c r="O797" s="28"/>
      <c r="P797" s="28"/>
      <c r="Q797" s="28"/>
      <c r="R797" s="28"/>
      <c r="S797" s="28"/>
      <c r="T797" s="28"/>
      <c r="U797" s="28"/>
    </row>
    <row r="798" spans="1:21" ht="11.25" customHeight="1" x14ac:dyDescent="0.2">
      <c r="A798" s="28"/>
      <c r="B798" s="28"/>
      <c r="C798" s="28"/>
      <c r="D798" s="31"/>
      <c r="E798" s="28"/>
      <c r="F798" s="28"/>
      <c r="G798" s="28"/>
      <c r="H798" s="28"/>
      <c r="I798" s="28"/>
      <c r="J798" s="28"/>
      <c r="K798" s="28"/>
      <c r="L798" s="28"/>
      <c r="M798" s="28"/>
      <c r="N798" s="28"/>
      <c r="O798" s="28"/>
      <c r="P798" s="28"/>
      <c r="Q798" s="28"/>
      <c r="R798" s="28"/>
      <c r="S798" s="28"/>
      <c r="T798" s="28"/>
      <c r="U798" s="28"/>
    </row>
    <row r="799" spans="1:21" ht="11.25" customHeight="1" x14ac:dyDescent="0.2">
      <c r="A799" s="28"/>
      <c r="B799" s="28"/>
      <c r="C799" s="28"/>
      <c r="D799" s="31"/>
      <c r="E799" s="28"/>
      <c r="F799" s="28"/>
      <c r="G799" s="28"/>
      <c r="H799" s="28"/>
      <c r="I799" s="28"/>
      <c r="J799" s="28"/>
      <c r="K799" s="28"/>
      <c r="L799" s="28"/>
      <c r="M799" s="28"/>
      <c r="N799" s="28"/>
      <c r="O799" s="28"/>
      <c r="P799" s="28"/>
      <c r="Q799" s="28"/>
      <c r="R799" s="28"/>
      <c r="S799" s="28"/>
      <c r="T799" s="28"/>
      <c r="U799" s="28"/>
    </row>
    <row r="800" spans="1:21" ht="11.25" customHeight="1" x14ac:dyDescent="0.2">
      <c r="A800" s="28"/>
      <c r="B800" s="28"/>
      <c r="C800" s="28"/>
      <c r="D800" s="31"/>
      <c r="E800" s="28"/>
      <c r="F800" s="28"/>
      <c r="G800" s="28"/>
      <c r="H800" s="28"/>
      <c r="I800" s="28"/>
      <c r="J800" s="28"/>
      <c r="K800" s="28"/>
      <c r="L800" s="28"/>
      <c r="M800" s="28"/>
      <c r="N800" s="28"/>
      <c r="O800" s="28"/>
      <c r="P800" s="28"/>
      <c r="Q800" s="28"/>
      <c r="R800" s="28"/>
      <c r="S800" s="28"/>
      <c r="T800" s="28"/>
      <c r="U800" s="28"/>
    </row>
    <row r="801" spans="1:21" ht="11.25" customHeight="1" x14ac:dyDescent="0.2">
      <c r="A801" s="28"/>
      <c r="B801" s="28"/>
      <c r="C801" s="28"/>
      <c r="D801" s="31"/>
      <c r="E801" s="28"/>
      <c r="F801" s="28"/>
      <c r="G801" s="28"/>
      <c r="H801" s="28"/>
      <c r="I801" s="28"/>
      <c r="J801" s="28"/>
      <c r="K801" s="28"/>
      <c r="L801" s="28"/>
      <c r="M801" s="28"/>
      <c r="N801" s="28"/>
      <c r="O801" s="28"/>
      <c r="P801" s="28"/>
      <c r="Q801" s="28"/>
      <c r="R801" s="28"/>
      <c r="S801" s="28"/>
      <c r="T801" s="28"/>
      <c r="U801" s="28"/>
    </row>
    <row r="802" spans="1:21" ht="11.25" customHeight="1" x14ac:dyDescent="0.2">
      <c r="A802" s="28"/>
      <c r="B802" s="28"/>
      <c r="C802" s="28"/>
      <c r="D802" s="31"/>
      <c r="E802" s="28"/>
      <c r="F802" s="28"/>
      <c r="G802" s="28"/>
      <c r="H802" s="28"/>
      <c r="I802" s="28"/>
      <c r="J802" s="28"/>
      <c r="K802" s="28"/>
      <c r="L802" s="28"/>
      <c r="M802" s="28"/>
      <c r="N802" s="28"/>
      <c r="O802" s="28"/>
      <c r="P802" s="28"/>
      <c r="Q802" s="28"/>
      <c r="R802" s="28"/>
      <c r="S802" s="28"/>
      <c r="T802" s="28"/>
      <c r="U802" s="28"/>
    </row>
    <row r="803" spans="1:21" ht="11.25" customHeight="1" x14ac:dyDescent="0.2">
      <c r="A803" s="28"/>
      <c r="B803" s="28"/>
      <c r="C803" s="28"/>
      <c r="D803" s="31"/>
      <c r="E803" s="28"/>
      <c r="F803" s="28"/>
      <c r="G803" s="28"/>
      <c r="H803" s="28"/>
      <c r="I803" s="28"/>
      <c r="J803" s="28"/>
      <c r="K803" s="28"/>
      <c r="L803" s="28"/>
      <c r="M803" s="28"/>
      <c r="N803" s="28"/>
      <c r="O803" s="28"/>
      <c r="P803" s="28"/>
      <c r="Q803" s="28"/>
      <c r="R803" s="28"/>
      <c r="S803" s="28"/>
      <c r="T803" s="28"/>
      <c r="U803" s="28"/>
    </row>
    <row r="804" spans="1:21" ht="11.25" customHeight="1" x14ac:dyDescent="0.2">
      <c r="A804" s="28"/>
      <c r="B804" s="28"/>
      <c r="C804" s="28"/>
      <c r="D804" s="31"/>
      <c r="E804" s="28"/>
      <c r="F804" s="28"/>
      <c r="G804" s="28"/>
      <c r="H804" s="28"/>
      <c r="I804" s="28"/>
      <c r="J804" s="28"/>
      <c r="K804" s="28"/>
      <c r="L804" s="28"/>
      <c r="M804" s="28"/>
      <c r="N804" s="28"/>
      <c r="O804" s="28"/>
      <c r="P804" s="28"/>
      <c r="Q804" s="28"/>
      <c r="R804" s="28"/>
      <c r="S804" s="28"/>
      <c r="T804" s="28"/>
      <c r="U804" s="28"/>
    </row>
    <row r="805" spans="1:21" ht="11.25" customHeight="1" x14ac:dyDescent="0.2">
      <c r="A805" s="28"/>
      <c r="B805" s="28"/>
      <c r="C805" s="28"/>
      <c r="D805" s="31"/>
      <c r="E805" s="28"/>
      <c r="F805" s="28"/>
      <c r="G805" s="28"/>
      <c r="H805" s="28"/>
      <c r="I805" s="28"/>
      <c r="J805" s="28"/>
      <c r="K805" s="28"/>
      <c r="L805" s="28"/>
      <c r="M805" s="28"/>
      <c r="N805" s="28"/>
      <c r="O805" s="28"/>
      <c r="P805" s="28"/>
      <c r="Q805" s="28"/>
      <c r="R805" s="28"/>
      <c r="S805" s="28"/>
      <c r="T805" s="28"/>
      <c r="U805" s="28"/>
    </row>
    <row r="806" spans="1:21" ht="11.25" customHeight="1" x14ac:dyDescent="0.2">
      <c r="A806" s="28"/>
      <c r="B806" s="28"/>
      <c r="C806" s="28"/>
      <c r="D806" s="31"/>
      <c r="E806" s="28"/>
      <c r="F806" s="28"/>
      <c r="G806" s="28"/>
      <c r="H806" s="28"/>
      <c r="I806" s="28"/>
      <c r="J806" s="28"/>
      <c r="K806" s="28"/>
      <c r="L806" s="28"/>
      <c r="M806" s="28"/>
      <c r="N806" s="28"/>
      <c r="O806" s="28"/>
      <c r="P806" s="28"/>
      <c r="Q806" s="28"/>
      <c r="R806" s="28"/>
      <c r="S806" s="28"/>
      <c r="T806" s="28"/>
      <c r="U806" s="28"/>
    </row>
    <row r="807" spans="1:21" ht="11.25" customHeight="1" x14ac:dyDescent="0.2">
      <c r="A807" s="28"/>
      <c r="B807" s="28"/>
      <c r="C807" s="28"/>
      <c r="D807" s="31"/>
      <c r="E807" s="28"/>
      <c r="F807" s="28"/>
      <c r="G807" s="28"/>
      <c r="H807" s="28"/>
      <c r="I807" s="28"/>
      <c r="J807" s="28"/>
      <c r="K807" s="28"/>
      <c r="L807" s="28"/>
      <c r="M807" s="28"/>
      <c r="N807" s="28"/>
      <c r="O807" s="28"/>
      <c r="P807" s="28"/>
      <c r="Q807" s="28"/>
      <c r="R807" s="28"/>
      <c r="S807" s="28"/>
      <c r="T807" s="28"/>
      <c r="U807" s="28"/>
    </row>
    <row r="808" spans="1:21" ht="11.25" customHeight="1" x14ac:dyDescent="0.2">
      <c r="A808" s="28"/>
      <c r="B808" s="28"/>
      <c r="C808" s="28"/>
      <c r="D808" s="31"/>
      <c r="E808" s="28"/>
      <c r="F808" s="28"/>
      <c r="G808" s="28"/>
      <c r="H808" s="28"/>
      <c r="I808" s="28"/>
      <c r="J808" s="28"/>
      <c r="K808" s="28"/>
      <c r="L808" s="28"/>
      <c r="M808" s="28"/>
      <c r="N808" s="28"/>
      <c r="O808" s="28"/>
      <c r="P808" s="28"/>
      <c r="Q808" s="28"/>
      <c r="R808" s="28"/>
      <c r="S808" s="28"/>
      <c r="T808" s="28"/>
      <c r="U808" s="28"/>
    </row>
    <row r="809" spans="1:21" ht="11.25" customHeight="1" x14ac:dyDescent="0.2">
      <c r="A809" s="28"/>
      <c r="B809" s="28"/>
      <c r="C809" s="28"/>
      <c r="D809" s="31"/>
      <c r="E809" s="28"/>
      <c r="F809" s="28"/>
      <c r="G809" s="28"/>
      <c r="H809" s="28"/>
      <c r="I809" s="28"/>
      <c r="J809" s="28"/>
      <c r="K809" s="28"/>
      <c r="L809" s="28"/>
      <c r="M809" s="28"/>
      <c r="N809" s="28"/>
      <c r="O809" s="28"/>
      <c r="P809" s="28"/>
      <c r="Q809" s="28"/>
      <c r="R809" s="28"/>
      <c r="S809" s="28"/>
      <c r="T809" s="28"/>
      <c r="U809" s="28"/>
    </row>
    <row r="810" spans="1:21" ht="11.25" customHeight="1" x14ac:dyDescent="0.2">
      <c r="A810" s="28"/>
      <c r="B810" s="28"/>
      <c r="C810" s="28"/>
      <c r="D810" s="31"/>
      <c r="E810" s="28"/>
      <c r="F810" s="28"/>
      <c r="G810" s="28"/>
      <c r="H810" s="28"/>
      <c r="I810" s="28"/>
      <c r="J810" s="28"/>
      <c r="K810" s="28"/>
      <c r="L810" s="28"/>
      <c r="M810" s="28"/>
      <c r="N810" s="28"/>
      <c r="O810" s="28"/>
      <c r="P810" s="28"/>
      <c r="Q810" s="28"/>
      <c r="R810" s="28"/>
      <c r="S810" s="28"/>
      <c r="T810" s="28"/>
      <c r="U810" s="28"/>
    </row>
    <row r="811" spans="1:21" ht="11.25" customHeight="1" x14ac:dyDescent="0.2">
      <c r="A811" s="28"/>
      <c r="B811" s="28"/>
      <c r="C811" s="28"/>
      <c r="D811" s="31"/>
      <c r="E811" s="28"/>
      <c r="F811" s="28"/>
      <c r="G811" s="28"/>
      <c r="H811" s="28"/>
      <c r="I811" s="28"/>
      <c r="J811" s="28"/>
      <c r="K811" s="28"/>
      <c r="L811" s="28"/>
      <c r="M811" s="28"/>
      <c r="N811" s="28"/>
      <c r="O811" s="28"/>
      <c r="P811" s="28"/>
      <c r="Q811" s="28"/>
      <c r="R811" s="28"/>
      <c r="S811" s="28"/>
      <c r="T811" s="28"/>
      <c r="U811" s="28"/>
    </row>
    <row r="812" spans="1:21" ht="11.25" customHeight="1" x14ac:dyDescent="0.2">
      <c r="A812" s="28"/>
      <c r="B812" s="28"/>
      <c r="C812" s="28"/>
      <c r="D812" s="31"/>
      <c r="E812" s="28"/>
      <c r="F812" s="28"/>
      <c r="G812" s="28"/>
      <c r="H812" s="28"/>
      <c r="I812" s="28"/>
      <c r="J812" s="28"/>
      <c r="K812" s="28"/>
      <c r="L812" s="28"/>
      <c r="M812" s="28"/>
      <c r="N812" s="28"/>
      <c r="O812" s="28"/>
      <c r="P812" s="28"/>
      <c r="Q812" s="28"/>
      <c r="R812" s="28"/>
      <c r="S812" s="28"/>
      <c r="T812" s="28"/>
      <c r="U812" s="28"/>
    </row>
    <row r="813" spans="1:21" ht="11.25" customHeight="1" x14ac:dyDescent="0.2">
      <c r="A813" s="28"/>
      <c r="B813" s="28"/>
      <c r="C813" s="28"/>
      <c r="D813" s="31"/>
      <c r="E813" s="28"/>
      <c r="F813" s="28"/>
      <c r="G813" s="28"/>
      <c r="H813" s="28"/>
      <c r="I813" s="28"/>
      <c r="J813" s="28"/>
      <c r="K813" s="28"/>
      <c r="L813" s="28"/>
      <c r="M813" s="28"/>
      <c r="N813" s="28"/>
      <c r="O813" s="28"/>
      <c r="P813" s="28"/>
      <c r="Q813" s="28"/>
      <c r="R813" s="28"/>
      <c r="S813" s="28"/>
      <c r="T813" s="28"/>
      <c r="U813" s="28"/>
    </row>
    <row r="814" spans="1:21" ht="11.25" customHeight="1" x14ac:dyDescent="0.2">
      <c r="A814" s="28"/>
      <c r="B814" s="28"/>
      <c r="C814" s="28"/>
      <c r="D814" s="31"/>
      <c r="E814" s="28"/>
      <c r="F814" s="28"/>
      <c r="G814" s="28"/>
      <c r="H814" s="28"/>
      <c r="I814" s="28"/>
      <c r="J814" s="28"/>
      <c r="K814" s="28"/>
      <c r="L814" s="28"/>
      <c r="M814" s="28"/>
      <c r="N814" s="28"/>
      <c r="O814" s="28"/>
      <c r="P814" s="28"/>
      <c r="Q814" s="28"/>
      <c r="R814" s="28"/>
      <c r="S814" s="28"/>
      <c r="T814" s="28"/>
      <c r="U814" s="28"/>
    </row>
    <row r="815" spans="1:21" ht="11.25" customHeight="1" x14ac:dyDescent="0.2">
      <c r="A815" s="28"/>
      <c r="B815" s="28"/>
      <c r="C815" s="28"/>
      <c r="D815" s="31"/>
      <c r="E815" s="28"/>
      <c r="F815" s="28"/>
      <c r="G815" s="28"/>
      <c r="H815" s="28"/>
      <c r="I815" s="28"/>
      <c r="J815" s="28"/>
      <c r="K815" s="28"/>
      <c r="L815" s="28"/>
      <c r="M815" s="28"/>
      <c r="N815" s="28"/>
      <c r="O815" s="28"/>
      <c r="P815" s="28"/>
      <c r="Q815" s="28"/>
      <c r="R815" s="28"/>
      <c r="S815" s="28"/>
      <c r="T815" s="28"/>
      <c r="U815" s="28"/>
    </row>
    <row r="816" spans="1:21" ht="11.25" customHeight="1" x14ac:dyDescent="0.2">
      <c r="A816" s="28"/>
      <c r="B816" s="28"/>
      <c r="C816" s="28"/>
      <c r="D816" s="31"/>
      <c r="E816" s="28"/>
      <c r="F816" s="28"/>
      <c r="G816" s="28"/>
      <c r="H816" s="28"/>
      <c r="I816" s="28"/>
      <c r="J816" s="28"/>
      <c r="K816" s="28"/>
      <c r="L816" s="28"/>
      <c r="M816" s="28"/>
      <c r="N816" s="28"/>
      <c r="O816" s="28"/>
      <c r="P816" s="28"/>
      <c r="Q816" s="28"/>
      <c r="R816" s="28"/>
      <c r="S816" s="28"/>
      <c r="T816" s="28"/>
      <c r="U816" s="28"/>
    </row>
    <row r="817" spans="1:21" ht="11.25" customHeight="1" x14ac:dyDescent="0.2">
      <c r="A817" s="28"/>
      <c r="B817" s="28"/>
      <c r="C817" s="28"/>
      <c r="D817" s="31"/>
      <c r="E817" s="28"/>
      <c r="F817" s="28"/>
      <c r="G817" s="28"/>
      <c r="H817" s="28"/>
      <c r="I817" s="28"/>
      <c r="J817" s="28"/>
      <c r="K817" s="28"/>
      <c r="L817" s="28"/>
      <c r="M817" s="28"/>
      <c r="N817" s="28"/>
      <c r="O817" s="28"/>
      <c r="P817" s="28"/>
      <c r="Q817" s="28"/>
      <c r="R817" s="28"/>
      <c r="S817" s="28"/>
      <c r="T817" s="28"/>
      <c r="U817" s="28"/>
    </row>
    <row r="818" spans="1:21" ht="11.25" customHeight="1" x14ac:dyDescent="0.2">
      <c r="A818" s="28"/>
      <c r="B818" s="28"/>
      <c r="C818" s="28"/>
      <c r="D818" s="31"/>
      <c r="E818" s="28"/>
      <c r="F818" s="28"/>
      <c r="G818" s="28"/>
      <c r="H818" s="28"/>
      <c r="I818" s="28"/>
      <c r="J818" s="28"/>
      <c r="K818" s="28"/>
      <c r="L818" s="28"/>
      <c r="M818" s="28"/>
      <c r="N818" s="28"/>
      <c r="O818" s="28"/>
      <c r="P818" s="28"/>
      <c r="Q818" s="28"/>
      <c r="R818" s="28"/>
      <c r="S818" s="28"/>
      <c r="T818" s="28"/>
      <c r="U818" s="28"/>
    </row>
    <row r="819" spans="1:21" ht="11.25" customHeight="1" x14ac:dyDescent="0.2">
      <c r="A819" s="28"/>
      <c r="B819" s="28"/>
      <c r="C819" s="28"/>
      <c r="D819" s="31"/>
      <c r="E819" s="28"/>
      <c r="F819" s="28"/>
      <c r="G819" s="28"/>
      <c r="H819" s="28"/>
      <c r="I819" s="28"/>
      <c r="J819" s="28"/>
      <c r="K819" s="28"/>
      <c r="L819" s="28"/>
      <c r="M819" s="28"/>
      <c r="N819" s="28"/>
      <c r="O819" s="28"/>
      <c r="P819" s="28"/>
      <c r="Q819" s="28"/>
      <c r="R819" s="28"/>
      <c r="S819" s="28"/>
      <c r="T819" s="28"/>
      <c r="U819" s="28"/>
    </row>
    <row r="820" spans="1:21" ht="11.25" customHeight="1" x14ac:dyDescent="0.2">
      <c r="A820" s="28"/>
      <c r="B820" s="28"/>
      <c r="C820" s="28"/>
      <c r="D820" s="31"/>
      <c r="E820" s="28"/>
      <c r="F820" s="28"/>
      <c r="G820" s="28"/>
      <c r="H820" s="28"/>
      <c r="I820" s="28"/>
      <c r="J820" s="28"/>
      <c r="K820" s="28"/>
      <c r="L820" s="28"/>
      <c r="M820" s="28"/>
      <c r="N820" s="28"/>
      <c r="O820" s="28"/>
      <c r="P820" s="28"/>
      <c r="Q820" s="28"/>
      <c r="R820" s="28"/>
      <c r="S820" s="28"/>
      <c r="T820" s="28"/>
      <c r="U820" s="28"/>
    </row>
    <row r="821" spans="1:21" ht="11.25" customHeight="1" x14ac:dyDescent="0.2">
      <c r="A821" s="28"/>
      <c r="B821" s="28"/>
      <c r="C821" s="28"/>
      <c r="D821" s="31"/>
      <c r="E821" s="28"/>
      <c r="F821" s="28"/>
      <c r="G821" s="28"/>
      <c r="H821" s="28"/>
      <c r="I821" s="28"/>
      <c r="J821" s="28"/>
      <c r="K821" s="28"/>
      <c r="L821" s="28"/>
      <c r="M821" s="28"/>
      <c r="N821" s="28"/>
      <c r="O821" s="28"/>
      <c r="P821" s="28"/>
      <c r="Q821" s="28"/>
      <c r="R821" s="28"/>
      <c r="S821" s="28"/>
      <c r="T821" s="28"/>
      <c r="U821" s="28"/>
    </row>
    <row r="822" spans="1:21" ht="11.25" customHeight="1" x14ac:dyDescent="0.2">
      <c r="A822" s="28"/>
      <c r="B822" s="28"/>
      <c r="C822" s="28"/>
      <c r="D822" s="31"/>
      <c r="E822" s="28"/>
      <c r="F822" s="28"/>
      <c r="G822" s="28"/>
      <c r="H822" s="28"/>
      <c r="I822" s="28"/>
      <c r="J822" s="28"/>
      <c r="K822" s="28"/>
      <c r="L822" s="28"/>
      <c r="M822" s="28"/>
      <c r="N822" s="28"/>
      <c r="O822" s="28"/>
      <c r="P822" s="28"/>
      <c r="Q822" s="28"/>
      <c r="R822" s="28"/>
      <c r="S822" s="28"/>
      <c r="T822" s="28"/>
      <c r="U822" s="28"/>
    </row>
    <row r="823" spans="1:21" ht="11.25" customHeight="1" x14ac:dyDescent="0.2">
      <c r="A823" s="28"/>
      <c r="B823" s="28"/>
      <c r="C823" s="28"/>
      <c r="D823" s="31"/>
      <c r="E823" s="28"/>
      <c r="F823" s="28"/>
      <c r="G823" s="28"/>
      <c r="H823" s="28"/>
      <c r="I823" s="28"/>
      <c r="J823" s="28"/>
      <c r="K823" s="28"/>
      <c r="L823" s="28"/>
      <c r="M823" s="28"/>
      <c r="N823" s="28"/>
      <c r="O823" s="28"/>
      <c r="P823" s="28"/>
      <c r="Q823" s="28"/>
      <c r="R823" s="28"/>
      <c r="S823" s="28"/>
      <c r="T823" s="28"/>
      <c r="U823" s="28"/>
    </row>
    <row r="824" spans="1:21" ht="11.25" customHeight="1" x14ac:dyDescent="0.2">
      <c r="A824" s="28"/>
      <c r="B824" s="28"/>
      <c r="C824" s="28"/>
      <c r="D824" s="31"/>
      <c r="E824" s="28"/>
      <c r="F824" s="28"/>
      <c r="G824" s="28"/>
      <c r="H824" s="28"/>
      <c r="I824" s="28"/>
      <c r="J824" s="28"/>
      <c r="K824" s="28"/>
      <c r="L824" s="28"/>
      <c r="M824" s="28"/>
      <c r="N824" s="28"/>
      <c r="O824" s="28"/>
      <c r="P824" s="28"/>
      <c r="Q824" s="28"/>
      <c r="R824" s="28"/>
      <c r="S824" s="28"/>
      <c r="T824" s="28"/>
      <c r="U824" s="28"/>
    </row>
    <row r="825" spans="1:21" ht="11.25" customHeight="1" x14ac:dyDescent="0.2">
      <c r="A825" s="28"/>
      <c r="B825" s="28"/>
      <c r="C825" s="28"/>
      <c r="D825" s="31"/>
      <c r="E825" s="28"/>
      <c r="F825" s="28"/>
      <c r="G825" s="28"/>
      <c r="H825" s="28"/>
      <c r="I825" s="28"/>
      <c r="J825" s="28"/>
      <c r="K825" s="28"/>
      <c r="L825" s="28"/>
      <c r="M825" s="28"/>
      <c r="N825" s="28"/>
      <c r="O825" s="28"/>
      <c r="P825" s="28"/>
      <c r="Q825" s="28"/>
      <c r="R825" s="28"/>
      <c r="S825" s="28"/>
      <c r="T825" s="28"/>
      <c r="U825" s="28"/>
    </row>
    <row r="826" spans="1:21" ht="11.25" customHeight="1" x14ac:dyDescent="0.2">
      <c r="A826" s="28"/>
      <c r="B826" s="28"/>
      <c r="C826" s="28"/>
      <c r="D826" s="31"/>
      <c r="E826" s="28"/>
      <c r="F826" s="28"/>
      <c r="G826" s="28"/>
      <c r="H826" s="28"/>
      <c r="I826" s="28"/>
      <c r="J826" s="28"/>
      <c r="K826" s="28"/>
      <c r="L826" s="28"/>
      <c r="M826" s="28"/>
      <c r="N826" s="28"/>
      <c r="O826" s="28"/>
      <c r="P826" s="28"/>
      <c r="Q826" s="28"/>
      <c r="R826" s="28"/>
      <c r="S826" s="28"/>
      <c r="T826" s="28"/>
      <c r="U826" s="28"/>
    </row>
    <row r="827" spans="1:21" ht="11.25" customHeight="1" x14ac:dyDescent="0.2">
      <c r="A827" s="28"/>
      <c r="B827" s="28"/>
      <c r="C827" s="28"/>
      <c r="D827" s="31"/>
      <c r="E827" s="28"/>
      <c r="F827" s="28"/>
      <c r="G827" s="28"/>
      <c r="H827" s="28"/>
      <c r="I827" s="28"/>
      <c r="J827" s="28"/>
      <c r="K827" s="28"/>
      <c r="L827" s="28"/>
      <c r="M827" s="28"/>
      <c r="N827" s="28"/>
      <c r="O827" s="28"/>
      <c r="P827" s="28"/>
      <c r="Q827" s="28"/>
      <c r="R827" s="28"/>
      <c r="S827" s="28"/>
      <c r="T827" s="28"/>
      <c r="U827" s="28"/>
    </row>
    <row r="828" spans="1:21" ht="11.25" customHeight="1" x14ac:dyDescent="0.2">
      <c r="A828" s="28"/>
      <c r="B828" s="28"/>
      <c r="C828" s="28"/>
      <c r="D828" s="31"/>
      <c r="E828" s="28"/>
      <c r="F828" s="28"/>
      <c r="G828" s="28"/>
      <c r="H828" s="28"/>
      <c r="I828" s="28"/>
      <c r="J828" s="28"/>
      <c r="K828" s="28"/>
      <c r="L828" s="28"/>
      <c r="M828" s="28"/>
      <c r="N828" s="28"/>
      <c r="O828" s="28"/>
      <c r="P828" s="28"/>
      <c r="Q828" s="28"/>
      <c r="R828" s="28"/>
      <c r="S828" s="28"/>
      <c r="T828" s="28"/>
      <c r="U828" s="28"/>
    </row>
    <row r="829" spans="1:21" ht="11.25" customHeight="1" x14ac:dyDescent="0.2">
      <c r="A829" s="28"/>
      <c r="B829" s="28"/>
      <c r="C829" s="28"/>
      <c r="D829" s="31"/>
      <c r="E829" s="28"/>
      <c r="F829" s="28"/>
      <c r="G829" s="28"/>
      <c r="H829" s="28"/>
      <c r="I829" s="28"/>
      <c r="J829" s="28"/>
      <c r="K829" s="28"/>
      <c r="L829" s="28"/>
      <c r="M829" s="28"/>
      <c r="N829" s="28"/>
      <c r="O829" s="28"/>
      <c r="P829" s="28"/>
      <c r="Q829" s="28"/>
      <c r="R829" s="28"/>
      <c r="S829" s="28"/>
      <c r="T829" s="28"/>
      <c r="U829" s="28"/>
    </row>
    <row r="830" spans="1:21" ht="11.25" customHeight="1" x14ac:dyDescent="0.2">
      <c r="A830" s="28"/>
      <c r="B830" s="28"/>
      <c r="C830" s="28"/>
      <c r="D830" s="31"/>
      <c r="E830" s="28"/>
      <c r="F830" s="28"/>
      <c r="G830" s="28"/>
      <c r="H830" s="28"/>
      <c r="I830" s="28"/>
      <c r="J830" s="28"/>
      <c r="K830" s="28"/>
      <c r="L830" s="28"/>
      <c r="M830" s="28"/>
      <c r="N830" s="28"/>
      <c r="O830" s="28"/>
      <c r="P830" s="28"/>
      <c r="Q830" s="28"/>
      <c r="R830" s="28"/>
      <c r="S830" s="28"/>
      <c r="T830" s="28"/>
      <c r="U830" s="28"/>
    </row>
    <row r="831" spans="1:21" ht="11.25" customHeight="1" x14ac:dyDescent="0.2">
      <c r="A831" s="28"/>
      <c r="B831" s="28"/>
      <c r="C831" s="28"/>
      <c r="D831" s="31"/>
      <c r="E831" s="28"/>
      <c r="F831" s="28"/>
      <c r="G831" s="28"/>
      <c r="H831" s="28"/>
      <c r="I831" s="28"/>
      <c r="J831" s="28"/>
      <c r="K831" s="28"/>
      <c r="L831" s="28"/>
      <c r="M831" s="28"/>
      <c r="N831" s="28"/>
      <c r="O831" s="28"/>
      <c r="P831" s="28"/>
      <c r="Q831" s="28"/>
      <c r="R831" s="28"/>
      <c r="S831" s="28"/>
      <c r="T831" s="28"/>
      <c r="U831" s="28"/>
    </row>
    <row r="832" spans="1:21" ht="11.25" customHeight="1" x14ac:dyDescent="0.2">
      <c r="A832" s="28"/>
      <c r="B832" s="28"/>
      <c r="C832" s="28"/>
      <c r="D832" s="31"/>
      <c r="E832" s="28"/>
      <c r="F832" s="28"/>
      <c r="G832" s="28"/>
      <c r="H832" s="28"/>
      <c r="I832" s="28"/>
      <c r="J832" s="28"/>
      <c r="K832" s="28"/>
      <c r="L832" s="28"/>
      <c r="M832" s="28"/>
      <c r="N832" s="28"/>
      <c r="O832" s="28"/>
      <c r="P832" s="28"/>
      <c r="Q832" s="28"/>
      <c r="R832" s="28"/>
      <c r="S832" s="28"/>
      <c r="T832" s="28"/>
      <c r="U832" s="28"/>
    </row>
    <row r="833" spans="1:21" ht="11.25" customHeight="1" x14ac:dyDescent="0.2">
      <c r="A833" s="28"/>
      <c r="B833" s="28"/>
      <c r="C833" s="28"/>
      <c r="D833" s="31"/>
      <c r="E833" s="28"/>
      <c r="F833" s="28"/>
      <c r="G833" s="28"/>
      <c r="H833" s="28"/>
      <c r="I833" s="28"/>
      <c r="J833" s="28"/>
      <c r="K833" s="28"/>
      <c r="L833" s="28"/>
      <c r="M833" s="28"/>
      <c r="N833" s="28"/>
      <c r="O833" s="28"/>
      <c r="P833" s="28"/>
      <c r="Q833" s="28"/>
      <c r="R833" s="28"/>
      <c r="S833" s="28"/>
      <c r="T833" s="28"/>
      <c r="U833" s="28"/>
    </row>
    <row r="834" spans="1:21" ht="11.25" customHeight="1" x14ac:dyDescent="0.2">
      <c r="A834" s="28"/>
      <c r="B834" s="28"/>
      <c r="C834" s="28"/>
      <c r="D834" s="31"/>
      <c r="E834" s="28"/>
      <c r="F834" s="28"/>
      <c r="G834" s="28"/>
      <c r="H834" s="28"/>
      <c r="I834" s="28"/>
      <c r="J834" s="28"/>
      <c r="K834" s="28"/>
      <c r="L834" s="28"/>
      <c r="M834" s="28"/>
      <c r="N834" s="28"/>
      <c r="O834" s="28"/>
      <c r="P834" s="28"/>
      <c r="Q834" s="28"/>
      <c r="R834" s="28"/>
      <c r="S834" s="28"/>
      <c r="T834" s="28"/>
      <c r="U834" s="28"/>
    </row>
    <row r="835" spans="1:21" ht="11.25" customHeight="1" x14ac:dyDescent="0.2">
      <c r="A835" s="28"/>
      <c r="B835" s="28"/>
      <c r="C835" s="28"/>
      <c r="D835" s="31"/>
      <c r="E835" s="28"/>
      <c r="F835" s="28"/>
      <c r="G835" s="28"/>
      <c r="H835" s="28"/>
      <c r="I835" s="28"/>
      <c r="J835" s="28"/>
      <c r="K835" s="28"/>
      <c r="L835" s="28"/>
      <c r="M835" s="28"/>
      <c r="N835" s="28"/>
      <c r="O835" s="28"/>
      <c r="P835" s="28"/>
      <c r="Q835" s="28"/>
      <c r="R835" s="28"/>
      <c r="S835" s="28"/>
      <c r="T835" s="28"/>
      <c r="U835" s="28"/>
    </row>
    <row r="836" spans="1:21" ht="11.25" customHeight="1" x14ac:dyDescent="0.2">
      <c r="A836" s="28"/>
      <c r="B836" s="28"/>
      <c r="C836" s="28"/>
      <c r="D836" s="31"/>
      <c r="E836" s="28"/>
      <c r="F836" s="28"/>
      <c r="G836" s="28"/>
      <c r="H836" s="28"/>
      <c r="I836" s="28"/>
      <c r="J836" s="28"/>
      <c r="K836" s="28"/>
      <c r="L836" s="28"/>
      <c r="M836" s="28"/>
      <c r="N836" s="28"/>
      <c r="O836" s="28"/>
      <c r="P836" s="28"/>
      <c r="Q836" s="28"/>
      <c r="R836" s="28"/>
      <c r="S836" s="28"/>
      <c r="T836" s="28"/>
      <c r="U836" s="28"/>
    </row>
    <row r="837" spans="1:21" ht="11.25" customHeight="1" x14ac:dyDescent="0.2">
      <c r="A837" s="28"/>
      <c r="B837" s="28"/>
      <c r="C837" s="28"/>
      <c r="D837" s="31"/>
      <c r="E837" s="28"/>
      <c r="F837" s="28"/>
      <c r="G837" s="28"/>
      <c r="H837" s="28"/>
      <c r="I837" s="28"/>
      <c r="J837" s="28"/>
      <c r="K837" s="28"/>
      <c r="L837" s="28"/>
      <c r="M837" s="28"/>
      <c r="N837" s="28"/>
      <c r="O837" s="28"/>
      <c r="P837" s="28"/>
      <c r="Q837" s="28"/>
      <c r="R837" s="28"/>
      <c r="S837" s="28"/>
      <c r="T837" s="28"/>
      <c r="U837" s="28"/>
    </row>
    <row r="838" spans="1:21" ht="11.25" customHeight="1" x14ac:dyDescent="0.2">
      <c r="A838" s="28"/>
      <c r="B838" s="28"/>
      <c r="C838" s="28"/>
      <c r="D838" s="31"/>
      <c r="E838" s="28"/>
      <c r="F838" s="28"/>
      <c r="G838" s="28"/>
      <c r="H838" s="28"/>
      <c r="I838" s="28"/>
      <c r="J838" s="28"/>
      <c r="K838" s="28"/>
      <c r="L838" s="28"/>
      <c r="M838" s="28"/>
      <c r="N838" s="28"/>
      <c r="O838" s="28"/>
      <c r="P838" s="28"/>
      <c r="Q838" s="28"/>
      <c r="R838" s="28"/>
      <c r="S838" s="28"/>
      <c r="T838" s="28"/>
      <c r="U838" s="28"/>
    </row>
    <row r="839" spans="1:21" ht="11.25" customHeight="1" x14ac:dyDescent="0.2">
      <c r="A839" s="28"/>
      <c r="B839" s="28"/>
      <c r="C839" s="28"/>
      <c r="D839" s="31"/>
      <c r="E839" s="28"/>
      <c r="F839" s="28"/>
      <c r="G839" s="28"/>
      <c r="H839" s="28"/>
      <c r="I839" s="28"/>
      <c r="J839" s="28"/>
      <c r="K839" s="28"/>
      <c r="L839" s="28"/>
      <c r="M839" s="28"/>
      <c r="N839" s="28"/>
      <c r="O839" s="28"/>
      <c r="P839" s="28"/>
      <c r="Q839" s="28"/>
      <c r="R839" s="28"/>
      <c r="S839" s="28"/>
      <c r="T839" s="28"/>
      <c r="U839" s="28"/>
    </row>
    <row r="840" spans="1:21" ht="11.25" customHeight="1" x14ac:dyDescent="0.2">
      <c r="A840" s="28"/>
      <c r="B840" s="28"/>
      <c r="C840" s="28"/>
      <c r="D840" s="31"/>
      <c r="E840" s="28"/>
      <c r="F840" s="28"/>
      <c r="G840" s="28"/>
      <c r="H840" s="28"/>
      <c r="I840" s="28"/>
      <c r="J840" s="28"/>
      <c r="K840" s="28"/>
      <c r="L840" s="28"/>
      <c r="M840" s="28"/>
      <c r="N840" s="28"/>
      <c r="O840" s="28"/>
      <c r="P840" s="28"/>
      <c r="Q840" s="28"/>
      <c r="R840" s="28"/>
      <c r="S840" s="28"/>
      <c r="T840" s="28"/>
      <c r="U840" s="28"/>
    </row>
    <row r="841" spans="1:21" ht="11.25" customHeight="1" x14ac:dyDescent="0.2">
      <c r="A841" s="28"/>
      <c r="B841" s="28"/>
      <c r="C841" s="28"/>
      <c r="D841" s="31"/>
      <c r="E841" s="28"/>
      <c r="F841" s="28"/>
      <c r="G841" s="28"/>
      <c r="H841" s="28"/>
      <c r="I841" s="28"/>
      <c r="J841" s="28"/>
      <c r="K841" s="28"/>
      <c r="L841" s="28"/>
      <c r="M841" s="28"/>
      <c r="N841" s="28"/>
      <c r="O841" s="28"/>
      <c r="P841" s="28"/>
      <c r="Q841" s="28"/>
      <c r="R841" s="28"/>
      <c r="S841" s="28"/>
      <c r="T841" s="28"/>
      <c r="U841" s="28"/>
    </row>
    <row r="842" spans="1:21" ht="11.25" customHeight="1" x14ac:dyDescent="0.2">
      <c r="A842" s="28"/>
      <c r="B842" s="28"/>
      <c r="C842" s="28"/>
      <c r="D842" s="31"/>
      <c r="E842" s="28"/>
      <c r="F842" s="28"/>
      <c r="G842" s="28"/>
      <c r="H842" s="28"/>
      <c r="I842" s="28"/>
      <c r="J842" s="28"/>
      <c r="K842" s="28"/>
      <c r="L842" s="28"/>
      <c r="M842" s="28"/>
      <c r="N842" s="28"/>
      <c r="O842" s="28"/>
      <c r="P842" s="28"/>
      <c r="Q842" s="28"/>
      <c r="R842" s="28"/>
      <c r="S842" s="28"/>
      <c r="T842" s="28"/>
      <c r="U842" s="28"/>
    </row>
    <row r="843" spans="1:21" ht="11.25" customHeight="1" x14ac:dyDescent="0.2">
      <c r="A843" s="28"/>
      <c r="B843" s="28"/>
      <c r="C843" s="28"/>
      <c r="D843" s="31"/>
      <c r="E843" s="28"/>
      <c r="F843" s="28"/>
      <c r="G843" s="28"/>
      <c r="H843" s="28"/>
      <c r="I843" s="28"/>
      <c r="J843" s="28"/>
      <c r="K843" s="28"/>
      <c r="L843" s="28"/>
      <c r="M843" s="28"/>
      <c r="N843" s="28"/>
      <c r="O843" s="28"/>
      <c r="P843" s="28"/>
      <c r="Q843" s="28"/>
      <c r="R843" s="28"/>
      <c r="S843" s="28"/>
      <c r="T843" s="28"/>
      <c r="U843" s="28"/>
    </row>
    <row r="844" spans="1:21" ht="11.25" customHeight="1" x14ac:dyDescent="0.2">
      <c r="A844" s="28"/>
      <c r="B844" s="28"/>
      <c r="C844" s="28"/>
      <c r="D844" s="31"/>
      <c r="E844" s="28"/>
      <c r="F844" s="28"/>
      <c r="G844" s="28"/>
      <c r="H844" s="28"/>
      <c r="I844" s="28"/>
      <c r="J844" s="28"/>
      <c r="K844" s="28"/>
      <c r="L844" s="28"/>
      <c r="M844" s="28"/>
      <c r="N844" s="28"/>
      <c r="O844" s="28"/>
      <c r="P844" s="28"/>
      <c r="Q844" s="28"/>
      <c r="R844" s="28"/>
      <c r="S844" s="28"/>
      <c r="T844" s="28"/>
      <c r="U844" s="28"/>
    </row>
    <row r="845" spans="1:21" ht="11.25" customHeight="1" x14ac:dyDescent="0.2">
      <c r="A845" s="28"/>
      <c r="B845" s="28"/>
      <c r="C845" s="28"/>
      <c r="D845" s="31"/>
      <c r="E845" s="28"/>
      <c r="F845" s="28"/>
      <c r="G845" s="28"/>
      <c r="H845" s="28"/>
      <c r="I845" s="28"/>
      <c r="J845" s="28"/>
      <c r="K845" s="28"/>
      <c r="L845" s="28"/>
      <c r="M845" s="28"/>
      <c r="N845" s="28"/>
      <c r="O845" s="28"/>
      <c r="P845" s="28"/>
      <c r="Q845" s="28"/>
      <c r="R845" s="28"/>
      <c r="S845" s="28"/>
      <c r="T845" s="28"/>
      <c r="U845" s="28"/>
    </row>
    <row r="846" spans="1:21" ht="11.25" customHeight="1" x14ac:dyDescent="0.2">
      <c r="A846" s="28"/>
      <c r="B846" s="28"/>
      <c r="C846" s="28"/>
      <c r="D846" s="31"/>
      <c r="E846" s="28"/>
      <c r="F846" s="28"/>
      <c r="G846" s="28"/>
      <c r="H846" s="28"/>
      <c r="I846" s="28"/>
      <c r="J846" s="28"/>
      <c r="K846" s="28"/>
      <c r="L846" s="28"/>
      <c r="M846" s="28"/>
      <c r="N846" s="28"/>
      <c r="O846" s="28"/>
      <c r="P846" s="28"/>
      <c r="Q846" s="28"/>
      <c r="R846" s="28"/>
      <c r="S846" s="28"/>
      <c r="T846" s="28"/>
      <c r="U846" s="28"/>
    </row>
    <row r="847" spans="1:21" ht="11.25" customHeight="1" x14ac:dyDescent="0.2">
      <c r="A847" s="28"/>
      <c r="B847" s="28"/>
      <c r="C847" s="28"/>
      <c r="D847" s="31"/>
      <c r="E847" s="28"/>
      <c r="F847" s="28"/>
      <c r="G847" s="28"/>
      <c r="H847" s="28"/>
      <c r="I847" s="28"/>
      <c r="J847" s="28"/>
      <c r="K847" s="28"/>
      <c r="L847" s="28"/>
      <c r="M847" s="28"/>
      <c r="N847" s="28"/>
      <c r="O847" s="28"/>
      <c r="P847" s="28"/>
      <c r="Q847" s="28"/>
      <c r="R847" s="28"/>
      <c r="S847" s="28"/>
      <c r="T847" s="28"/>
      <c r="U847" s="28"/>
    </row>
    <row r="848" spans="1:21" ht="11.25" customHeight="1" x14ac:dyDescent="0.2">
      <c r="A848" s="28"/>
      <c r="B848" s="28"/>
      <c r="C848" s="28"/>
      <c r="D848" s="31"/>
      <c r="E848" s="28"/>
      <c r="F848" s="28"/>
      <c r="G848" s="28"/>
      <c r="H848" s="28"/>
      <c r="I848" s="28"/>
      <c r="J848" s="28"/>
      <c r="K848" s="28"/>
      <c r="L848" s="28"/>
      <c r="M848" s="28"/>
      <c r="N848" s="28"/>
      <c r="O848" s="28"/>
      <c r="P848" s="28"/>
      <c r="Q848" s="28"/>
      <c r="R848" s="28"/>
      <c r="S848" s="28"/>
      <c r="T848" s="28"/>
      <c r="U848" s="28"/>
    </row>
    <row r="849" spans="1:21" ht="11.25" customHeight="1" x14ac:dyDescent="0.2">
      <c r="A849" s="28"/>
      <c r="B849" s="28"/>
      <c r="C849" s="28"/>
      <c r="D849" s="31"/>
      <c r="E849" s="28"/>
      <c r="F849" s="28"/>
      <c r="G849" s="28"/>
      <c r="H849" s="28"/>
      <c r="I849" s="28"/>
      <c r="J849" s="28"/>
      <c r="K849" s="28"/>
      <c r="L849" s="28"/>
      <c r="M849" s="28"/>
      <c r="N849" s="28"/>
      <c r="O849" s="28"/>
      <c r="P849" s="28"/>
      <c r="Q849" s="28"/>
      <c r="R849" s="28"/>
      <c r="S849" s="28"/>
      <c r="T849" s="28"/>
      <c r="U849" s="28"/>
    </row>
    <row r="850" spans="1:21" ht="11.25" customHeight="1" x14ac:dyDescent="0.2">
      <c r="A850" s="28"/>
      <c r="B850" s="28"/>
      <c r="C850" s="28"/>
      <c r="D850" s="31"/>
      <c r="E850" s="28"/>
      <c r="F850" s="28"/>
      <c r="G850" s="28"/>
      <c r="H850" s="28"/>
      <c r="I850" s="28"/>
      <c r="J850" s="28"/>
      <c r="K850" s="28"/>
      <c r="L850" s="28"/>
      <c r="M850" s="28"/>
      <c r="N850" s="28"/>
      <c r="O850" s="28"/>
      <c r="P850" s="28"/>
      <c r="Q850" s="28"/>
      <c r="R850" s="28"/>
      <c r="S850" s="28"/>
      <c r="T850" s="28"/>
      <c r="U850" s="28"/>
    </row>
    <row r="851" spans="1:21" ht="11.25" customHeight="1" x14ac:dyDescent="0.2">
      <c r="A851" s="28"/>
      <c r="B851" s="28"/>
      <c r="C851" s="28"/>
      <c r="D851" s="31"/>
      <c r="E851" s="28"/>
      <c r="F851" s="28"/>
      <c r="G851" s="28"/>
      <c r="H851" s="28"/>
      <c r="I851" s="28"/>
      <c r="J851" s="28"/>
      <c r="K851" s="28"/>
      <c r="L851" s="28"/>
      <c r="M851" s="28"/>
      <c r="N851" s="28"/>
      <c r="O851" s="28"/>
      <c r="P851" s="28"/>
      <c r="Q851" s="28"/>
      <c r="R851" s="28"/>
      <c r="S851" s="28"/>
      <c r="T851" s="28"/>
      <c r="U851" s="28"/>
    </row>
    <row r="852" spans="1:21" ht="11.25" customHeight="1" x14ac:dyDescent="0.2">
      <c r="A852" s="28"/>
      <c r="B852" s="28"/>
      <c r="C852" s="28"/>
      <c r="D852" s="31"/>
      <c r="E852" s="28"/>
      <c r="F852" s="28"/>
      <c r="G852" s="28"/>
      <c r="H852" s="28"/>
      <c r="I852" s="28"/>
      <c r="J852" s="28"/>
      <c r="K852" s="28"/>
      <c r="L852" s="28"/>
      <c r="M852" s="28"/>
      <c r="N852" s="28"/>
      <c r="O852" s="28"/>
      <c r="P852" s="28"/>
      <c r="Q852" s="28"/>
      <c r="R852" s="28"/>
      <c r="S852" s="28"/>
      <c r="T852" s="28"/>
      <c r="U852" s="28"/>
    </row>
    <row r="853" spans="1:21" ht="11.25" customHeight="1" x14ac:dyDescent="0.2">
      <c r="A853" s="28"/>
      <c r="B853" s="28"/>
      <c r="C853" s="28"/>
      <c r="D853" s="31"/>
      <c r="E853" s="28"/>
      <c r="F853" s="28"/>
      <c r="G853" s="28"/>
      <c r="H853" s="28"/>
      <c r="I853" s="28"/>
      <c r="J853" s="28"/>
      <c r="K853" s="28"/>
      <c r="L853" s="28"/>
      <c r="M853" s="28"/>
      <c r="N853" s="28"/>
      <c r="O853" s="28"/>
      <c r="P853" s="28"/>
      <c r="Q853" s="28"/>
      <c r="R853" s="28"/>
      <c r="S853" s="28"/>
      <c r="T853" s="28"/>
      <c r="U853" s="28"/>
    </row>
    <row r="854" spans="1:21" ht="11.25" customHeight="1" x14ac:dyDescent="0.2">
      <c r="A854" s="28"/>
      <c r="B854" s="28"/>
      <c r="C854" s="28"/>
      <c r="D854" s="31"/>
      <c r="E854" s="28"/>
      <c r="F854" s="28"/>
      <c r="G854" s="28"/>
      <c r="H854" s="28"/>
      <c r="I854" s="28"/>
      <c r="J854" s="28"/>
      <c r="K854" s="28"/>
      <c r="L854" s="28"/>
      <c r="M854" s="28"/>
      <c r="N854" s="28"/>
      <c r="O854" s="28"/>
      <c r="P854" s="28"/>
      <c r="Q854" s="28"/>
      <c r="R854" s="28"/>
      <c r="S854" s="28"/>
      <c r="T854" s="28"/>
      <c r="U854" s="28"/>
    </row>
    <row r="855" spans="1:21" ht="11.25" customHeight="1" x14ac:dyDescent="0.2">
      <c r="A855" s="28"/>
      <c r="B855" s="28"/>
      <c r="C855" s="28"/>
      <c r="D855" s="31"/>
      <c r="E855" s="28"/>
      <c r="F855" s="28"/>
      <c r="G855" s="28"/>
      <c r="H855" s="28"/>
      <c r="I855" s="28"/>
      <c r="J855" s="28"/>
      <c r="K855" s="28"/>
      <c r="L855" s="28"/>
      <c r="M855" s="28"/>
      <c r="N855" s="28"/>
      <c r="O855" s="28"/>
      <c r="P855" s="28"/>
      <c r="Q855" s="28"/>
      <c r="R855" s="28"/>
      <c r="S855" s="28"/>
      <c r="T855" s="28"/>
      <c r="U855" s="28"/>
    </row>
    <row r="856" spans="1:21" ht="11.25" customHeight="1" x14ac:dyDescent="0.2">
      <c r="A856" s="28"/>
      <c r="B856" s="28"/>
      <c r="C856" s="28"/>
      <c r="D856" s="31"/>
      <c r="E856" s="28"/>
      <c r="F856" s="28"/>
      <c r="G856" s="28"/>
      <c r="H856" s="28"/>
      <c r="I856" s="28"/>
      <c r="J856" s="28"/>
      <c r="K856" s="28"/>
      <c r="L856" s="28"/>
      <c r="M856" s="28"/>
      <c r="N856" s="28"/>
      <c r="O856" s="28"/>
      <c r="P856" s="28"/>
      <c r="Q856" s="28"/>
      <c r="R856" s="28"/>
      <c r="S856" s="28"/>
      <c r="T856" s="28"/>
      <c r="U856" s="28"/>
    </row>
    <row r="857" spans="1:21" ht="11.25" customHeight="1" x14ac:dyDescent="0.2">
      <c r="A857" s="28"/>
      <c r="B857" s="28"/>
      <c r="C857" s="28"/>
      <c r="D857" s="31"/>
      <c r="E857" s="28"/>
      <c r="F857" s="28"/>
      <c r="G857" s="28"/>
      <c r="H857" s="28"/>
      <c r="I857" s="28"/>
      <c r="J857" s="28"/>
      <c r="K857" s="28"/>
      <c r="L857" s="28"/>
      <c r="M857" s="28"/>
      <c r="N857" s="28"/>
      <c r="O857" s="28"/>
      <c r="P857" s="28"/>
      <c r="Q857" s="28"/>
      <c r="R857" s="28"/>
      <c r="S857" s="28"/>
      <c r="T857" s="28"/>
      <c r="U857" s="28"/>
    </row>
    <row r="858" spans="1:21" ht="11.25" customHeight="1" x14ac:dyDescent="0.2">
      <c r="A858" s="28"/>
      <c r="B858" s="28"/>
      <c r="C858" s="28"/>
      <c r="D858" s="31"/>
      <c r="E858" s="28"/>
      <c r="F858" s="28"/>
      <c r="G858" s="28"/>
      <c r="H858" s="28"/>
      <c r="I858" s="28"/>
      <c r="J858" s="28"/>
      <c r="K858" s="28"/>
      <c r="L858" s="28"/>
      <c r="M858" s="28"/>
      <c r="N858" s="28"/>
      <c r="O858" s="28"/>
      <c r="P858" s="28"/>
      <c r="Q858" s="28"/>
      <c r="R858" s="28"/>
      <c r="S858" s="28"/>
      <c r="T858" s="28"/>
      <c r="U858" s="28"/>
    </row>
    <row r="859" spans="1:21" ht="11.25" customHeight="1" x14ac:dyDescent="0.2">
      <c r="A859" s="28"/>
      <c r="B859" s="28"/>
      <c r="C859" s="28"/>
      <c r="D859" s="31"/>
      <c r="E859" s="28"/>
      <c r="F859" s="28"/>
      <c r="G859" s="28"/>
      <c r="H859" s="28"/>
      <c r="I859" s="28"/>
      <c r="J859" s="28"/>
      <c r="K859" s="28"/>
      <c r="L859" s="28"/>
      <c r="M859" s="28"/>
      <c r="N859" s="28"/>
      <c r="O859" s="28"/>
      <c r="P859" s="28"/>
      <c r="Q859" s="28"/>
      <c r="R859" s="28"/>
      <c r="S859" s="28"/>
      <c r="T859" s="28"/>
      <c r="U859" s="28"/>
    </row>
    <row r="860" spans="1:21" ht="11.25" customHeight="1" x14ac:dyDescent="0.2">
      <c r="A860" s="28"/>
      <c r="B860" s="28"/>
      <c r="C860" s="28"/>
      <c r="D860" s="31"/>
      <c r="E860" s="28"/>
      <c r="F860" s="28"/>
      <c r="G860" s="28"/>
      <c r="H860" s="28"/>
      <c r="I860" s="28"/>
      <c r="J860" s="28"/>
      <c r="K860" s="28"/>
      <c r="L860" s="28"/>
      <c r="M860" s="28"/>
      <c r="N860" s="28"/>
      <c r="O860" s="28"/>
      <c r="P860" s="28"/>
      <c r="Q860" s="28"/>
      <c r="R860" s="28"/>
      <c r="S860" s="28"/>
      <c r="T860" s="28"/>
      <c r="U860" s="28"/>
    </row>
    <row r="861" spans="1:21" ht="11.25" customHeight="1" x14ac:dyDescent="0.2">
      <c r="A861" s="28"/>
      <c r="B861" s="28"/>
      <c r="C861" s="28"/>
      <c r="D861" s="31"/>
      <c r="E861" s="28"/>
      <c r="F861" s="28"/>
      <c r="G861" s="28"/>
      <c r="H861" s="28"/>
      <c r="I861" s="28"/>
      <c r="J861" s="28"/>
      <c r="K861" s="28"/>
      <c r="L861" s="28"/>
      <c r="M861" s="28"/>
      <c r="N861" s="28"/>
      <c r="O861" s="28"/>
      <c r="P861" s="28"/>
      <c r="Q861" s="28"/>
      <c r="R861" s="28"/>
      <c r="S861" s="28"/>
      <c r="T861" s="28"/>
      <c r="U861" s="28"/>
    </row>
    <row r="862" spans="1:21" ht="11.25" customHeight="1" x14ac:dyDescent="0.2">
      <c r="A862" s="28"/>
      <c r="B862" s="28"/>
      <c r="C862" s="28"/>
      <c r="D862" s="31"/>
      <c r="E862" s="28"/>
      <c r="F862" s="28"/>
      <c r="G862" s="28"/>
      <c r="H862" s="28"/>
      <c r="I862" s="28"/>
      <c r="J862" s="28"/>
      <c r="K862" s="28"/>
      <c r="L862" s="28"/>
      <c r="M862" s="28"/>
      <c r="N862" s="28"/>
      <c r="O862" s="28"/>
      <c r="P862" s="28"/>
      <c r="Q862" s="28"/>
      <c r="R862" s="28"/>
      <c r="S862" s="28"/>
      <c r="T862" s="28"/>
      <c r="U862" s="28"/>
    </row>
    <row r="863" spans="1:21" ht="11.25" customHeight="1" x14ac:dyDescent="0.2">
      <c r="A863" s="28"/>
      <c r="B863" s="28"/>
      <c r="C863" s="28"/>
      <c r="D863" s="31"/>
      <c r="E863" s="28"/>
      <c r="F863" s="28"/>
      <c r="G863" s="28"/>
      <c r="H863" s="28"/>
      <c r="I863" s="28"/>
      <c r="J863" s="28"/>
      <c r="K863" s="28"/>
      <c r="L863" s="28"/>
      <c r="M863" s="28"/>
      <c r="N863" s="28"/>
      <c r="O863" s="28"/>
      <c r="P863" s="28"/>
      <c r="Q863" s="28"/>
      <c r="R863" s="28"/>
      <c r="S863" s="28"/>
      <c r="T863" s="28"/>
      <c r="U863" s="28"/>
    </row>
    <row r="864" spans="1:21" ht="11.25" customHeight="1" x14ac:dyDescent="0.2">
      <c r="A864" s="28"/>
      <c r="B864" s="28"/>
      <c r="C864" s="28"/>
      <c r="D864" s="31"/>
      <c r="E864" s="28"/>
      <c r="F864" s="28"/>
      <c r="G864" s="28"/>
      <c r="H864" s="28"/>
      <c r="I864" s="28"/>
      <c r="J864" s="28"/>
      <c r="K864" s="28"/>
      <c r="L864" s="28"/>
      <c r="M864" s="28"/>
      <c r="N864" s="28"/>
      <c r="O864" s="28"/>
      <c r="P864" s="28"/>
      <c r="Q864" s="28"/>
      <c r="R864" s="28"/>
      <c r="S864" s="28"/>
      <c r="T864" s="28"/>
      <c r="U864" s="28"/>
    </row>
    <row r="865" spans="1:21" ht="11.25" customHeight="1" x14ac:dyDescent="0.2">
      <c r="A865" s="28"/>
      <c r="B865" s="28"/>
      <c r="C865" s="28"/>
      <c r="D865" s="31"/>
      <c r="E865" s="28"/>
      <c r="F865" s="28"/>
      <c r="G865" s="28"/>
      <c r="H865" s="28"/>
      <c r="I865" s="28"/>
      <c r="J865" s="28"/>
      <c r="K865" s="28"/>
      <c r="L865" s="28"/>
      <c r="M865" s="28"/>
      <c r="N865" s="28"/>
      <c r="O865" s="28"/>
      <c r="P865" s="28"/>
      <c r="Q865" s="28"/>
      <c r="R865" s="28"/>
      <c r="S865" s="28"/>
      <c r="T865" s="28"/>
      <c r="U865" s="28"/>
    </row>
    <row r="866" spans="1:21" ht="11.25" customHeight="1" x14ac:dyDescent="0.2">
      <c r="A866" s="28"/>
      <c r="B866" s="28"/>
      <c r="C866" s="28"/>
      <c r="D866" s="31"/>
      <c r="E866" s="28"/>
      <c r="F866" s="28"/>
      <c r="G866" s="28"/>
      <c r="H866" s="28"/>
      <c r="I866" s="28"/>
      <c r="J866" s="28"/>
      <c r="K866" s="28"/>
      <c r="L866" s="28"/>
      <c r="M866" s="28"/>
      <c r="N866" s="28"/>
      <c r="O866" s="28"/>
      <c r="P866" s="28"/>
      <c r="Q866" s="28"/>
      <c r="R866" s="28"/>
      <c r="S866" s="28"/>
      <c r="T866" s="28"/>
      <c r="U866" s="28"/>
    </row>
    <row r="867" spans="1:21" ht="11.25" customHeight="1" x14ac:dyDescent="0.2">
      <c r="A867" s="28"/>
      <c r="B867" s="28"/>
      <c r="C867" s="28"/>
      <c r="D867" s="31"/>
      <c r="E867" s="28"/>
      <c r="F867" s="28"/>
      <c r="G867" s="28"/>
      <c r="H867" s="28"/>
      <c r="I867" s="28"/>
      <c r="J867" s="28"/>
      <c r="K867" s="28"/>
      <c r="L867" s="28"/>
      <c r="M867" s="28"/>
      <c r="N867" s="28"/>
      <c r="O867" s="28"/>
      <c r="P867" s="28"/>
      <c r="Q867" s="28"/>
      <c r="R867" s="28"/>
      <c r="S867" s="28"/>
      <c r="T867" s="28"/>
      <c r="U867" s="28"/>
    </row>
    <row r="868" spans="1:21" ht="11.25" customHeight="1" x14ac:dyDescent="0.2">
      <c r="A868" s="28"/>
      <c r="B868" s="28"/>
      <c r="C868" s="28"/>
      <c r="D868" s="31"/>
      <c r="E868" s="28"/>
      <c r="F868" s="28"/>
      <c r="G868" s="28"/>
      <c r="H868" s="28"/>
      <c r="I868" s="28"/>
      <c r="J868" s="28"/>
      <c r="K868" s="28"/>
      <c r="L868" s="28"/>
      <c r="M868" s="28"/>
      <c r="N868" s="28"/>
      <c r="O868" s="28"/>
      <c r="P868" s="28"/>
      <c r="Q868" s="28"/>
      <c r="R868" s="28"/>
      <c r="S868" s="28"/>
      <c r="T868" s="28"/>
      <c r="U868" s="28"/>
    </row>
    <row r="869" spans="1:21" ht="11.25" customHeight="1" x14ac:dyDescent="0.2">
      <c r="A869" s="28"/>
      <c r="B869" s="28"/>
      <c r="C869" s="28"/>
      <c r="D869" s="31"/>
      <c r="E869" s="28"/>
      <c r="F869" s="28"/>
      <c r="G869" s="28"/>
      <c r="H869" s="28"/>
      <c r="I869" s="28"/>
      <c r="J869" s="28"/>
      <c r="K869" s="28"/>
      <c r="L869" s="28"/>
      <c r="M869" s="28"/>
      <c r="N869" s="28"/>
      <c r="O869" s="28"/>
      <c r="P869" s="28"/>
      <c r="Q869" s="28"/>
      <c r="R869" s="28"/>
      <c r="S869" s="28"/>
      <c r="T869" s="28"/>
      <c r="U869" s="28"/>
    </row>
    <row r="870" spans="1:21" ht="11.25" customHeight="1" x14ac:dyDescent="0.2">
      <c r="A870" s="28"/>
      <c r="B870" s="28"/>
      <c r="C870" s="28"/>
      <c r="D870" s="31"/>
      <c r="E870" s="28"/>
      <c r="F870" s="28"/>
      <c r="G870" s="28"/>
      <c r="H870" s="28"/>
      <c r="I870" s="28"/>
      <c r="J870" s="28"/>
      <c r="K870" s="28"/>
      <c r="L870" s="28"/>
      <c r="M870" s="28"/>
      <c r="N870" s="28"/>
      <c r="O870" s="28"/>
      <c r="P870" s="28"/>
      <c r="Q870" s="28"/>
      <c r="R870" s="28"/>
      <c r="S870" s="28"/>
      <c r="T870" s="28"/>
      <c r="U870" s="28"/>
    </row>
    <row r="871" spans="1:21" ht="11.25" customHeight="1" x14ac:dyDescent="0.2">
      <c r="A871" s="28"/>
      <c r="B871" s="28"/>
      <c r="C871" s="28"/>
      <c r="D871" s="31"/>
      <c r="E871" s="28"/>
      <c r="F871" s="28"/>
      <c r="G871" s="28"/>
      <c r="H871" s="28"/>
      <c r="I871" s="28"/>
      <c r="J871" s="28"/>
      <c r="K871" s="28"/>
      <c r="L871" s="28"/>
      <c r="M871" s="28"/>
      <c r="N871" s="28"/>
      <c r="O871" s="28"/>
      <c r="P871" s="28"/>
      <c r="Q871" s="28"/>
      <c r="R871" s="28"/>
      <c r="S871" s="28"/>
      <c r="T871" s="28"/>
      <c r="U871" s="28"/>
    </row>
    <row r="872" spans="1:21" ht="11.25" customHeight="1" x14ac:dyDescent="0.2">
      <c r="A872" s="28"/>
      <c r="B872" s="28"/>
      <c r="C872" s="28"/>
      <c r="D872" s="31"/>
      <c r="E872" s="28"/>
      <c r="F872" s="28"/>
      <c r="G872" s="28"/>
      <c r="H872" s="28"/>
      <c r="I872" s="28"/>
      <c r="J872" s="28"/>
      <c r="K872" s="28"/>
      <c r="L872" s="28"/>
      <c r="M872" s="28"/>
      <c r="N872" s="28"/>
      <c r="O872" s="28"/>
      <c r="P872" s="28"/>
      <c r="Q872" s="28"/>
      <c r="R872" s="28"/>
      <c r="S872" s="28"/>
      <c r="T872" s="28"/>
      <c r="U872" s="28"/>
    </row>
    <row r="873" spans="1:21" ht="11.25" customHeight="1" x14ac:dyDescent="0.2">
      <c r="A873" s="28"/>
      <c r="B873" s="28"/>
      <c r="C873" s="28"/>
      <c r="D873" s="31"/>
      <c r="E873" s="28"/>
      <c r="F873" s="28"/>
      <c r="G873" s="28"/>
      <c r="H873" s="28"/>
      <c r="I873" s="28"/>
      <c r="J873" s="28"/>
      <c r="K873" s="28"/>
      <c r="L873" s="28"/>
      <c r="M873" s="28"/>
      <c r="N873" s="28"/>
      <c r="O873" s="28"/>
      <c r="P873" s="28"/>
      <c r="Q873" s="28"/>
      <c r="R873" s="28"/>
      <c r="S873" s="28"/>
      <c r="T873" s="28"/>
      <c r="U873" s="28"/>
    </row>
    <row r="874" spans="1:21" ht="11.25" customHeight="1" x14ac:dyDescent="0.2">
      <c r="A874" s="28"/>
      <c r="B874" s="28"/>
      <c r="C874" s="28"/>
      <c r="D874" s="31"/>
      <c r="E874" s="28"/>
      <c r="F874" s="28"/>
      <c r="G874" s="28"/>
      <c r="H874" s="28"/>
      <c r="I874" s="28"/>
      <c r="J874" s="28"/>
      <c r="K874" s="28"/>
      <c r="L874" s="28"/>
      <c r="M874" s="28"/>
      <c r="N874" s="28"/>
      <c r="O874" s="28"/>
      <c r="P874" s="28"/>
      <c r="Q874" s="28"/>
      <c r="R874" s="28"/>
      <c r="S874" s="28"/>
      <c r="T874" s="28"/>
      <c r="U874" s="28"/>
    </row>
    <row r="875" spans="1:21" ht="11.25" customHeight="1" x14ac:dyDescent="0.2">
      <c r="A875" s="28"/>
      <c r="B875" s="28"/>
      <c r="C875" s="28"/>
      <c r="D875" s="31"/>
      <c r="E875" s="28"/>
      <c r="F875" s="28"/>
      <c r="G875" s="28"/>
      <c r="H875" s="28"/>
      <c r="I875" s="28"/>
      <c r="J875" s="28"/>
      <c r="K875" s="28"/>
      <c r="L875" s="28"/>
      <c r="M875" s="28"/>
      <c r="N875" s="28"/>
      <c r="O875" s="28"/>
      <c r="P875" s="28"/>
      <c r="Q875" s="28"/>
      <c r="R875" s="28"/>
      <c r="S875" s="28"/>
      <c r="T875" s="28"/>
      <c r="U875" s="28"/>
    </row>
    <row r="876" spans="1:21" ht="11.25" customHeight="1" x14ac:dyDescent="0.2">
      <c r="A876" s="28"/>
      <c r="B876" s="28"/>
      <c r="C876" s="28"/>
      <c r="D876" s="31"/>
      <c r="E876" s="28"/>
      <c r="F876" s="28"/>
      <c r="G876" s="28"/>
      <c r="H876" s="28"/>
      <c r="I876" s="28"/>
      <c r="J876" s="28"/>
      <c r="K876" s="28"/>
      <c r="L876" s="28"/>
      <c r="M876" s="28"/>
      <c r="N876" s="28"/>
      <c r="O876" s="28"/>
      <c r="P876" s="28"/>
      <c r="Q876" s="28"/>
      <c r="R876" s="28"/>
      <c r="S876" s="28"/>
      <c r="T876" s="28"/>
      <c r="U876" s="28"/>
    </row>
    <row r="877" spans="1:21" ht="11.25" customHeight="1" x14ac:dyDescent="0.2">
      <c r="A877" s="28"/>
      <c r="B877" s="28"/>
      <c r="C877" s="28"/>
      <c r="D877" s="31"/>
      <c r="E877" s="28"/>
      <c r="F877" s="28"/>
      <c r="G877" s="28"/>
      <c r="H877" s="28"/>
      <c r="I877" s="28"/>
      <c r="J877" s="28"/>
      <c r="K877" s="28"/>
      <c r="L877" s="28"/>
      <c r="M877" s="28"/>
      <c r="N877" s="28"/>
      <c r="O877" s="28"/>
      <c r="P877" s="28"/>
      <c r="Q877" s="28"/>
      <c r="R877" s="28"/>
      <c r="S877" s="28"/>
      <c r="T877" s="28"/>
      <c r="U877" s="28"/>
    </row>
    <row r="878" spans="1:21" ht="11.25" customHeight="1" x14ac:dyDescent="0.2">
      <c r="A878" s="28"/>
      <c r="B878" s="28"/>
      <c r="C878" s="28"/>
      <c r="D878" s="31"/>
      <c r="E878" s="28"/>
      <c r="F878" s="28"/>
      <c r="G878" s="28"/>
      <c r="H878" s="28"/>
      <c r="I878" s="28"/>
      <c r="J878" s="28"/>
      <c r="K878" s="28"/>
      <c r="L878" s="28"/>
      <c r="M878" s="28"/>
      <c r="N878" s="28"/>
      <c r="O878" s="28"/>
      <c r="P878" s="28"/>
      <c r="Q878" s="28"/>
      <c r="R878" s="28"/>
      <c r="S878" s="28"/>
      <c r="T878" s="28"/>
      <c r="U878" s="28"/>
    </row>
    <row r="879" spans="1:21" ht="11.25" customHeight="1" x14ac:dyDescent="0.2">
      <c r="A879" s="28"/>
      <c r="B879" s="28"/>
      <c r="C879" s="28"/>
      <c r="D879" s="31"/>
      <c r="E879" s="28"/>
      <c r="F879" s="28"/>
      <c r="G879" s="28"/>
      <c r="H879" s="28"/>
      <c r="I879" s="28"/>
      <c r="J879" s="28"/>
      <c r="K879" s="28"/>
      <c r="L879" s="28"/>
      <c r="M879" s="28"/>
      <c r="N879" s="28"/>
      <c r="O879" s="28"/>
      <c r="P879" s="28"/>
      <c r="Q879" s="28"/>
      <c r="R879" s="28"/>
      <c r="S879" s="28"/>
      <c r="T879" s="28"/>
      <c r="U879" s="28"/>
    </row>
    <row r="880" spans="1:21" ht="11.25" customHeight="1" x14ac:dyDescent="0.2">
      <c r="A880" s="28"/>
      <c r="B880" s="28"/>
      <c r="C880" s="28"/>
      <c r="D880" s="31"/>
      <c r="E880" s="28"/>
      <c r="F880" s="28"/>
      <c r="G880" s="28"/>
      <c r="H880" s="28"/>
      <c r="I880" s="28"/>
      <c r="J880" s="28"/>
      <c r="K880" s="28"/>
      <c r="L880" s="28"/>
      <c r="M880" s="28"/>
      <c r="N880" s="28"/>
      <c r="O880" s="28"/>
      <c r="P880" s="28"/>
      <c r="Q880" s="28"/>
      <c r="R880" s="28"/>
      <c r="S880" s="28"/>
      <c r="T880" s="28"/>
      <c r="U880" s="28"/>
    </row>
    <row r="881" spans="1:21" ht="11.25" customHeight="1" x14ac:dyDescent="0.2">
      <c r="A881" s="28"/>
      <c r="B881" s="28"/>
      <c r="C881" s="28"/>
      <c r="D881" s="31"/>
      <c r="E881" s="28"/>
      <c r="F881" s="28"/>
      <c r="G881" s="28"/>
      <c r="H881" s="28"/>
      <c r="I881" s="28"/>
      <c r="J881" s="28"/>
      <c r="K881" s="28"/>
      <c r="L881" s="28"/>
      <c r="M881" s="28"/>
      <c r="N881" s="28"/>
      <c r="O881" s="28"/>
      <c r="P881" s="28"/>
      <c r="Q881" s="28"/>
      <c r="R881" s="28"/>
      <c r="S881" s="28"/>
      <c r="T881" s="28"/>
      <c r="U881" s="28"/>
    </row>
    <row r="882" spans="1:21" ht="11.25" customHeight="1" x14ac:dyDescent="0.2">
      <c r="A882" s="28"/>
      <c r="B882" s="28"/>
      <c r="C882" s="28"/>
      <c r="D882" s="31"/>
      <c r="E882" s="28"/>
      <c r="F882" s="28"/>
      <c r="G882" s="28"/>
      <c r="H882" s="28"/>
      <c r="I882" s="28"/>
      <c r="J882" s="28"/>
      <c r="K882" s="28"/>
      <c r="L882" s="28"/>
      <c r="M882" s="28"/>
      <c r="N882" s="28"/>
      <c r="O882" s="28"/>
      <c r="P882" s="28"/>
      <c r="Q882" s="28"/>
      <c r="R882" s="28"/>
      <c r="S882" s="28"/>
      <c r="T882" s="28"/>
      <c r="U882" s="28"/>
    </row>
    <row r="883" spans="1:21" ht="11.25" customHeight="1" x14ac:dyDescent="0.2">
      <c r="A883" s="28"/>
      <c r="B883" s="28"/>
      <c r="C883" s="28"/>
      <c r="D883" s="31"/>
      <c r="E883" s="28"/>
      <c r="F883" s="28"/>
      <c r="G883" s="28"/>
      <c r="H883" s="28"/>
      <c r="I883" s="28"/>
      <c r="J883" s="28"/>
      <c r="K883" s="28"/>
      <c r="L883" s="28"/>
      <c r="M883" s="28"/>
      <c r="N883" s="28"/>
      <c r="O883" s="28"/>
      <c r="P883" s="28"/>
      <c r="Q883" s="28"/>
      <c r="R883" s="28"/>
      <c r="S883" s="28"/>
      <c r="T883" s="28"/>
      <c r="U883" s="28"/>
    </row>
    <row r="884" spans="1:21" ht="11.25" customHeight="1" x14ac:dyDescent="0.2">
      <c r="A884" s="28"/>
      <c r="B884" s="28"/>
      <c r="C884" s="28"/>
      <c r="D884" s="31"/>
      <c r="E884" s="28"/>
      <c r="F884" s="28"/>
      <c r="G884" s="28"/>
      <c r="H884" s="28"/>
      <c r="I884" s="28"/>
      <c r="J884" s="28"/>
      <c r="K884" s="28"/>
      <c r="L884" s="28"/>
      <c r="M884" s="28"/>
      <c r="N884" s="28"/>
      <c r="O884" s="28"/>
      <c r="P884" s="28"/>
      <c r="Q884" s="28"/>
      <c r="R884" s="28"/>
      <c r="S884" s="28"/>
      <c r="T884" s="28"/>
      <c r="U884" s="28"/>
    </row>
    <row r="885" spans="1:21" ht="11.25" customHeight="1" x14ac:dyDescent="0.2">
      <c r="A885" s="28"/>
      <c r="B885" s="28"/>
      <c r="C885" s="28"/>
      <c r="D885" s="31"/>
      <c r="E885" s="28"/>
      <c r="F885" s="28"/>
      <c r="G885" s="28"/>
      <c r="H885" s="28"/>
      <c r="I885" s="28"/>
      <c r="J885" s="28"/>
      <c r="K885" s="28"/>
      <c r="L885" s="28"/>
      <c r="M885" s="28"/>
      <c r="N885" s="28"/>
      <c r="O885" s="28"/>
      <c r="P885" s="28"/>
      <c r="Q885" s="28"/>
      <c r="R885" s="28"/>
      <c r="S885" s="28"/>
      <c r="T885" s="28"/>
      <c r="U885" s="28"/>
    </row>
    <row r="886" spans="1:21" ht="11.25" customHeight="1" x14ac:dyDescent="0.2">
      <c r="A886" s="28"/>
      <c r="B886" s="28"/>
      <c r="C886" s="28"/>
      <c r="D886" s="31"/>
      <c r="E886" s="28"/>
      <c r="F886" s="28"/>
      <c r="G886" s="28"/>
      <c r="H886" s="28"/>
      <c r="I886" s="28"/>
      <c r="J886" s="28"/>
      <c r="K886" s="28"/>
      <c r="L886" s="28"/>
      <c r="M886" s="28"/>
      <c r="N886" s="28"/>
      <c r="O886" s="28"/>
      <c r="P886" s="28"/>
      <c r="Q886" s="28"/>
      <c r="R886" s="28"/>
      <c r="S886" s="28"/>
      <c r="T886" s="28"/>
      <c r="U886" s="28"/>
    </row>
    <row r="887" spans="1:21" ht="11.25" customHeight="1" x14ac:dyDescent="0.2">
      <c r="A887" s="28"/>
      <c r="B887" s="28"/>
      <c r="C887" s="28"/>
      <c r="D887" s="31"/>
      <c r="E887" s="28"/>
      <c r="F887" s="28"/>
      <c r="G887" s="28"/>
      <c r="H887" s="28"/>
      <c r="I887" s="28"/>
      <c r="J887" s="28"/>
      <c r="K887" s="28"/>
      <c r="L887" s="28"/>
      <c r="M887" s="28"/>
      <c r="N887" s="28"/>
      <c r="O887" s="28"/>
      <c r="P887" s="28"/>
      <c r="Q887" s="28"/>
      <c r="R887" s="28"/>
      <c r="S887" s="28"/>
      <c r="T887" s="28"/>
      <c r="U887" s="28"/>
    </row>
    <row r="888" spans="1:21" ht="11.25" customHeight="1" x14ac:dyDescent="0.2">
      <c r="A888" s="28"/>
      <c r="B888" s="28"/>
      <c r="C888" s="28"/>
      <c r="D888" s="31"/>
      <c r="E888" s="28"/>
      <c r="F888" s="28"/>
      <c r="G888" s="28"/>
      <c r="H888" s="28"/>
      <c r="I888" s="28"/>
      <c r="J888" s="28"/>
      <c r="K888" s="28"/>
      <c r="L888" s="28"/>
      <c r="M888" s="28"/>
      <c r="N888" s="28"/>
      <c r="O888" s="28"/>
      <c r="P888" s="28"/>
      <c r="Q888" s="28"/>
      <c r="R888" s="28"/>
      <c r="S888" s="28"/>
      <c r="T888" s="28"/>
      <c r="U888" s="28"/>
    </row>
    <row r="889" spans="1:21" ht="11.25" customHeight="1" x14ac:dyDescent="0.2">
      <c r="A889" s="28"/>
      <c r="B889" s="28"/>
      <c r="C889" s="28"/>
      <c r="D889" s="31"/>
      <c r="E889" s="28"/>
      <c r="F889" s="28"/>
      <c r="G889" s="28"/>
      <c r="H889" s="28"/>
      <c r="I889" s="28"/>
      <c r="J889" s="28"/>
      <c r="K889" s="28"/>
      <c r="L889" s="28"/>
      <c r="M889" s="28"/>
      <c r="N889" s="28"/>
      <c r="O889" s="28"/>
      <c r="P889" s="28"/>
      <c r="Q889" s="28"/>
      <c r="R889" s="28"/>
      <c r="S889" s="28"/>
      <c r="T889" s="28"/>
      <c r="U889" s="28"/>
    </row>
    <row r="890" spans="1:21" ht="11.25" customHeight="1" x14ac:dyDescent="0.2">
      <c r="A890" s="28"/>
      <c r="B890" s="28"/>
      <c r="C890" s="28"/>
      <c r="D890" s="31"/>
      <c r="E890" s="28"/>
      <c r="F890" s="28"/>
      <c r="G890" s="28"/>
      <c r="H890" s="28"/>
      <c r="I890" s="28"/>
      <c r="J890" s="28"/>
      <c r="K890" s="28"/>
      <c r="L890" s="28"/>
      <c r="M890" s="28"/>
      <c r="N890" s="28"/>
      <c r="O890" s="28"/>
      <c r="P890" s="28"/>
      <c r="Q890" s="28"/>
      <c r="R890" s="28"/>
      <c r="S890" s="28"/>
      <c r="T890" s="28"/>
      <c r="U890" s="28"/>
    </row>
    <row r="891" spans="1:21" ht="11.25" customHeight="1" x14ac:dyDescent="0.2">
      <c r="A891" s="28"/>
      <c r="B891" s="28"/>
      <c r="C891" s="28"/>
      <c r="D891" s="31"/>
      <c r="E891" s="28"/>
      <c r="F891" s="28"/>
      <c r="G891" s="28"/>
      <c r="H891" s="28"/>
      <c r="I891" s="28"/>
      <c r="J891" s="28"/>
      <c r="K891" s="28"/>
      <c r="L891" s="28"/>
      <c r="M891" s="28"/>
      <c r="N891" s="28"/>
      <c r="O891" s="28"/>
      <c r="P891" s="28"/>
      <c r="Q891" s="28"/>
      <c r="R891" s="28"/>
      <c r="S891" s="28"/>
      <c r="T891" s="28"/>
      <c r="U891" s="28"/>
    </row>
    <row r="892" spans="1:21" ht="11.25" customHeight="1" x14ac:dyDescent="0.2">
      <c r="A892" s="28"/>
      <c r="B892" s="28"/>
      <c r="C892" s="28"/>
      <c r="D892" s="31"/>
      <c r="E892" s="28"/>
      <c r="F892" s="28"/>
      <c r="G892" s="28"/>
      <c r="H892" s="28"/>
      <c r="I892" s="28"/>
      <c r="J892" s="28"/>
      <c r="K892" s="28"/>
      <c r="L892" s="28"/>
      <c r="M892" s="28"/>
      <c r="N892" s="28"/>
      <c r="O892" s="28"/>
      <c r="P892" s="28"/>
      <c r="Q892" s="28"/>
      <c r="R892" s="28"/>
      <c r="S892" s="28"/>
      <c r="T892" s="28"/>
      <c r="U892" s="28"/>
    </row>
    <row r="893" spans="1:21" ht="11.25" customHeight="1" x14ac:dyDescent="0.2">
      <c r="A893" s="28"/>
      <c r="B893" s="28"/>
      <c r="C893" s="28"/>
      <c r="D893" s="31"/>
      <c r="E893" s="28"/>
      <c r="F893" s="28"/>
      <c r="G893" s="28"/>
      <c r="H893" s="28"/>
      <c r="I893" s="28"/>
      <c r="J893" s="28"/>
      <c r="K893" s="28"/>
      <c r="L893" s="28"/>
      <c r="M893" s="28"/>
      <c r="N893" s="28"/>
      <c r="O893" s="28"/>
      <c r="P893" s="28"/>
      <c r="Q893" s="28"/>
      <c r="R893" s="28"/>
      <c r="S893" s="28"/>
      <c r="T893" s="28"/>
      <c r="U893" s="28"/>
    </row>
    <row r="894" spans="1:21" ht="11.25" customHeight="1" x14ac:dyDescent="0.2">
      <c r="A894" s="28"/>
      <c r="B894" s="28"/>
      <c r="C894" s="28"/>
      <c r="D894" s="31"/>
      <c r="E894" s="28"/>
      <c r="F894" s="28"/>
      <c r="G894" s="28"/>
      <c r="H894" s="28"/>
      <c r="I894" s="28"/>
      <c r="J894" s="28"/>
      <c r="K894" s="28"/>
      <c r="L894" s="28"/>
      <c r="M894" s="28"/>
      <c r="N894" s="28"/>
      <c r="O894" s="28"/>
      <c r="P894" s="28"/>
      <c r="Q894" s="28"/>
      <c r="R894" s="28"/>
      <c r="S894" s="28"/>
      <c r="T894" s="28"/>
      <c r="U894" s="28"/>
    </row>
    <row r="895" spans="1:21" ht="11.25" customHeight="1" x14ac:dyDescent="0.2">
      <c r="A895" s="28"/>
      <c r="B895" s="28"/>
      <c r="C895" s="28"/>
      <c r="D895" s="31"/>
      <c r="E895" s="28"/>
      <c r="F895" s="28"/>
      <c r="G895" s="28"/>
      <c r="H895" s="28"/>
      <c r="I895" s="28"/>
      <c r="J895" s="28"/>
      <c r="K895" s="28"/>
      <c r="L895" s="28"/>
      <c r="M895" s="28"/>
      <c r="N895" s="28"/>
      <c r="O895" s="28"/>
      <c r="P895" s="28"/>
      <c r="Q895" s="28"/>
      <c r="R895" s="28"/>
      <c r="S895" s="28"/>
      <c r="T895" s="28"/>
      <c r="U895" s="28"/>
    </row>
    <row r="896" spans="1:21" ht="11.25" customHeight="1" x14ac:dyDescent="0.2">
      <c r="A896" s="28"/>
      <c r="B896" s="28"/>
      <c r="C896" s="28"/>
      <c r="D896" s="31"/>
      <c r="E896" s="28"/>
      <c r="F896" s="28"/>
      <c r="G896" s="28"/>
      <c r="H896" s="28"/>
      <c r="I896" s="28"/>
      <c r="J896" s="28"/>
      <c r="K896" s="28"/>
      <c r="L896" s="28"/>
      <c r="M896" s="28"/>
      <c r="N896" s="28"/>
      <c r="O896" s="28"/>
      <c r="P896" s="28"/>
      <c r="Q896" s="28"/>
      <c r="R896" s="28"/>
      <c r="S896" s="28"/>
      <c r="T896" s="28"/>
      <c r="U896" s="28"/>
    </row>
    <row r="897" spans="1:21" ht="11.25" customHeight="1" x14ac:dyDescent="0.2">
      <c r="A897" s="28"/>
      <c r="B897" s="28"/>
      <c r="C897" s="28"/>
      <c r="D897" s="31"/>
      <c r="E897" s="28"/>
      <c r="F897" s="28"/>
      <c r="G897" s="28"/>
      <c r="H897" s="28"/>
      <c r="I897" s="28"/>
      <c r="J897" s="28"/>
      <c r="K897" s="28"/>
      <c r="L897" s="28"/>
      <c r="M897" s="28"/>
      <c r="N897" s="28"/>
      <c r="O897" s="28"/>
      <c r="P897" s="28"/>
      <c r="Q897" s="28"/>
      <c r="R897" s="28"/>
      <c r="S897" s="28"/>
      <c r="T897" s="28"/>
      <c r="U897" s="28"/>
    </row>
    <row r="898" spans="1:21" ht="11.25" customHeight="1" x14ac:dyDescent="0.2">
      <c r="A898" s="28"/>
      <c r="B898" s="28"/>
      <c r="C898" s="28"/>
      <c r="D898" s="31"/>
      <c r="E898" s="28"/>
      <c r="F898" s="28"/>
      <c r="G898" s="28"/>
      <c r="H898" s="28"/>
      <c r="I898" s="28"/>
      <c r="J898" s="28"/>
      <c r="K898" s="28"/>
      <c r="L898" s="28"/>
      <c r="M898" s="28"/>
      <c r="N898" s="28"/>
      <c r="O898" s="28"/>
      <c r="P898" s="28"/>
      <c r="Q898" s="28"/>
      <c r="R898" s="28"/>
      <c r="S898" s="28"/>
      <c r="T898" s="28"/>
      <c r="U898" s="28"/>
    </row>
    <row r="899" spans="1:21" ht="11.25" customHeight="1" x14ac:dyDescent="0.2">
      <c r="A899" s="28"/>
      <c r="B899" s="28"/>
      <c r="C899" s="28"/>
      <c r="D899" s="31"/>
      <c r="E899" s="28"/>
      <c r="F899" s="28"/>
      <c r="G899" s="28"/>
      <c r="H899" s="28"/>
      <c r="I899" s="28"/>
      <c r="J899" s="28"/>
      <c r="K899" s="28"/>
      <c r="L899" s="28"/>
      <c r="M899" s="28"/>
      <c r="N899" s="28"/>
      <c r="O899" s="28"/>
      <c r="P899" s="28"/>
      <c r="Q899" s="28"/>
      <c r="R899" s="28"/>
      <c r="S899" s="28"/>
      <c r="T899" s="28"/>
      <c r="U899" s="28"/>
    </row>
    <row r="900" spans="1:21" ht="11.25" customHeight="1" x14ac:dyDescent="0.2">
      <c r="A900" s="28"/>
      <c r="B900" s="28"/>
      <c r="C900" s="28"/>
      <c r="D900" s="31"/>
      <c r="E900" s="28"/>
      <c r="F900" s="28"/>
      <c r="G900" s="28"/>
      <c r="H900" s="28"/>
      <c r="I900" s="28"/>
      <c r="J900" s="28"/>
      <c r="K900" s="28"/>
      <c r="L900" s="28"/>
      <c r="M900" s="28"/>
      <c r="N900" s="28"/>
      <c r="O900" s="28"/>
      <c r="P900" s="28"/>
      <c r="Q900" s="28"/>
      <c r="R900" s="28"/>
      <c r="S900" s="28"/>
      <c r="T900" s="28"/>
      <c r="U900" s="28"/>
    </row>
    <row r="901" spans="1:21" ht="11.25" customHeight="1" x14ac:dyDescent="0.2">
      <c r="A901" s="28"/>
      <c r="B901" s="28"/>
      <c r="C901" s="28"/>
      <c r="D901" s="31"/>
      <c r="E901" s="28"/>
      <c r="F901" s="28"/>
      <c r="G901" s="28"/>
      <c r="H901" s="28"/>
      <c r="I901" s="28"/>
      <c r="J901" s="28"/>
      <c r="K901" s="28"/>
      <c r="L901" s="28"/>
      <c r="M901" s="28"/>
      <c r="N901" s="28"/>
      <c r="O901" s="28"/>
      <c r="P901" s="28"/>
      <c r="Q901" s="28"/>
      <c r="R901" s="28"/>
      <c r="S901" s="28"/>
      <c r="T901" s="28"/>
      <c r="U901" s="28"/>
    </row>
    <row r="902" spans="1:21" ht="11.25" customHeight="1" x14ac:dyDescent="0.2">
      <c r="A902" s="28"/>
      <c r="B902" s="28"/>
      <c r="C902" s="28"/>
      <c r="D902" s="31"/>
      <c r="E902" s="28"/>
      <c r="F902" s="28"/>
      <c r="G902" s="28"/>
      <c r="H902" s="28"/>
      <c r="I902" s="28"/>
      <c r="J902" s="28"/>
      <c r="K902" s="28"/>
      <c r="L902" s="28"/>
      <c r="M902" s="28"/>
      <c r="N902" s="28"/>
      <c r="O902" s="28"/>
      <c r="P902" s="28"/>
      <c r="Q902" s="28"/>
      <c r="R902" s="28"/>
      <c r="S902" s="28"/>
      <c r="T902" s="28"/>
      <c r="U902" s="28"/>
    </row>
    <row r="903" spans="1:21" ht="11.25" customHeight="1" x14ac:dyDescent="0.2">
      <c r="A903" s="28"/>
      <c r="B903" s="28"/>
      <c r="C903" s="28"/>
      <c r="D903" s="31"/>
      <c r="E903" s="28"/>
      <c r="F903" s="28"/>
      <c r="G903" s="28"/>
      <c r="H903" s="28"/>
      <c r="I903" s="28"/>
      <c r="J903" s="28"/>
      <c r="K903" s="28"/>
      <c r="L903" s="28"/>
      <c r="M903" s="28"/>
      <c r="N903" s="28"/>
      <c r="O903" s="28"/>
      <c r="P903" s="28"/>
      <c r="Q903" s="28"/>
      <c r="R903" s="28"/>
      <c r="S903" s="28"/>
      <c r="T903" s="28"/>
      <c r="U903" s="28"/>
    </row>
    <row r="904" spans="1:21" ht="11.25" customHeight="1" x14ac:dyDescent="0.2">
      <c r="A904" s="28"/>
      <c r="B904" s="28"/>
      <c r="C904" s="28"/>
      <c r="D904" s="31"/>
      <c r="E904" s="28"/>
      <c r="F904" s="28"/>
      <c r="G904" s="28"/>
      <c r="H904" s="28"/>
      <c r="I904" s="28"/>
      <c r="J904" s="28"/>
      <c r="K904" s="28"/>
      <c r="L904" s="28"/>
      <c r="M904" s="28"/>
      <c r="N904" s="28"/>
      <c r="O904" s="28"/>
      <c r="P904" s="28"/>
      <c r="Q904" s="28"/>
      <c r="R904" s="28"/>
      <c r="S904" s="28"/>
      <c r="T904" s="28"/>
      <c r="U904" s="28"/>
    </row>
    <row r="905" spans="1:21" ht="11.25" customHeight="1" x14ac:dyDescent="0.2">
      <c r="A905" s="28"/>
      <c r="B905" s="28"/>
      <c r="C905" s="28"/>
      <c r="D905" s="31"/>
      <c r="E905" s="28"/>
      <c r="F905" s="28"/>
      <c r="G905" s="28"/>
      <c r="H905" s="28"/>
      <c r="I905" s="28"/>
      <c r="J905" s="28"/>
      <c r="K905" s="28"/>
      <c r="L905" s="28"/>
      <c r="M905" s="28"/>
      <c r="N905" s="28"/>
      <c r="O905" s="28"/>
      <c r="P905" s="28"/>
      <c r="Q905" s="28"/>
      <c r="R905" s="28"/>
      <c r="S905" s="28"/>
      <c r="T905" s="28"/>
      <c r="U905" s="28"/>
    </row>
    <row r="906" spans="1:21" ht="11.25" customHeight="1" x14ac:dyDescent="0.2">
      <c r="A906" s="28"/>
      <c r="B906" s="28"/>
      <c r="C906" s="28"/>
      <c r="D906" s="31"/>
      <c r="E906" s="28"/>
      <c r="F906" s="28"/>
      <c r="G906" s="28"/>
      <c r="H906" s="28"/>
      <c r="I906" s="28"/>
      <c r="J906" s="28"/>
      <c r="K906" s="28"/>
      <c r="L906" s="28"/>
      <c r="M906" s="28"/>
      <c r="N906" s="28"/>
      <c r="O906" s="28"/>
      <c r="P906" s="28"/>
      <c r="Q906" s="28"/>
      <c r="R906" s="28"/>
      <c r="S906" s="28"/>
      <c r="T906" s="28"/>
      <c r="U906" s="28"/>
    </row>
    <row r="907" spans="1:21" ht="11.25" customHeight="1" x14ac:dyDescent="0.2">
      <c r="A907" s="28"/>
      <c r="B907" s="28"/>
      <c r="C907" s="28"/>
      <c r="D907" s="31"/>
      <c r="E907" s="28"/>
      <c r="F907" s="28"/>
      <c r="G907" s="28"/>
      <c r="H907" s="28"/>
      <c r="I907" s="28"/>
      <c r="J907" s="28"/>
      <c r="K907" s="28"/>
      <c r="L907" s="28"/>
      <c r="M907" s="28"/>
      <c r="N907" s="28"/>
      <c r="O907" s="28"/>
      <c r="P907" s="28"/>
      <c r="Q907" s="28"/>
      <c r="R907" s="28"/>
      <c r="S907" s="28"/>
      <c r="T907" s="28"/>
      <c r="U907" s="28"/>
    </row>
    <row r="908" spans="1:21" ht="11.25" customHeight="1" x14ac:dyDescent="0.2">
      <c r="A908" s="28"/>
      <c r="B908" s="28"/>
      <c r="C908" s="28"/>
      <c r="D908" s="31"/>
      <c r="E908" s="28"/>
      <c r="F908" s="28"/>
      <c r="G908" s="28"/>
      <c r="H908" s="28"/>
      <c r="I908" s="28"/>
      <c r="J908" s="28"/>
      <c r="K908" s="28"/>
      <c r="L908" s="28"/>
      <c r="M908" s="28"/>
      <c r="N908" s="28"/>
      <c r="O908" s="28"/>
      <c r="P908" s="28"/>
      <c r="Q908" s="28"/>
      <c r="R908" s="28"/>
      <c r="S908" s="28"/>
      <c r="T908" s="28"/>
      <c r="U908" s="28"/>
    </row>
    <row r="909" spans="1:21" ht="11.25" customHeight="1" x14ac:dyDescent="0.2">
      <c r="A909" s="28"/>
      <c r="B909" s="28"/>
      <c r="C909" s="28"/>
      <c r="D909" s="31"/>
      <c r="E909" s="28"/>
      <c r="F909" s="28"/>
      <c r="G909" s="28"/>
      <c r="H909" s="28"/>
      <c r="I909" s="28"/>
      <c r="J909" s="28"/>
      <c r="K909" s="28"/>
      <c r="L909" s="28"/>
      <c r="M909" s="28"/>
      <c r="N909" s="28"/>
      <c r="O909" s="28"/>
      <c r="P909" s="28"/>
      <c r="Q909" s="28"/>
      <c r="R909" s="28"/>
      <c r="S909" s="28"/>
      <c r="T909" s="28"/>
      <c r="U909" s="28"/>
    </row>
    <row r="910" spans="1:21" ht="11.25" customHeight="1" x14ac:dyDescent="0.2">
      <c r="A910" s="28"/>
      <c r="B910" s="28"/>
      <c r="C910" s="28"/>
      <c r="D910" s="31"/>
      <c r="E910" s="28"/>
      <c r="F910" s="28"/>
      <c r="G910" s="28"/>
      <c r="H910" s="28"/>
      <c r="I910" s="28"/>
      <c r="J910" s="28"/>
      <c r="K910" s="28"/>
      <c r="L910" s="28"/>
      <c r="M910" s="28"/>
      <c r="N910" s="28"/>
      <c r="O910" s="28"/>
      <c r="P910" s="28"/>
      <c r="Q910" s="28"/>
      <c r="R910" s="28"/>
      <c r="S910" s="28"/>
      <c r="T910" s="28"/>
      <c r="U910" s="28"/>
    </row>
    <row r="911" spans="1:21" ht="11.25" customHeight="1" x14ac:dyDescent="0.2">
      <c r="A911" s="28"/>
      <c r="B911" s="28"/>
      <c r="C911" s="28"/>
      <c r="D911" s="31"/>
      <c r="E911" s="28"/>
      <c r="F911" s="28"/>
      <c r="G911" s="28"/>
      <c r="H911" s="28"/>
      <c r="I911" s="28"/>
      <c r="J911" s="28"/>
      <c r="K911" s="28"/>
      <c r="L911" s="28"/>
      <c r="M911" s="28"/>
      <c r="N911" s="28"/>
      <c r="O911" s="28"/>
      <c r="P911" s="28"/>
      <c r="Q911" s="28"/>
      <c r="R911" s="28"/>
      <c r="S911" s="28"/>
      <c r="T911" s="28"/>
      <c r="U911" s="28"/>
    </row>
    <row r="912" spans="1:21" ht="11.25" customHeight="1" x14ac:dyDescent="0.2">
      <c r="A912" s="28"/>
      <c r="B912" s="28"/>
      <c r="C912" s="28"/>
      <c r="D912" s="31"/>
      <c r="E912" s="28"/>
      <c r="F912" s="28"/>
      <c r="G912" s="28"/>
      <c r="H912" s="28"/>
      <c r="I912" s="28"/>
      <c r="J912" s="28"/>
      <c r="K912" s="28"/>
      <c r="L912" s="28"/>
      <c r="M912" s="28"/>
      <c r="N912" s="28"/>
      <c r="O912" s="28"/>
      <c r="P912" s="28"/>
      <c r="Q912" s="28"/>
      <c r="R912" s="28"/>
      <c r="S912" s="28"/>
      <c r="T912" s="28"/>
      <c r="U912" s="28"/>
    </row>
    <row r="913" spans="1:21" ht="11.25" customHeight="1" x14ac:dyDescent="0.2">
      <c r="A913" s="28"/>
      <c r="B913" s="28"/>
      <c r="C913" s="28"/>
      <c r="D913" s="31"/>
      <c r="E913" s="28"/>
      <c r="F913" s="28"/>
      <c r="G913" s="28"/>
      <c r="H913" s="28"/>
      <c r="I913" s="28"/>
      <c r="J913" s="28"/>
      <c r="K913" s="28"/>
      <c r="L913" s="28"/>
      <c r="M913" s="28"/>
      <c r="N913" s="28"/>
      <c r="O913" s="28"/>
      <c r="P913" s="28"/>
      <c r="Q913" s="28"/>
      <c r="R913" s="28"/>
      <c r="S913" s="28"/>
      <c r="T913" s="28"/>
      <c r="U913" s="28"/>
    </row>
    <row r="914" spans="1:21" ht="11.25" customHeight="1" x14ac:dyDescent="0.2">
      <c r="A914" s="28"/>
      <c r="B914" s="28"/>
      <c r="C914" s="28"/>
      <c r="D914" s="31"/>
      <c r="E914" s="28"/>
      <c r="F914" s="28"/>
      <c r="G914" s="28"/>
      <c r="H914" s="28"/>
      <c r="I914" s="28"/>
      <c r="J914" s="28"/>
      <c r="K914" s="28"/>
      <c r="L914" s="28"/>
      <c r="M914" s="28"/>
      <c r="N914" s="28"/>
      <c r="O914" s="28"/>
      <c r="P914" s="28"/>
      <c r="Q914" s="28"/>
      <c r="R914" s="28"/>
      <c r="S914" s="28"/>
      <c r="T914" s="28"/>
      <c r="U914" s="28"/>
    </row>
    <row r="915" spans="1:21" ht="11.25" customHeight="1" x14ac:dyDescent="0.2">
      <c r="A915" s="28"/>
      <c r="B915" s="28"/>
      <c r="C915" s="28"/>
      <c r="D915" s="31"/>
      <c r="E915" s="28"/>
      <c r="F915" s="28"/>
      <c r="G915" s="28"/>
      <c r="H915" s="28"/>
      <c r="I915" s="28"/>
      <c r="J915" s="28"/>
      <c r="K915" s="28"/>
      <c r="L915" s="28"/>
      <c r="M915" s="28"/>
      <c r="N915" s="28"/>
      <c r="O915" s="28"/>
      <c r="P915" s="28"/>
      <c r="Q915" s="28"/>
      <c r="R915" s="28"/>
      <c r="S915" s="28"/>
      <c r="T915" s="28"/>
      <c r="U915" s="28"/>
    </row>
    <row r="916" spans="1:21" ht="11.25" customHeight="1" x14ac:dyDescent="0.2">
      <c r="A916" s="28"/>
      <c r="B916" s="28"/>
      <c r="C916" s="28"/>
      <c r="D916" s="31"/>
      <c r="E916" s="28"/>
      <c r="F916" s="28"/>
      <c r="G916" s="28"/>
      <c r="H916" s="28"/>
      <c r="I916" s="28"/>
      <c r="J916" s="28"/>
      <c r="K916" s="28"/>
      <c r="L916" s="28"/>
      <c r="M916" s="28"/>
      <c r="N916" s="28"/>
      <c r="O916" s="28"/>
      <c r="P916" s="28"/>
      <c r="Q916" s="28"/>
      <c r="R916" s="28"/>
      <c r="S916" s="28"/>
      <c r="T916" s="28"/>
      <c r="U916" s="28"/>
    </row>
    <row r="917" spans="1:21" ht="11.25" customHeight="1" x14ac:dyDescent="0.2">
      <c r="A917" s="28"/>
      <c r="B917" s="28"/>
      <c r="C917" s="28"/>
      <c r="D917" s="31"/>
      <c r="E917" s="28"/>
      <c r="F917" s="28"/>
      <c r="G917" s="28"/>
      <c r="H917" s="28"/>
      <c r="I917" s="28"/>
      <c r="J917" s="28"/>
      <c r="K917" s="28"/>
      <c r="L917" s="28"/>
      <c r="M917" s="28"/>
      <c r="N917" s="28"/>
      <c r="O917" s="28"/>
      <c r="P917" s="28"/>
      <c r="Q917" s="28"/>
      <c r="R917" s="28"/>
      <c r="S917" s="28"/>
      <c r="T917" s="28"/>
      <c r="U917" s="28"/>
    </row>
    <row r="918" spans="1:21" ht="11.25" customHeight="1" x14ac:dyDescent="0.2">
      <c r="A918" s="28"/>
      <c r="B918" s="28"/>
      <c r="C918" s="28"/>
      <c r="D918" s="31"/>
      <c r="E918" s="28"/>
      <c r="F918" s="28"/>
      <c r="G918" s="28"/>
      <c r="H918" s="28"/>
      <c r="I918" s="28"/>
      <c r="J918" s="28"/>
      <c r="K918" s="28"/>
      <c r="L918" s="28"/>
      <c r="M918" s="28"/>
      <c r="N918" s="28"/>
      <c r="O918" s="28"/>
      <c r="P918" s="28"/>
      <c r="Q918" s="28"/>
      <c r="R918" s="28"/>
      <c r="S918" s="28"/>
      <c r="T918" s="28"/>
      <c r="U918" s="28"/>
    </row>
    <row r="919" spans="1:21" ht="11.25" customHeight="1" x14ac:dyDescent="0.2">
      <c r="A919" s="28"/>
      <c r="B919" s="28"/>
      <c r="C919" s="28"/>
      <c r="D919" s="31"/>
      <c r="E919" s="28"/>
      <c r="F919" s="28"/>
      <c r="G919" s="28"/>
      <c r="H919" s="28"/>
      <c r="I919" s="28"/>
      <c r="J919" s="28"/>
      <c r="K919" s="28"/>
      <c r="L919" s="28"/>
      <c r="M919" s="28"/>
      <c r="N919" s="28"/>
      <c r="O919" s="28"/>
      <c r="P919" s="28"/>
      <c r="Q919" s="28"/>
      <c r="R919" s="28"/>
      <c r="S919" s="28"/>
      <c r="T919" s="28"/>
      <c r="U919" s="28"/>
    </row>
    <row r="920" spans="1:21" ht="11.25" customHeight="1" x14ac:dyDescent="0.2">
      <c r="A920" s="28"/>
      <c r="B920" s="28"/>
      <c r="C920" s="28"/>
      <c r="D920" s="31"/>
      <c r="E920" s="28"/>
      <c r="F920" s="28"/>
      <c r="G920" s="28"/>
      <c r="H920" s="28"/>
      <c r="I920" s="28"/>
      <c r="J920" s="28"/>
      <c r="K920" s="28"/>
      <c r="L920" s="28"/>
      <c r="M920" s="28"/>
      <c r="N920" s="28"/>
      <c r="O920" s="28"/>
      <c r="P920" s="28"/>
      <c r="Q920" s="28"/>
      <c r="R920" s="28"/>
      <c r="S920" s="28"/>
      <c r="T920" s="28"/>
      <c r="U920" s="28"/>
    </row>
    <row r="921" spans="1:21" ht="11.25" customHeight="1" x14ac:dyDescent="0.2">
      <c r="A921" s="28"/>
      <c r="B921" s="28"/>
      <c r="C921" s="28"/>
      <c r="D921" s="31"/>
      <c r="E921" s="28"/>
      <c r="F921" s="28"/>
      <c r="G921" s="28"/>
      <c r="H921" s="28"/>
      <c r="I921" s="28"/>
      <c r="J921" s="28"/>
      <c r="K921" s="28"/>
      <c r="L921" s="28"/>
      <c r="M921" s="28"/>
      <c r="N921" s="28"/>
      <c r="O921" s="28"/>
      <c r="P921" s="28"/>
      <c r="Q921" s="28"/>
      <c r="R921" s="28"/>
      <c r="S921" s="28"/>
      <c r="T921" s="28"/>
      <c r="U921" s="28"/>
    </row>
    <row r="922" spans="1:21" ht="11.25" customHeight="1" x14ac:dyDescent="0.2">
      <c r="A922" s="28"/>
      <c r="B922" s="28"/>
      <c r="C922" s="28"/>
      <c r="D922" s="31"/>
      <c r="E922" s="28"/>
      <c r="F922" s="28"/>
      <c r="G922" s="28"/>
      <c r="H922" s="28"/>
      <c r="I922" s="28"/>
      <c r="J922" s="28"/>
      <c r="K922" s="28"/>
      <c r="L922" s="28"/>
      <c r="M922" s="28"/>
      <c r="N922" s="28"/>
      <c r="O922" s="28"/>
      <c r="P922" s="28"/>
      <c r="Q922" s="28"/>
      <c r="R922" s="28"/>
      <c r="S922" s="28"/>
      <c r="T922" s="28"/>
      <c r="U922" s="28"/>
    </row>
    <row r="923" spans="1:21" ht="11.25" customHeight="1" x14ac:dyDescent="0.2">
      <c r="A923" s="28"/>
      <c r="B923" s="28"/>
      <c r="C923" s="28"/>
      <c r="D923" s="31"/>
      <c r="E923" s="28"/>
      <c r="F923" s="28"/>
      <c r="G923" s="28"/>
      <c r="H923" s="28"/>
      <c r="I923" s="28"/>
      <c r="J923" s="28"/>
      <c r="K923" s="28"/>
      <c r="L923" s="28"/>
      <c r="M923" s="28"/>
      <c r="N923" s="28"/>
      <c r="O923" s="28"/>
      <c r="P923" s="28"/>
      <c r="Q923" s="28"/>
      <c r="R923" s="28"/>
      <c r="S923" s="28"/>
      <c r="T923" s="28"/>
      <c r="U923" s="28"/>
    </row>
    <row r="924" spans="1:21" ht="11.25" customHeight="1" x14ac:dyDescent="0.2">
      <c r="A924" s="28"/>
      <c r="B924" s="28"/>
      <c r="C924" s="28"/>
      <c r="D924" s="31"/>
      <c r="E924" s="28"/>
      <c r="F924" s="28"/>
      <c r="G924" s="28"/>
      <c r="H924" s="28"/>
      <c r="I924" s="28"/>
      <c r="J924" s="28"/>
      <c r="K924" s="28"/>
      <c r="L924" s="28"/>
      <c r="M924" s="28"/>
      <c r="N924" s="28"/>
      <c r="O924" s="28"/>
      <c r="P924" s="28"/>
      <c r="Q924" s="28"/>
      <c r="R924" s="28"/>
      <c r="S924" s="28"/>
      <c r="T924" s="28"/>
      <c r="U924" s="28"/>
    </row>
    <row r="925" spans="1:21" ht="11.25" customHeight="1" x14ac:dyDescent="0.2">
      <c r="A925" s="28"/>
      <c r="B925" s="28"/>
      <c r="C925" s="28"/>
      <c r="D925" s="31"/>
      <c r="E925" s="28"/>
      <c r="F925" s="28"/>
      <c r="G925" s="28"/>
      <c r="H925" s="28"/>
      <c r="I925" s="28"/>
      <c r="J925" s="28"/>
      <c r="K925" s="28"/>
      <c r="L925" s="28"/>
      <c r="M925" s="28"/>
      <c r="N925" s="28"/>
      <c r="O925" s="28"/>
      <c r="P925" s="28"/>
      <c r="Q925" s="28"/>
      <c r="R925" s="28"/>
      <c r="S925" s="28"/>
      <c r="T925" s="28"/>
      <c r="U925" s="28"/>
    </row>
    <row r="926" spans="1:21" ht="11.25" customHeight="1" x14ac:dyDescent="0.2">
      <c r="A926" s="28"/>
      <c r="B926" s="28"/>
      <c r="C926" s="28"/>
      <c r="D926" s="31"/>
      <c r="E926" s="28"/>
      <c r="F926" s="28"/>
      <c r="G926" s="28"/>
      <c r="H926" s="28"/>
      <c r="I926" s="28"/>
      <c r="J926" s="28"/>
      <c r="K926" s="28"/>
      <c r="L926" s="28"/>
      <c r="M926" s="28"/>
      <c r="N926" s="28"/>
      <c r="O926" s="28"/>
      <c r="P926" s="28"/>
      <c r="Q926" s="28"/>
      <c r="R926" s="28"/>
      <c r="S926" s="28"/>
      <c r="T926" s="28"/>
      <c r="U926" s="28"/>
    </row>
    <row r="927" spans="1:21" ht="11.25" customHeight="1" x14ac:dyDescent="0.2">
      <c r="A927" s="28"/>
      <c r="B927" s="28"/>
      <c r="C927" s="28"/>
      <c r="D927" s="31"/>
      <c r="E927" s="28"/>
      <c r="F927" s="28"/>
      <c r="G927" s="28"/>
      <c r="H927" s="28"/>
      <c r="I927" s="28"/>
      <c r="J927" s="28"/>
      <c r="K927" s="28"/>
      <c r="L927" s="28"/>
      <c r="M927" s="28"/>
      <c r="N927" s="28"/>
      <c r="O927" s="28"/>
      <c r="P927" s="28"/>
      <c r="Q927" s="28"/>
      <c r="R927" s="28"/>
      <c r="S927" s="28"/>
      <c r="T927" s="28"/>
      <c r="U927" s="28"/>
    </row>
    <row r="928" spans="1:21" ht="11.25" customHeight="1" x14ac:dyDescent="0.2">
      <c r="A928" s="28"/>
      <c r="B928" s="28"/>
      <c r="C928" s="28"/>
      <c r="D928" s="31"/>
      <c r="E928" s="28"/>
      <c r="F928" s="28"/>
      <c r="G928" s="28"/>
      <c r="H928" s="28"/>
      <c r="I928" s="28"/>
      <c r="J928" s="28"/>
      <c r="K928" s="28"/>
      <c r="L928" s="28"/>
      <c r="M928" s="28"/>
      <c r="N928" s="28"/>
      <c r="O928" s="28"/>
      <c r="P928" s="28"/>
      <c r="Q928" s="28"/>
      <c r="R928" s="28"/>
      <c r="S928" s="28"/>
      <c r="T928" s="28"/>
      <c r="U928" s="28"/>
    </row>
    <row r="929" spans="1:21" ht="11.25" customHeight="1" x14ac:dyDescent="0.2">
      <c r="A929" s="28"/>
      <c r="B929" s="28"/>
      <c r="C929" s="28"/>
      <c r="D929" s="31"/>
      <c r="E929" s="28"/>
      <c r="F929" s="28"/>
      <c r="G929" s="28"/>
      <c r="H929" s="28"/>
      <c r="I929" s="28"/>
      <c r="J929" s="28"/>
      <c r="K929" s="28"/>
      <c r="L929" s="28"/>
      <c r="M929" s="28"/>
      <c r="N929" s="28"/>
      <c r="O929" s="28"/>
      <c r="P929" s="28"/>
      <c r="Q929" s="28"/>
      <c r="R929" s="28"/>
      <c r="S929" s="28"/>
      <c r="T929" s="28"/>
      <c r="U929" s="28"/>
    </row>
    <row r="930" spans="1:21" ht="11.25" customHeight="1" x14ac:dyDescent="0.2">
      <c r="A930" s="28"/>
      <c r="B930" s="28"/>
      <c r="C930" s="28"/>
      <c r="D930" s="31"/>
      <c r="E930" s="28"/>
      <c r="F930" s="28"/>
      <c r="G930" s="28"/>
      <c r="H930" s="28"/>
      <c r="I930" s="28"/>
      <c r="J930" s="28"/>
      <c r="K930" s="28"/>
      <c r="L930" s="28"/>
      <c r="M930" s="28"/>
      <c r="N930" s="28"/>
      <c r="O930" s="28"/>
      <c r="P930" s="28"/>
      <c r="Q930" s="28"/>
      <c r="R930" s="28"/>
      <c r="S930" s="28"/>
      <c r="T930" s="28"/>
      <c r="U930" s="28"/>
    </row>
    <row r="931" spans="1:21" ht="11.25" customHeight="1" x14ac:dyDescent="0.2">
      <c r="A931" s="28"/>
      <c r="B931" s="28"/>
      <c r="C931" s="28"/>
      <c r="D931" s="31"/>
      <c r="E931" s="28"/>
      <c r="F931" s="28"/>
      <c r="G931" s="28"/>
      <c r="H931" s="28"/>
      <c r="I931" s="28"/>
      <c r="J931" s="28"/>
      <c r="K931" s="28"/>
      <c r="L931" s="28"/>
      <c r="M931" s="28"/>
      <c r="N931" s="28"/>
      <c r="O931" s="28"/>
      <c r="P931" s="28"/>
      <c r="Q931" s="28"/>
      <c r="R931" s="28"/>
      <c r="S931" s="28"/>
      <c r="T931" s="28"/>
      <c r="U931" s="28"/>
    </row>
    <row r="932" spans="1:21" ht="11.25" customHeight="1" x14ac:dyDescent="0.2">
      <c r="A932" s="28"/>
      <c r="B932" s="28"/>
      <c r="C932" s="28"/>
      <c r="D932" s="31"/>
      <c r="E932" s="28"/>
      <c r="F932" s="28"/>
      <c r="G932" s="28"/>
      <c r="H932" s="28"/>
      <c r="I932" s="28"/>
      <c r="J932" s="28"/>
      <c r="K932" s="28"/>
      <c r="L932" s="28"/>
      <c r="M932" s="28"/>
      <c r="N932" s="28"/>
      <c r="O932" s="28"/>
      <c r="P932" s="28"/>
      <c r="Q932" s="28"/>
      <c r="R932" s="28"/>
      <c r="S932" s="28"/>
      <c r="T932" s="28"/>
      <c r="U932" s="28"/>
    </row>
    <row r="933" spans="1:21" ht="11.25" customHeight="1" x14ac:dyDescent="0.2">
      <c r="A933" s="28"/>
      <c r="B933" s="28"/>
      <c r="C933" s="28"/>
      <c r="D933" s="31"/>
      <c r="E933" s="28"/>
      <c r="F933" s="28"/>
      <c r="G933" s="28"/>
      <c r="H933" s="28"/>
      <c r="I933" s="28"/>
      <c r="J933" s="28"/>
      <c r="K933" s="28"/>
      <c r="L933" s="28"/>
      <c r="M933" s="28"/>
      <c r="N933" s="28"/>
      <c r="O933" s="28"/>
      <c r="P933" s="28"/>
      <c r="Q933" s="28"/>
      <c r="R933" s="28"/>
      <c r="S933" s="28"/>
      <c r="T933" s="28"/>
      <c r="U933" s="28"/>
    </row>
    <row r="934" spans="1:21" ht="11.25" customHeight="1" x14ac:dyDescent="0.2">
      <c r="A934" s="28"/>
      <c r="B934" s="28"/>
      <c r="C934" s="28"/>
      <c r="D934" s="31"/>
      <c r="E934" s="28"/>
      <c r="F934" s="28"/>
      <c r="G934" s="28"/>
      <c r="H934" s="28"/>
      <c r="I934" s="28"/>
      <c r="J934" s="28"/>
      <c r="K934" s="28"/>
      <c r="L934" s="28"/>
      <c r="M934" s="28"/>
      <c r="N934" s="28"/>
      <c r="O934" s="28"/>
      <c r="P934" s="28"/>
      <c r="Q934" s="28"/>
      <c r="R934" s="28"/>
      <c r="S934" s="28"/>
      <c r="T934" s="28"/>
      <c r="U934" s="28"/>
    </row>
    <row r="935" spans="1:21" ht="11.25" customHeight="1" x14ac:dyDescent="0.2">
      <c r="A935" s="28"/>
      <c r="B935" s="28"/>
      <c r="C935" s="28"/>
      <c r="D935" s="31"/>
      <c r="E935" s="28"/>
      <c r="F935" s="28"/>
      <c r="G935" s="28"/>
      <c r="H935" s="28"/>
      <c r="I935" s="28"/>
      <c r="J935" s="28"/>
      <c r="K935" s="28"/>
      <c r="L935" s="28"/>
      <c r="M935" s="28"/>
      <c r="N935" s="28"/>
      <c r="O935" s="28"/>
      <c r="P935" s="28"/>
      <c r="Q935" s="28"/>
      <c r="R935" s="28"/>
      <c r="S935" s="28"/>
      <c r="T935" s="28"/>
      <c r="U935" s="28"/>
    </row>
    <row r="936" spans="1:21" ht="11.25" customHeight="1" x14ac:dyDescent="0.2">
      <c r="A936" s="28"/>
      <c r="B936" s="28"/>
      <c r="C936" s="28"/>
      <c r="D936" s="31"/>
      <c r="E936" s="28"/>
      <c r="F936" s="28"/>
      <c r="G936" s="28"/>
      <c r="H936" s="28"/>
      <c r="I936" s="28"/>
      <c r="J936" s="28"/>
      <c r="K936" s="28"/>
      <c r="L936" s="28"/>
      <c r="M936" s="28"/>
      <c r="N936" s="28"/>
      <c r="O936" s="28"/>
      <c r="P936" s="28"/>
      <c r="Q936" s="28"/>
      <c r="R936" s="28"/>
      <c r="S936" s="28"/>
      <c r="T936" s="28"/>
      <c r="U936" s="28"/>
    </row>
    <row r="937" spans="1:21" ht="11.25" customHeight="1" x14ac:dyDescent="0.2">
      <c r="A937" s="28"/>
      <c r="B937" s="28"/>
      <c r="C937" s="28"/>
      <c r="D937" s="31"/>
      <c r="E937" s="28"/>
      <c r="F937" s="28"/>
      <c r="G937" s="28"/>
      <c r="H937" s="28"/>
      <c r="I937" s="28"/>
      <c r="J937" s="28"/>
      <c r="K937" s="28"/>
      <c r="L937" s="28"/>
      <c r="M937" s="28"/>
      <c r="N937" s="28"/>
      <c r="O937" s="28"/>
      <c r="P937" s="28"/>
      <c r="Q937" s="28"/>
      <c r="R937" s="28"/>
      <c r="S937" s="28"/>
      <c r="T937" s="28"/>
      <c r="U937" s="28"/>
    </row>
    <row r="938" spans="1:21" ht="11.25" customHeight="1" x14ac:dyDescent="0.2">
      <c r="A938" s="28"/>
      <c r="B938" s="28"/>
      <c r="C938" s="28"/>
      <c r="D938" s="31"/>
      <c r="E938" s="28"/>
      <c r="F938" s="28"/>
      <c r="G938" s="28"/>
      <c r="H938" s="28"/>
      <c r="I938" s="28"/>
      <c r="J938" s="28"/>
      <c r="K938" s="28"/>
      <c r="L938" s="28"/>
      <c r="M938" s="28"/>
      <c r="N938" s="28"/>
      <c r="O938" s="28"/>
      <c r="P938" s="28"/>
      <c r="Q938" s="28"/>
      <c r="R938" s="28"/>
      <c r="S938" s="28"/>
      <c r="T938" s="28"/>
      <c r="U938" s="28"/>
    </row>
    <row r="939" spans="1:21" ht="11.25" customHeight="1" x14ac:dyDescent="0.2">
      <c r="A939" s="28"/>
      <c r="B939" s="28"/>
      <c r="C939" s="28"/>
      <c r="D939" s="31"/>
      <c r="E939" s="28"/>
      <c r="F939" s="28"/>
      <c r="G939" s="28"/>
      <c r="H939" s="28"/>
      <c r="I939" s="28"/>
      <c r="J939" s="28"/>
      <c r="K939" s="28"/>
      <c r="L939" s="28"/>
      <c r="M939" s="28"/>
      <c r="N939" s="28"/>
      <c r="O939" s="28"/>
      <c r="P939" s="28"/>
      <c r="Q939" s="28"/>
      <c r="R939" s="28"/>
      <c r="S939" s="28"/>
      <c r="T939" s="28"/>
      <c r="U939" s="28"/>
    </row>
    <row r="940" spans="1:21" ht="11.25" customHeight="1" x14ac:dyDescent="0.2">
      <c r="A940" s="28"/>
      <c r="B940" s="28"/>
      <c r="C940" s="28"/>
      <c r="D940" s="31"/>
      <c r="E940" s="28"/>
      <c r="F940" s="28"/>
      <c r="G940" s="28"/>
      <c r="H940" s="28"/>
      <c r="I940" s="28"/>
      <c r="J940" s="28"/>
      <c r="K940" s="28"/>
      <c r="L940" s="28"/>
      <c r="M940" s="28"/>
      <c r="N940" s="28"/>
      <c r="O940" s="28"/>
      <c r="P940" s="28"/>
      <c r="Q940" s="28"/>
      <c r="R940" s="28"/>
      <c r="S940" s="28"/>
      <c r="T940" s="28"/>
      <c r="U940" s="28"/>
    </row>
    <row r="941" spans="1:21" ht="11.25" customHeight="1" x14ac:dyDescent="0.2">
      <c r="A941" s="28"/>
      <c r="B941" s="28"/>
      <c r="C941" s="28"/>
      <c r="D941" s="31"/>
      <c r="E941" s="28"/>
      <c r="F941" s="28"/>
      <c r="G941" s="28"/>
      <c r="H941" s="28"/>
      <c r="I941" s="28"/>
      <c r="J941" s="28"/>
      <c r="K941" s="28"/>
      <c r="L941" s="28"/>
      <c r="M941" s="28"/>
      <c r="N941" s="28"/>
      <c r="O941" s="28"/>
      <c r="P941" s="28"/>
      <c r="Q941" s="28"/>
      <c r="R941" s="28"/>
      <c r="S941" s="28"/>
      <c r="T941" s="28"/>
      <c r="U941" s="28"/>
    </row>
    <row r="942" spans="1:21" ht="11.25" customHeight="1" x14ac:dyDescent="0.2">
      <c r="A942" s="28"/>
      <c r="B942" s="28"/>
      <c r="C942" s="28"/>
      <c r="D942" s="31"/>
      <c r="E942" s="28"/>
      <c r="F942" s="28"/>
      <c r="G942" s="28"/>
      <c r="H942" s="28"/>
      <c r="I942" s="28"/>
      <c r="J942" s="28"/>
      <c r="K942" s="28"/>
      <c r="L942" s="28"/>
      <c r="M942" s="28"/>
      <c r="N942" s="28"/>
      <c r="O942" s="28"/>
      <c r="P942" s="28"/>
      <c r="Q942" s="28"/>
      <c r="R942" s="28"/>
      <c r="S942" s="28"/>
      <c r="T942" s="28"/>
      <c r="U942" s="28"/>
    </row>
    <row r="943" spans="1:21" ht="11.25" customHeight="1" x14ac:dyDescent="0.2">
      <c r="A943" s="28"/>
      <c r="B943" s="28"/>
      <c r="C943" s="28"/>
      <c r="D943" s="31"/>
      <c r="E943" s="28"/>
      <c r="F943" s="28"/>
      <c r="G943" s="28"/>
      <c r="H943" s="28"/>
      <c r="I943" s="28"/>
      <c r="J943" s="28"/>
      <c r="K943" s="28"/>
      <c r="L943" s="28"/>
      <c r="M943" s="28"/>
      <c r="N943" s="28"/>
      <c r="O943" s="28"/>
      <c r="P943" s="28"/>
      <c r="Q943" s="28"/>
      <c r="R943" s="28"/>
      <c r="S943" s="28"/>
      <c r="T943" s="28"/>
      <c r="U943" s="28"/>
    </row>
    <row r="944" spans="1:21" ht="11.25" customHeight="1" x14ac:dyDescent="0.2">
      <c r="A944" s="28"/>
      <c r="B944" s="28"/>
      <c r="C944" s="28"/>
      <c r="D944" s="31"/>
      <c r="E944" s="28"/>
      <c r="F944" s="28"/>
      <c r="G944" s="28"/>
      <c r="H944" s="28"/>
      <c r="I944" s="28"/>
      <c r="J944" s="28"/>
      <c r="K944" s="28"/>
      <c r="L944" s="28"/>
      <c r="M944" s="28"/>
      <c r="N944" s="28"/>
      <c r="O944" s="28"/>
      <c r="P944" s="28"/>
      <c r="Q944" s="28"/>
      <c r="R944" s="28"/>
      <c r="S944" s="28"/>
      <c r="T944" s="28"/>
      <c r="U944" s="28"/>
    </row>
    <row r="945" spans="1:21" ht="11.25" customHeight="1" x14ac:dyDescent="0.2">
      <c r="A945" s="28"/>
      <c r="B945" s="28"/>
      <c r="C945" s="28"/>
      <c r="D945" s="31"/>
      <c r="E945" s="28"/>
      <c r="F945" s="28"/>
      <c r="G945" s="28"/>
      <c r="H945" s="28"/>
      <c r="I945" s="28"/>
      <c r="J945" s="28"/>
      <c r="K945" s="28"/>
      <c r="L945" s="28"/>
      <c r="M945" s="28"/>
      <c r="N945" s="28"/>
      <c r="O945" s="28"/>
      <c r="P945" s="28"/>
      <c r="Q945" s="28"/>
      <c r="R945" s="28"/>
      <c r="S945" s="28"/>
      <c r="T945" s="28"/>
      <c r="U945" s="28"/>
    </row>
    <row r="946" spans="1:21" ht="11.25" customHeight="1" x14ac:dyDescent="0.2">
      <c r="A946" s="28"/>
      <c r="B946" s="28"/>
      <c r="C946" s="28"/>
      <c r="D946" s="31"/>
      <c r="E946" s="28"/>
      <c r="F946" s="28"/>
      <c r="G946" s="28"/>
      <c r="H946" s="28"/>
      <c r="I946" s="28"/>
      <c r="J946" s="28"/>
      <c r="K946" s="28"/>
      <c r="L946" s="28"/>
      <c r="M946" s="28"/>
      <c r="N946" s="28"/>
      <c r="O946" s="28"/>
      <c r="P946" s="28"/>
      <c r="Q946" s="28"/>
      <c r="R946" s="28"/>
      <c r="S946" s="28"/>
      <c r="T946" s="28"/>
      <c r="U946" s="28"/>
    </row>
    <row r="947" spans="1:21" ht="11.25" customHeight="1" x14ac:dyDescent="0.2">
      <c r="A947" s="28"/>
      <c r="B947" s="28"/>
      <c r="C947" s="28"/>
      <c r="D947" s="31"/>
      <c r="E947" s="28"/>
      <c r="F947" s="28"/>
      <c r="G947" s="28"/>
      <c r="H947" s="28"/>
      <c r="I947" s="28"/>
      <c r="J947" s="28"/>
      <c r="K947" s="28"/>
      <c r="L947" s="28"/>
      <c r="M947" s="28"/>
      <c r="N947" s="28"/>
      <c r="O947" s="28"/>
      <c r="P947" s="28"/>
      <c r="Q947" s="28"/>
      <c r="R947" s="28"/>
      <c r="S947" s="28"/>
      <c r="T947" s="28"/>
      <c r="U947" s="28"/>
    </row>
    <row r="948" spans="1:21" ht="11.25" customHeight="1" x14ac:dyDescent="0.2">
      <c r="A948" s="28"/>
      <c r="B948" s="28"/>
      <c r="C948" s="28"/>
      <c r="D948" s="31"/>
      <c r="E948" s="28"/>
      <c r="F948" s="28"/>
      <c r="G948" s="28"/>
      <c r="H948" s="28"/>
      <c r="I948" s="28"/>
      <c r="J948" s="28"/>
      <c r="K948" s="28"/>
      <c r="L948" s="28"/>
      <c r="M948" s="28"/>
      <c r="N948" s="28"/>
      <c r="O948" s="28"/>
      <c r="P948" s="28"/>
      <c r="Q948" s="28"/>
      <c r="R948" s="28"/>
      <c r="S948" s="28"/>
      <c r="T948" s="28"/>
      <c r="U948" s="28"/>
    </row>
    <row r="949" spans="1:21" ht="11.25" customHeight="1" x14ac:dyDescent="0.2">
      <c r="A949" s="28"/>
      <c r="B949" s="28"/>
      <c r="C949" s="28"/>
      <c r="D949" s="31"/>
      <c r="E949" s="28"/>
      <c r="F949" s="28"/>
      <c r="G949" s="28"/>
      <c r="H949" s="28"/>
      <c r="I949" s="28"/>
      <c r="J949" s="28"/>
      <c r="K949" s="28"/>
      <c r="L949" s="28"/>
      <c r="M949" s="28"/>
      <c r="N949" s="28"/>
      <c r="O949" s="28"/>
      <c r="P949" s="28"/>
      <c r="Q949" s="28"/>
      <c r="R949" s="28"/>
      <c r="S949" s="28"/>
      <c r="T949" s="28"/>
      <c r="U949" s="28"/>
    </row>
    <row r="950" spans="1:21" ht="11.25" customHeight="1" x14ac:dyDescent="0.2">
      <c r="A950" s="28"/>
      <c r="B950" s="28"/>
      <c r="C950" s="28"/>
      <c r="D950" s="31"/>
      <c r="E950" s="28"/>
      <c r="F950" s="28"/>
      <c r="G950" s="28"/>
      <c r="H950" s="28"/>
      <c r="I950" s="28"/>
      <c r="J950" s="28"/>
      <c r="K950" s="28"/>
      <c r="L950" s="28"/>
      <c r="M950" s="28"/>
      <c r="N950" s="28"/>
      <c r="O950" s="28"/>
      <c r="P950" s="28"/>
      <c r="Q950" s="28"/>
      <c r="R950" s="28"/>
      <c r="S950" s="28"/>
      <c r="T950" s="28"/>
      <c r="U950" s="28"/>
    </row>
    <row r="951" spans="1:21" ht="11.25" customHeight="1" x14ac:dyDescent="0.2">
      <c r="A951" s="28"/>
      <c r="B951" s="28"/>
      <c r="C951" s="28"/>
      <c r="D951" s="31"/>
      <c r="E951" s="28"/>
      <c r="F951" s="28"/>
      <c r="G951" s="28"/>
      <c r="H951" s="28"/>
      <c r="I951" s="28"/>
      <c r="J951" s="28"/>
      <c r="K951" s="28"/>
      <c r="L951" s="28"/>
      <c r="M951" s="28"/>
      <c r="N951" s="28"/>
      <c r="O951" s="28"/>
      <c r="P951" s="28"/>
      <c r="Q951" s="28"/>
      <c r="R951" s="28"/>
      <c r="S951" s="28"/>
      <c r="T951" s="28"/>
      <c r="U951" s="28"/>
    </row>
    <row r="952" spans="1:21" ht="11.25" customHeight="1" x14ac:dyDescent="0.2">
      <c r="A952" s="28"/>
      <c r="B952" s="28"/>
      <c r="C952" s="28"/>
      <c r="D952" s="31"/>
      <c r="E952" s="28"/>
      <c r="F952" s="28"/>
      <c r="G952" s="28"/>
      <c r="H952" s="28"/>
      <c r="I952" s="28"/>
      <c r="J952" s="28"/>
      <c r="K952" s="28"/>
      <c r="L952" s="28"/>
      <c r="M952" s="28"/>
      <c r="N952" s="28"/>
      <c r="O952" s="28"/>
      <c r="P952" s="28"/>
      <c r="Q952" s="28"/>
      <c r="R952" s="28"/>
      <c r="S952" s="28"/>
      <c r="T952" s="28"/>
      <c r="U952" s="28"/>
    </row>
    <row r="953" spans="1:21" ht="11.25" customHeight="1" x14ac:dyDescent="0.2">
      <c r="A953" s="28"/>
      <c r="B953" s="28"/>
      <c r="C953" s="28"/>
      <c r="D953" s="31"/>
      <c r="E953" s="28"/>
      <c r="F953" s="28"/>
      <c r="G953" s="28"/>
      <c r="H953" s="28"/>
      <c r="I953" s="28"/>
      <c r="J953" s="28"/>
      <c r="K953" s="28"/>
      <c r="L953" s="28"/>
      <c r="M953" s="28"/>
      <c r="N953" s="28"/>
      <c r="O953" s="28"/>
      <c r="P953" s="28"/>
      <c r="Q953" s="28"/>
      <c r="R953" s="28"/>
      <c r="S953" s="28"/>
      <c r="T953" s="28"/>
      <c r="U953" s="28"/>
    </row>
    <row r="954" spans="1:21" ht="11.25" customHeight="1" x14ac:dyDescent="0.2">
      <c r="A954" s="28"/>
      <c r="B954" s="28"/>
      <c r="C954" s="28"/>
      <c r="D954" s="31"/>
      <c r="E954" s="28"/>
      <c r="F954" s="28"/>
      <c r="G954" s="28"/>
      <c r="H954" s="28"/>
      <c r="I954" s="28"/>
      <c r="J954" s="28"/>
      <c r="K954" s="28"/>
      <c r="L954" s="28"/>
      <c r="M954" s="28"/>
      <c r="N954" s="28"/>
      <c r="O954" s="28"/>
      <c r="P954" s="28"/>
      <c r="Q954" s="28"/>
      <c r="R954" s="28"/>
      <c r="S954" s="28"/>
      <c r="T954" s="28"/>
      <c r="U954" s="28"/>
    </row>
    <row r="955" spans="1:21" ht="11.25" customHeight="1" x14ac:dyDescent="0.2">
      <c r="A955" s="28"/>
      <c r="B955" s="28"/>
      <c r="C955" s="28"/>
      <c r="D955" s="31"/>
      <c r="E955" s="28"/>
      <c r="F955" s="28"/>
      <c r="G955" s="28"/>
      <c r="H955" s="28"/>
      <c r="I955" s="28"/>
      <c r="J955" s="28"/>
      <c r="K955" s="28"/>
      <c r="L955" s="28"/>
      <c r="M955" s="28"/>
      <c r="N955" s="28"/>
      <c r="O955" s="28"/>
      <c r="P955" s="28"/>
      <c r="Q955" s="28"/>
      <c r="R955" s="28"/>
      <c r="S955" s="28"/>
      <c r="T955" s="28"/>
      <c r="U955" s="28"/>
    </row>
    <row r="956" spans="1:21" ht="11.25" customHeight="1" x14ac:dyDescent="0.2">
      <c r="A956" s="28"/>
      <c r="B956" s="28"/>
      <c r="C956" s="28"/>
      <c r="D956" s="31"/>
      <c r="E956" s="28"/>
      <c r="F956" s="28"/>
      <c r="G956" s="28"/>
      <c r="H956" s="28"/>
      <c r="I956" s="28"/>
      <c r="J956" s="28"/>
      <c r="K956" s="28"/>
      <c r="L956" s="28"/>
      <c r="M956" s="28"/>
      <c r="N956" s="28"/>
      <c r="O956" s="28"/>
      <c r="P956" s="28"/>
      <c r="Q956" s="28"/>
      <c r="R956" s="28"/>
      <c r="S956" s="28"/>
      <c r="T956" s="28"/>
      <c r="U956" s="28"/>
    </row>
    <row r="957" spans="1:21" ht="11.25" customHeight="1" x14ac:dyDescent="0.2">
      <c r="A957" s="28"/>
      <c r="B957" s="28"/>
      <c r="C957" s="28"/>
      <c r="D957" s="31"/>
      <c r="E957" s="28"/>
      <c r="F957" s="28"/>
      <c r="G957" s="28"/>
      <c r="H957" s="28"/>
      <c r="I957" s="28"/>
      <c r="J957" s="28"/>
      <c r="K957" s="28"/>
      <c r="L957" s="28"/>
      <c r="M957" s="28"/>
      <c r="N957" s="28"/>
      <c r="O957" s="28"/>
      <c r="P957" s="28"/>
      <c r="Q957" s="28"/>
      <c r="R957" s="28"/>
      <c r="S957" s="28"/>
      <c r="T957" s="28"/>
      <c r="U957" s="28"/>
    </row>
    <row r="958" spans="1:21" ht="11.25" customHeight="1" x14ac:dyDescent="0.2">
      <c r="A958" s="28"/>
      <c r="B958" s="28"/>
      <c r="C958" s="28"/>
      <c r="D958" s="31"/>
      <c r="E958" s="28"/>
      <c r="F958" s="28"/>
      <c r="G958" s="28"/>
      <c r="H958" s="28"/>
      <c r="I958" s="28"/>
      <c r="J958" s="28"/>
      <c r="K958" s="28"/>
      <c r="L958" s="28"/>
      <c r="M958" s="28"/>
      <c r="N958" s="28"/>
      <c r="O958" s="28"/>
      <c r="P958" s="28"/>
      <c r="Q958" s="28"/>
      <c r="R958" s="28"/>
      <c r="S958" s="28"/>
      <c r="T958" s="28"/>
      <c r="U958" s="28"/>
    </row>
    <row r="959" spans="1:21" ht="11.25" customHeight="1" x14ac:dyDescent="0.2">
      <c r="A959" s="28"/>
      <c r="B959" s="28"/>
      <c r="C959" s="28"/>
      <c r="D959" s="31"/>
      <c r="E959" s="28"/>
      <c r="F959" s="28"/>
      <c r="G959" s="28"/>
      <c r="H959" s="28"/>
      <c r="I959" s="28"/>
      <c r="J959" s="28"/>
      <c r="K959" s="28"/>
      <c r="L959" s="28"/>
      <c r="M959" s="28"/>
      <c r="N959" s="28"/>
      <c r="O959" s="28"/>
      <c r="P959" s="28"/>
      <c r="Q959" s="28"/>
      <c r="R959" s="28"/>
      <c r="S959" s="28"/>
      <c r="T959" s="28"/>
      <c r="U959" s="28"/>
    </row>
    <row r="960" spans="1:21" ht="11.25" customHeight="1" x14ac:dyDescent="0.2">
      <c r="A960" s="28"/>
      <c r="B960" s="28"/>
      <c r="C960" s="28"/>
      <c r="D960" s="31"/>
      <c r="E960" s="28"/>
      <c r="F960" s="28"/>
      <c r="G960" s="28"/>
      <c r="H960" s="28"/>
      <c r="I960" s="28"/>
      <c r="J960" s="28"/>
      <c r="K960" s="28"/>
      <c r="L960" s="28"/>
      <c r="M960" s="28"/>
      <c r="N960" s="28"/>
      <c r="O960" s="28"/>
      <c r="P960" s="28"/>
      <c r="Q960" s="28"/>
      <c r="R960" s="28"/>
      <c r="S960" s="28"/>
      <c r="T960" s="28"/>
      <c r="U960" s="28"/>
    </row>
    <row r="961" spans="1:21" ht="11.25" customHeight="1" x14ac:dyDescent="0.2">
      <c r="A961" s="28"/>
      <c r="B961" s="28"/>
      <c r="C961" s="28"/>
      <c r="D961" s="31"/>
      <c r="E961" s="28"/>
      <c r="F961" s="28"/>
      <c r="G961" s="28"/>
      <c r="H961" s="28"/>
      <c r="I961" s="28"/>
      <c r="J961" s="28"/>
      <c r="K961" s="28"/>
      <c r="L961" s="28"/>
      <c r="M961" s="28"/>
      <c r="N961" s="28"/>
      <c r="O961" s="28"/>
      <c r="P961" s="28"/>
      <c r="Q961" s="28"/>
      <c r="R961" s="28"/>
      <c r="S961" s="28"/>
      <c r="T961" s="28"/>
      <c r="U961" s="28"/>
    </row>
    <row r="962" spans="1:21" ht="11.25" customHeight="1" x14ac:dyDescent="0.2">
      <c r="A962" s="28"/>
      <c r="B962" s="28"/>
      <c r="C962" s="28"/>
      <c r="D962" s="31"/>
      <c r="E962" s="28"/>
      <c r="F962" s="28"/>
      <c r="G962" s="28"/>
      <c r="H962" s="28"/>
      <c r="I962" s="28"/>
      <c r="J962" s="28"/>
      <c r="K962" s="28"/>
      <c r="L962" s="28"/>
      <c r="M962" s="28"/>
      <c r="N962" s="28"/>
      <c r="O962" s="28"/>
      <c r="P962" s="28"/>
      <c r="Q962" s="28"/>
      <c r="R962" s="28"/>
      <c r="S962" s="28"/>
      <c r="T962" s="28"/>
      <c r="U962" s="28"/>
    </row>
    <row r="963" spans="1:21" ht="11.25" customHeight="1" x14ac:dyDescent="0.2">
      <c r="A963" s="28"/>
      <c r="B963" s="28"/>
      <c r="C963" s="28"/>
      <c r="D963" s="31"/>
      <c r="E963" s="28"/>
      <c r="F963" s="28"/>
      <c r="G963" s="28"/>
      <c r="H963" s="28"/>
      <c r="I963" s="28"/>
      <c r="J963" s="28"/>
      <c r="K963" s="28"/>
      <c r="L963" s="28"/>
      <c r="M963" s="28"/>
      <c r="N963" s="28"/>
      <c r="O963" s="28"/>
      <c r="P963" s="28"/>
      <c r="Q963" s="28"/>
      <c r="R963" s="28"/>
      <c r="S963" s="28"/>
      <c r="T963" s="28"/>
      <c r="U963" s="28"/>
    </row>
    <row r="964" spans="1:21" ht="11.25" customHeight="1" x14ac:dyDescent="0.2">
      <c r="A964" s="28"/>
      <c r="B964" s="28"/>
      <c r="C964" s="28"/>
      <c r="D964" s="31"/>
      <c r="E964" s="28"/>
      <c r="F964" s="28"/>
      <c r="G964" s="28"/>
      <c r="H964" s="28"/>
      <c r="I964" s="28"/>
      <c r="J964" s="28"/>
      <c r="K964" s="28"/>
      <c r="L964" s="28"/>
      <c r="M964" s="28"/>
      <c r="N964" s="28"/>
      <c r="O964" s="28"/>
      <c r="P964" s="28"/>
      <c r="Q964" s="28"/>
      <c r="R964" s="28"/>
      <c r="S964" s="28"/>
      <c r="T964" s="28"/>
      <c r="U964" s="28"/>
    </row>
    <row r="965" spans="1:21" ht="11.25" customHeight="1" x14ac:dyDescent="0.2">
      <c r="A965" s="28"/>
      <c r="B965" s="28"/>
      <c r="C965" s="28"/>
      <c r="D965" s="31"/>
      <c r="E965" s="28"/>
      <c r="F965" s="28"/>
      <c r="G965" s="28"/>
      <c r="H965" s="28"/>
      <c r="I965" s="28"/>
      <c r="J965" s="28"/>
      <c r="K965" s="28"/>
      <c r="L965" s="28"/>
      <c r="M965" s="28"/>
      <c r="N965" s="28"/>
      <c r="O965" s="28"/>
      <c r="P965" s="28"/>
      <c r="Q965" s="28"/>
      <c r="R965" s="28"/>
      <c r="S965" s="28"/>
      <c r="T965" s="28"/>
      <c r="U965" s="28"/>
    </row>
    <row r="966" spans="1:21" ht="11.25" customHeight="1" x14ac:dyDescent="0.2">
      <c r="A966" s="28"/>
      <c r="B966" s="28"/>
      <c r="C966" s="28"/>
      <c r="D966" s="31"/>
      <c r="E966" s="28"/>
      <c r="F966" s="28"/>
      <c r="G966" s="28"/>
      <c r="H966" s="28"/>
      <c r="I966" s="28"/>
      <c r="J966" s="28"/>
      <c r="K966" s="28"/>
      <c r="L966" s="28"/>
      <c r="M966" s="28"/>
      <c r="N966" s="28"/>
      <c r="O966" s="28"/>
      <c r="P966" s="28"/>
      <c r="Q966" s="28"/>
      <c r="R966" s="28"/>
      <c r="S966" s="28"/>
      <c r="T966" s="28"/>
      <c r="U966" s="28"/>
    </row>
    <row r="967" spans="1:21" ht="11.25" customHeight="1" x14ac:dyDescent="0.2">
      <c r="A967" s="28"/>
      <c r="B967" s="28"/>
      <c r="C967" s="28"/>
      <c r="D967" s="31"/>
      <c r="E967" s="28"/>
      <c r="F967" s="28"/>
      <c r="G967" s="28"/>
      <c r="H967" s="28"/>
      <c r="I967" s="28"/>
      <c r="J967" s="28"/>
      <c r="K967" s="28"/>
      <c r="L967" s="28"/>
      <c r="M967" s="28"/>
      <c r="N967" s="28"/>
      <c r="O967" s="28"/>
      <c r="P967" s="28"/>
      <c r="Q967" s="28"/>
      <c r="R967" s="28"/>
      <c r="S967" s="28"/>
      <c r="T967" s="28"/>
      <c r="U967" s="28"/>
    </row>
    <row r="968" spans="1:21" ht="11.25" customHeight="1" x14ac:dyDescent="0.2">
      <c r="A968" s="28"/>
      <c r="B968" s="28"/>
      <c r="C968" s="28"/>
      <c r="D968" s="31"/>
      <c r="E968" s="28"/>
      <c r="F968" s="28"/>
      <c r="G968" s="28"/>
      <c r="H968" s="28"/>
      <c r="I968" s="28"/>
      <c r="J968" s="28"/>
      <c r="K968" s="28"/>
      <c r="L968" s="28"/>
      <c r="M968" s="28"/>
      <c r="N968" s="28"/>
      <c r="O968" s="28"/>
      <c r="P968" s="28"/>
      <c r="Q968" s="28"/>
      <c r="R968" s="28"/>
      <c r="S968" s="28"/>
      <c r="T968" s="28"/>
      <c r="U968" s="28"/>
    </row>
    <row r="969" spans="1:21" ht="11.25" customHeight="1" x14ac:dyDescent="0.2">
      <c r="A969" s="28"/>
      <c r="B969" s="28"/>
      <c r="C969" s="28"/>
      <c r="D969" s="31"/>
      <c r="E969" s="28"/>
      <c r="F969" s="28"/>
      <c r="G969" s="28"/>
      <c r="H969" s="28"/>
      <c r="I969" s="28"/>
      <c r="J969" s="28"/>
      <c r="K969" s="28"/>
      <c r="L969" s="28"/>
      <c r="M969" s="28"/>
      <c r="N969" s="28"/>
      <c r="O969" s="28"/>
      <c r="P969" s="28"/>
      <c r="Q969" s="28"/>
      <c r="R969" s="28"/>
      <c r="S969" s="28"/>
      <c r="T969" s="28"/>
      <c r="U969" s="28"/>
    </row>
    <row r="970" spans="1:21" ht="11.25" customHeight="1" x14ac:dyDescent="0.2">
      <c r="A970" s="28"/>
      <c r="B970" s="28"/>
      <c r="C970" s="28"/>
      <c r="D970" s="31"/>
      <c r="E970" s="28"/>
      <c r="F970" s="28"/>
      <c r="G970" s="28"/>
      <c r="H970" s="28"/>
      <c r="I970" s="28"/>
      <c r="J970" s="28"/>
      <c r="K970" s="28"/>
      <c r="L970" s="28"/>
      <c r="M970" s="28"/>
      <c r="N970" s="28"/>
      <c r="O970" s="28"/>
      <c r="P970" s="28"/>
      <c r="Q970" s="28"/>
      <c r="R970" s="28"/>
      <c r="S970" s="28"/>
      <c r="T970" s="28"/>
      <c r="U970" s="28"/>
    </row>
    <row r="971" spans="1:21" ht="11.25" customHeight="1" x14ac:dyDescent="0.2">
      <c r="A971" s="28"/>
      <c r="B971" s="28"/>
      <c r="C971" s="28"/>
      <c r="D971" s="31"/>
      <c r="E971" s="28"/>
      <c r="F971" s="28"/>
      <c r="G971" s="28"/>
      <c r="H971" s="28"/>
      <c r="I971" s="28"/>
      <c r="J971" s="28"/>
      <c r="K971" s="28"/>
      <c r="L971" s="28"/>
      <c r="M971" s="28"/>
      <c r="N971" s="28"/>
      <c r="O971" s="28"/>
      <c r="P971" s="28"/>
      <c r="Q971" s="28"/>
      <c r="R971" s="28"/>
      <c r="S971" s="28"/>
      <c r="T971" s="28"/>
      <c r="U971" s="28"/>
    </row>
    <row r="972" spans="1:21" ht="11.25" customHeight="1" x14ac:dyDescent="0.2">
      <c r="A972" s="28"/>
      <c r="B972" s="28"/>
      <c r="C972" s="28"/>
      <c r="D972" s="31"/>
      <c r="E972" s="28"/>
      <c r="F972" s="28"/>
      <c r="G972" s="28"/>
      <c r="H972" s="28"/>
      <c r="I972" s="28"/>
      <c r="J972" s="28"/>
      <c r="K972" s="28"/>
      <c r="L972" s="28"/>
      <c r="M972" s="28"/>
      <c r="N972" s="28"/>
      <c r="O972" s="28"/>
      <c r="P972" s="28"/>
      <c r="Q972" s="28"/>
      <c r="R972" s="28"/>
      <c r="S972" s="28"/>
      <c r="T972" s="28"/>
      <c r="U972" s="28"/>
    </row>
    <row r="973" spans="1:21" ht="11.25" customHeight="1" x14ac:dyDescent="0.2">
      <c r="A973" s="28"/>
      <c r="B973" s="28"/>
      <c r="C973" s="28"/>
      <c r="D973" s="31"/>
      <c r="E973" s="28"/>
      <c r="F973" s="28"/>
      <c r="G973" s="28"/>
      <c r="H973" s="28"/>
      <c r="I973" s="28"/>
      <c r="J973" s="28"/>
      <c r="K973" s="28"/>
      <c r="L973" s="28"/>
      <c r="M973" s="28"/>
      <c r="N973" s="28"/>
      <c r="O973" s="28"/>
      <c r="P973" s="28"/>
      <c r="Q973" s="28"/>
      <c r="R973" s="28"/>
      <c r="S973" s="28"/>
      <c r="T973" s="28"/>
      <c r="U973" s="28"/>
    </row>
    <row r="974" spans="1:21" ht="11.25" customHeight="1" x14ac:dyDescent="0.2">
      <c r="A974" s="28"/>
      <c r="B974" s="28"/>
      <c r="C974" s="28"/>
      <c r="D974" s="31"/>
      <c r="E974" s="28"/>
      <c r="F974" s="28"/>
      <c r="G974" s="28"/>
      <c r="H974" s="28"/>
      <c r="I974" s="28"/>
      <c r="J974" s="28"/>
      <c r="K974" s="28"/>
      <c r="L974" s="28"/>
      <c r="M974" s="28"/>
      <c r="N974" s="28"/>
      <c r="O974" s="28"/>
      <c r="P974" s="28"/>
      <c r="Q974" s="28"/>
      <c r="R974" s="28"/>
      <c r="S974" s="28"/>
      <c r="T974" s="28"/>
      <c r="U974" s="28"/>
    </row>
    <row r="975" spans="1:21" ht="11.25" customHeight="1" x14ac:dyDescent="0.2">
      <c r="A975" s="28"/>
      <c r="B975" s="28"/>
      <c r="C975" s="28"/>
      <c r="D975" s="31"/>
      <c r="E975" s="28"/>
      <c r="F975" s="28"/>
      <c r="G975" s="28"/>
      <c r="H975" s="28"/>
      <c r="I975" s="28"/>
      <c r="J975" s="28"/>
      <c r="K975" s="28"/>
      <c r="L975" s="28"/>
      <c r="M975" s="28"/>
      <c r="N975" s="28"/>
      <c r="O975" s="28"/>
      <c r="P975" s="28"/>
      <c r="Q975" s="28"/>
      <c r="R975" s="28"/>
      <c r="S975" s="28"/>
      <c r="T975" s="28"/>
      <c r="U975" s="28"/>
    </row>
    <row r="976" spans="1:21" ht="11.25" customHeight="1" x14ac:dyDescent="0.2">
      <c r="A976" s="28"/>
      <c r="B976" s="28"/>
      <c r="C976" s="28"/>
      <c r="D976" s="31"/>
      <c r="E976" s="28"/>
      <c r="F976" s="28"/>
      <c r="G976" s="28"/>
      <c r="H976" s="28"/>
      <c r="I976" s="28"/>
      <c r="J976" s="28"/>
      <c r="K976" s="28"/>
      <c r="L976" s="28"/>
      <c r="M976" s="28"/>
      <c r="N976" s="28"/>
      <c r="O976" s="28"/>
      <c r="P976" s="28"/>
      <c r="Q976" s="28"/>
      <c r="R976" s="28"/>
      <c r="S976" s="28"/>
      <c r="T976" s="28"/>
      <c r="U976" s="28"/>
    </row>
    <row r="977" spans="1:21" ht="11.25" customHeight="1" x14ac:dyDescent="0.2">
      <c r="A977" s="28"/>
      <c r="B977" s="28"/>
      <c r="C977" s="28"/>
      <c r="D977" s="31"/>
      <c r="E977" s="28"/>
      <c r="F977" s="28"/>
      <c r="G977" s="28"/>
      <c r="H977" s="28"/>
      <c r="I977" s="28"/>
      <c r="J977" s="28"/>
      <c r="K977" s="28"/>
      <c r="L977" s="28"/>
      <c r="M977" s="28"/>
      <c r="N977" s="28"/>
      <c r="O977" s="28"/>
      <c r="P977" s="28"/>
      <c r="Q977" s="28"/>
      <c r="R977" s="28"/>
      <c r="S977" s="28"/>
      <c r="T977" s="28"/>
      <c r="U977" s="28"/>
    </row>
    <row r="978" spans="1:21" ht="11.25" customHeight="1" x14ac:dyDescent="0.2">
      <c r="A978" s="28"/>
      <c r="B978" s="28"/>
      <c r="C978" s="28"/>
      <c r="D978" s="31"/>
      <c r="E978" s="28"/>
      <c r="F978" s="28"/>
      <c r="G978" s="28"/>
      <c r="H978" s="28"/>
      <c r="I978" s="28"/>
      <c r="J978" s="28"/>
      <c r="K978" s="28"/>
      <c r="L978" s="28"/>
      <c r="M978" s="28"/>
      <c r="N978" s="28"/>
      <c r="O978" s="28"/>
      <c r="P978" s="28"/>
      <c r="Q978" s="28"/>
      <c r="R978" s="28"/>
      <c r="S978" s="28"/>
      <c r="T978" s="28"/>
      <c r="U978" s="28"/>
    </row>
    <row r="979" spans="1:21" ht="11.25" customHeight="1" x14ac:dyDescent="0.2">
      <c r="A979" s="28"/>
      <c r="B979" s="28"/>
      <c r="C979" s="28"/>
      <c r="D979" s="31"/>
      <c r="E979" s="28"/>
      <c r="F979" s="28"/>
      <c r="G979" s="28"/>
      <c r="H979" s="28"/>
      <c r="I979" s="28"/>
      <c r="J979" s="28"/>
      <c r="K979" s="28"/>
      <c r="L979" s="28"/>
      <c r="M979" s="28"/>
      <c r="N979" s="28"/>
      <c r="O979" s="28"/>
      <c r="P979" s="28"/>
      <c r="Q979" s="28"/>
      <c r="R979" s="28"/>
      <c r="S979" s="28"/>
      <c r="T979" s="28"/>
      <c r="U979" s="28"/>
    </row>
    <row r="980" spans="1:21" ht="11.25" customHeight="1" x14ac:dyDescent="0.2">
      <c r="A980" s="28"/>
      <c r="B980" s="28"/>
      <c r="C980" s="28"/>
      <c r="D980" s="31"/>
      <c r="E980" s="28"/>
      <c r="F980" s="28"/>
      <c r="G980" s="28"/>
      <c r="H980" s="28"/>
      <c r="I980" s="28"/>
      <c r="J980" s="28"/>
      <c r="K980" s="28"/>
      <c r="L980" s="28"/>
      <c r="M980" s="28"/>
      <c r="N980" s="28"/>
      <c r="O980" s="28"/>
      <c r="P980" s="28"/>
      <c r="Q980" s="28"/>
      <c r="R980" s="28"/>
      <c r="S980" s="28"/>
      <c r="T980" s="28"/>
      <c r="U980" s="28"/>
    </row>
    <row r="981" spans="1:21" ht="11.25" customHeight="1" x14ac:dyDescent="0.2">
      <c r="A981" s="28"/>
      <c r="B981" s="28"/>
      <c r="C981" s="28"/>
      <c r="D981" s="31"/>
      <c r="E981" s="28"/>
      <c r="F981" s="28"/>
      <c r="G981" s="28"/>
      <c r="H981" s="28"/>
      <c r="I981" s="28"/>
      <c r="J981" s="28"/>
      <c r="K981" s="28"/>
      <c r="L981" s="28"/>
      <c r="M981" s="28"/>
      <c r="N981" s="28"/>
      <c r="O981" s="28"/>
      <c r="P981" s="28"/>
      <c r="Q981" s="28"/>
      <c r="R981" s="28"/>
      <c r="S981" s="28"/>
      <c r="T981" s="28"/>
      <c r="U981" s="28"/>
    </row>
    <row r="982" spans="1:21" ht="11.25" customHeight="1" x14ac:dyDescent="0.2">
      <c r="A982" s="28"/>
      <c r="B982" s="28"/>
      <c r="C982" s="28"/>
      <c r="D982" s="31"/>
      <c r="E982" s="28"/>
      <c r="F982" s="28"/>
      <c r="G982" s="28"/>
      <c r="H982" s="28"/>
      <c r="I982" s="28"/>
      <c r="J982" s="28"/>
      <c r="K982" s="28"/>
      <c r="L982" s="28"/>
      <c r="M982" s="28"/>
      <c r="N982" s="28"/>
      <c r="O982" s="28"/>
      <c r="P982" s="28"/>
      <c r="Q982" s="28"/>
      <c r="R982" s="28"/>
      <c r="S982" s="28"/>
      <c r="T982" s="28"/>
      <c r="U982" s="28"/>
    </row>
    <row r="983" spans="1:21" ht="11.25" customHeight="1" x14ac:dyDescent="0.2">
      <c r="A983" s="28"/>
      <c r="B983" s="28"/>
      <c r="C983" s="28"/>
      <c r="D983" s="31"/>
      <c r="E983" s="28"/>
      <c r="F983" s="28"/>
      <c r="G983" s="28"/>
      <c r="H983" s="28"/>
      <c r="I983" s="28"/>
      <c r="J983" s="28"/>
      <c r="K983" s="28"/>
      <c r="L983" s="28"/>
      <c r="M983" s="28"/>
      <c r="N983" s="28"/>
      <c r="O983" s="28"/>
      <c r="P983" s="28"/>
      <c r="Q983" s="28"/>
      <c r="R983" s="28"/>
      <c r="S983" s="28"/>
      <c r="T983" s="28"/>
      <c r="U983" s="28"/>
    </row>
    <row r="984" spans="1:21" ht="11.25" customHeight="1" x14ac:dyDescent="0.2">
      <c r="A984" s="28"/>
      <c r="B984" s="28"/>
      <c r="C984" s="28"/>
      <c r="D984" s="31"/>
      <c r="E984" s="28"/>
      <c r="F984" s="28"/>
      <c r="G984" s="28"/>
      <c r="H984" s="28"/>
      <c r="I984" s="28"/>
      <c r="J984" s="28"/>
      <c r="K984" s="28"/>
      <c r="L984" s="28"/>
      <c r="M984" s="28"/>
      <c r="N984" s="28"/>
      <c r="O984" s="28"/>
      <c r="P984" s="28"/>
      <c r="Q984" s="28"/>
      <c r="R984" s="28"/>
      <c r="S984" s="28"/>
      <c r="T984" s="28"/>
      <c r="U984" s="28"/>
    </row>
    <row r="985" spans="1:21" ht="11.25" customHeight="1" x14ac:dyDescent="0.2">
      <c r="A985" s="28"/>
      <c r="B985" s="28"/>
      <c r="C985" s="28"/>
      <c r="D985" s="31"/>
      <c r="E985" s="28"/>
      <c r="F985" s="28"/>
      <c r="G985" s="28"/>
      <c r="H985" s="28"/>
      <c r="I985" s="28"/>
      <c r="J985" s="28"/>
      <c r="K985" s="28"/>
      <c r="L985" s="28"/>
      <c r="M985" s="28"/>
      <c r="N985" s="28"/>
      <c r="O985" s="28"/>
      <c r="P985" s="28"/>
      <c r="Q985" s="28"/>
      <c r="R985" s="28"/>
      <c r="S985" s="28"/>
      <c r="T985" s="28"/>
      <c r="U985" s="28"/>
    </row>
    <row r="986" spans="1:21" ht="11.25" customHeight="1" x14ac:dyDescent="0.2">
      <c r="A986" s="28"/>
      <c r="B986" s="28"/>
      <c r="C986" s="28"/>
      <c r="D986" s="31"/>
      <c r="E986" s="28"/>
      <c r="F986" s="28"/>
      <c r="G986" s="28"/>
      <c r="H986" s="28"/>
      <c r="I986" s="28"/>
      <c r="J986" s="28"/>
      <c r="K986" s="28"/>
      <c r="L986" s="28"/>
      <c r="M986" s="28"/>
      <c r="N986" s="28"/>
      <c r="O986" s="28"/>
      <c r="P986" s="28"/>
      <c r="Q986" s="28"/>
      <c r="R986" s="28"/>
      <c r="S986" s="28"/>
      <c r="T986" s="28"/>
      <c r="U986" s="28"/>
    </row>
    <row r="987" spans="1:21" ht="11.25" customHeight="1" x14ac:dyDescent="0.2">
      <c r="A987" s="28"/>
      <c r="B987" s="28"/>
      <c r="C987" s="28"/>
      <c r="D987" s="31"/>
      <c r="E987" s="28"/>
      <c r="F987" s="28"/>
      <c r="G987" s="28"/>
      <c r="H987" s="28"/>
      <c r="I987" s="28"/>
      <c r="J987" s="28"/>
      <c r="K987" s="28"/>
      <c r="L987" s="28"/>
      <c r="M987" s="28"/>
      <c r="N987" s="28"/>
      <c r="O987" s="28"/>
      <c r="P987" s="28"/>
      <c r="Q987" s="28"/>
      <c r="R987" s="28"/>
      <c r="S987" s="28"/>
      <c r="T987" s="28"/>
      <c r="U987" s="28"/>
    </row>
    <row r="988" spans="1:21" ht="11.25" customHeight="1" x14ac:dyDescent="0.2">
      <c r="A988" s="28"/>
      <c r="B988" s="28"/>
      <c r="C988" s="28"/>
      <c r="D988" s="31"/>
      <c r="E988" s="28"/>
      <c r="F988" s="28"/>
      <c r="G988" s="28"/>
      <c r="H988" s="28"/>
      <c r="I988" s="28"/>
      <c r="J988" s="28"/>
      <c r="K988" s="28"/>
      <c r="L988" s="28"/>
      <c r="M988" s="28"/>
      <c r="N988" s="28"/>
      <c r="O988" s="28"/>
      <c r="P988" s="28"/>
      <c r="Q988" s="28"/>
      <c r="R988" s="28"/>
      <c r="S988" s="28"/>
      <c r="T988" s="28"/>
      <c r="U988" s="28"/>
    </row>
    <row r="989" spans="1:21" ht="11.25" customHeight="1" x14ac:dyDescent="0.2">
      <c r="A989" s="28"/>
      <c r="B989" s="28"/>
      <c r="C989" s="28"/>
      <c r="D989" s="31"/>
      <c r="E989" s="28"/>
      <c r="F989" s="28"/>
      <c r="G989" s="28"/>
      <c r="H989" s="28"/>
      <c r="I989" s="28"/>
      <c r="J989" s="28"/>
      <c r="K989" s="28"/>
      <c r="L989" s="28"/>
      <c r="M989" s="28"/>
      <c r="N989" s="28"/>
      <c r="O989" s="28"/>
      <c r="P989" s="28"/>
      <c r="Q989" s="28"/>
      <c r="R989" s="28"/>
      <c r="S989" s="28"/>
      <c r="T989" s="28"/>
      <c r="U989" s="28"/>
    </row>
    <row r="990" spans="1:21" ht="11.25" customHeight="1" x14ac:dyDescent="0.2">
      <c r="A990" s="28"/>
      <c r="B990" s="28"/>
      <c r="C990" s="28"/>
      <c r="D990" s="31"/>
      <c r="E990" s="28"/>
      <c r="F990" s="28"/>
      <c r="G990" s="28"/>
      <c r="H990" s="28"/>
      <c r="I990" s="28"/>
      <c r="J990" s="28"/>
      <c r="K990" s="28"/>
      <c r="L990" s="28"/>
      <c r="M990" s="28"/>
      <c r="N990" s="28"/>
      <c r="O990" s="28"/>
      <c r="P990" s="28"/>
      <c r="Q990" s="28"/>
      <c r="R990" s="28"/>
      <c r="S990" s="28"/>
      <c r="T990" s="28"/>
      <c r="U990" s="28"/>
    </row>
    <row r="991" spans="1:21" ht="11.25" customHeight="1" x14ac:dyDescent="0.2">
      <c r="A991" s="28"/>
      <c r="B991" s="28"/>
      <c r="C991" s="28"/>
      <c r="D991" s="31"/>
      <c r="E991" s="28"/>
      <c r="F991" s="28"/>
      <c r="G991" s="28"/>
      <c r="H991" s="28"/>
      <c r="I991" s="28"/>
      <c r="J991" s="28"/>
      <c r="K991" s="28"/>
      <c r="L991" s="28"/>
      <c r="M991" s="28"/>
      <c r="N991" s="28"/>
      <c r="O991" s="28"/>
      <c r="P991" s="28"/>
      <c r="Q991" s="28"/>
      <c r="R991" s="28"/>
      <c r="S991" s="28"/>
      <c r="T991" s="28"/>
      <c r="U991" s="28"/>
    </row>
    <row r="992" spans="1:21" ht="11.25" customHeight="1" x14ac:dyDescent="0.2">
      <c r="A992" s="28"/>
      <c r="B992" s="28"/>
      <c r="C992" s="28"/>
      <c r="D992" s="31"/>
      <c r="E992" s="28"/>
      <c r="F992" s="28"/>
      <c r="G992" s="28"/>
      <c r="H992" s="28"/>
      <c r="I992" s="28"/>
      <c r="J992" s="28"/>
      <c r="K992" s="28"/>
      <c r="L992" s="28"/>
      <c r="M992" s="28"/>
      <c r="N992" s="28"/>
      <c r="O992" s="28"/>
      <c r="P992" s="28"/>
      <c r="Q992" s="28"/>
      <c r="R992" s="28"/>
      <c r="S992" s="28"/>
      <c r="T992" s="28"/>
      <c r="U992" s="28"/>
    </row>
    <row r="993" spans="1:21" ht="11.25" customHeight="1" x14ac:dyDescent="0.2">
      <c r="A993" s="28"/>
      <c r="B993" s="28"/>
      <c r="C993" s="28"/>
      <c r="D993" s="31"/>
      <c r="E993" s="28"/>
      <c r="F993" s="28"/>
      <c r="G993" s="28"/>
      <c r="H993" s="28"/>
      <c r="I993" s="28"/>
      <c r="J993" s="28"/>
      <c r="K993" s="28"/>
      <c r="L993" s="28"/>
      <c r="M993" s="28"/>
      <c r="N993" s="28"/>
      <c r="O993" s="28"/>
      <c r="P993" s="28"/>
      <c r="Q993" s="28"/>
      <c r="R993" s="28"/>
      <c r="S993" s="28"/>
      <c r="T993" s="28"/>
      <c r="U993" s="28"/>
    </row>
    <row r="994" spans="1:21" ht="11.25" customHeight="1" x14ac:dyDescent="0.2">
      <c r="A994" s="28"/>
      <c r="B994" s="28"/>
      <c r="C994" s="28"/>
      <c r="D994" s="31"/>
      <c r="E994" s="28"/>
      <c r="F994" s="28"/>
      <c r="G994" s="28"/>
      <c r="H994" s="28"/>
      <c r="I994" s="28"/>
      <c r="J994" s="28"/>
      <c r="K994" s="28"/>
      <c r="L994" s="28"/>
      <c r="M994" s="28"/>
      <c r="N994" s="28"/>
      <c r="O994" s="28"/>
      <c r="P994" s="28"/>
      <c r="Q994" s="28"/>
      <c r="R994" s="28"/>
      <c r="S994" s="28"/>
      <c r="T994" s="28"/>
      <c r="U994" s="28"/>
    </row>
    <row r="995" spans="1:21" ht="11.25" customHeight="1" x14ac:dyDescent="0.2">
      <c r="A995" s="28"/>
      <c r="B995" s="28"/>
      <c r="C995" s="28"/>
      <c r="D995" s="31"/>
      <c r="E995" s="28"/>
      <c r="F995" s="28"/>
      <c r="G995" s="28"/>
      <c r="H995" s="28"/>
      <c r="I995" s="28"/>
      <c r="J995" s="28"/>
      <c r="K995" s="28"/>
      <c r="L995" s="28"/>
      <c r="M995" s="28"/>
      <c r="N995" s="28"/>
      <c r="O995" s="28"/>
      <c r="P995" s="28"/>
      <c r="Q995" s="28"/>
      <c r="R995" s="28"/>
      <c r="S995" s="28"/>
      <c r="T995" s="28"/>
      <c r="U995" s="28"/>
    </row>
    <row r="996" spans="1:21" ht="11.25" customHeight="1" x14ac:dyDescent="0.2">
      <c r="A996" s="28"/>
      <c r="B996" s="28"/>
      <c r="C996" s="28"/>
      <c r="D996" s="31"/>
      <c r="E996" s="28"/>
      <c r="F996" s="28"/>
      <c r="G996" s="28"/>
      <c r="H996" s="28"/>
      <c r="I996" s="28"/>
      <c r="J996" s="28"/>
      <c r="K996" s="28"/>
      <c r="L996" s="28"/>
      <c r="M996" s="28"/>
      <c r="N996" s="28"/>
      <c r="O996" s="28"/>
      <c r="P996" s="28"/>
      <c r="Q996" s="28"/>
      <c r="R996" s="28"/>
      <c r="S996" s="28"/>
      <c r="T996" s="28"/>
      <c r="U996" s="28"/>
    </row>
    <row r="997" spans="1:21" ht="11.25" customHeight="1" x14ac:dyDescent="0.2">
      <c r="A997" s="28"/>
      <c r="B997" s="28"/>
      <c r="C997" s="28"/>
      <c r="D997" s="31"/>
      <c r="E997" s="28"/>
      <c r="F997" s="28"/>
      <c r="G997" s="28"/>
      <c r="H997" s="28"/>
      <c r="I997" s="28"/>
      <c r="J997" s="28"/>
      <c r="K997" s="28"/>
      <c r="L997" s="28"/>
      <c r="M997" s="28"/>
      <c r="N997" s="28"/>
      <c r="O997" s="28"/>
      <c r="P997" s="28"/>
      <c r="Q997" s="28"/>
      <c r="R997" s="28"/>
      <c r="S997" s="28"/>
      <c r="T997" s="28"/>
      <c r="U997" s="28"/>
    </row>
    <row r="998" spans="1:21" ht="11.25" customHeight="1" x14ac:dyDescent="0.2">
      <c r="A998" s="28"/>
      <c r="B998" s="28"/>
      <c r="C998" s="28"/>
      <c r="D998" s="31"/>
      <c r="E998" s="28"/>
      <c r="F998" s="28"/>
      <c r="G998" s="28"/>
      <c r="H998" s="28"/>
      <c r="I998" s="28"/>
      <c r="J998" s="28"/>
      <c r="K998" s="28"/>
      <c r="L998" s="28"/>
      <c r="M998" s="28"/>
      <c r="N998" s="28"/>
      <c r="O998" s="28"/>
      <c r="P998" s="28"/>
      <c r="Q998" s="28"/>
      <c r="R998" s="28"/>
      <c r="S998" s="28"/>
      <c r="T998" s="28"/>
      <c r="U998" s="28"/>
    </row>
    <row r="999" spans="1:21" ht="11.25" customHeight="1" x14ac:dyDescent="0.2">
      <c r="A999" s="28"/>
      <c r="B999" s="28"/>
      <c r="C999" s="28"/>
      <c r="D999" s="31"/>
      <c r="E999" s="28"/>
      <c r="F999" s="28"/>
      <c r="G999" s="28"/>
      <c r="H999" s="28"/>
      <c r="I999" s="28"/>
      <c r="J999" s="28"/>
      <c r="K999" s="28"/>
      <c r="L999" s="28"/>
      <c r="M999" s="28"/>
      <c r="N999" s="28"/>
      <c r="O999" s="28"/>
      <c r="P999" s="28"/>
      <c r="Q999" s="28"/>
      <c r="R999" s="28"/>
      <c r="S999" s="28"/>
      <c r="T999" s="28"/>
      <c r="U999" s="28"/>
    </row>
    <row r="1000" spans="1:21" ht="11.25" customHeight="1" x14ac:dyDescent="0.2">
      <c r="A1000" s="28"/>
      <c r="B1000" s="28"/>
      <c r="C1000" s="28"/>
      <c r="D1000" s="31"/>
      <c r="E1000" s="28"/>
      <c r="F1000" s="28"/>
      <c r="G1000" s="28"/>
      <c r="H1000" s="28"/>
      <c r="I1000" s="28"/>
      <c r="J1000" s="28"/>
      <c r="K1000" s="28"/>
      <c r="L1000" s="28"/>
      <c r="M1000" s="28"/>
      <c r="N1000" s="28"/>
      <c r="O1000" s="28"/>
      <c r="P1000" s="28"/>
      <c r="Q1000" s="28"/>
      <c r="R1000" s="28"/>
      <c r="S1000" s="28"/>
      <c r="T1000" s="28"/>
      <c r="U1000" s="28"/>
    </row>
    <row r="1001" spans="1:21" ht="11.25" customHeight="1" x14ac:dyDescent="0.2">
      <c r="A1001" s="28"/>
      <c r="B1001" s="28"/>
      <c r="C1001" s="28"/>
      <c r="D1001" s="31"/>
      <c r="E1001" s="28"/>
      <c r="F1001" s="28"/>
      <c r="G1001" s="28"/>
      <c r="H1001" s="28"/>
      <c r="I1001" s="28"/>
      <c r="J1001" s="28"/>
      <c r="K1001" s="28"/>
      <c r="L1001" s="28"/>
      <c r="M1001" s="28"/>
      <c r="N1001" s="28"/>
      <c r="O1001" s="28"/>
      <c r="P1001" s="28"/>
      <c r="Q1001" s="28"/>
      <c r="R1001" s="28"/>
      <c r="S1001" s="28"/>
      <c r="T1001" s="28"/>
      <c r="U1001" s="28"/>
    </row>
    <row r="1002" spans="1:21" ht="11.25" customHeight="1" x14ac:dyDescent="0.2">
      <c r="A1002" s="28"/>
      <c r="B1002" s="28"/>
      <c r="C1002" s="28"/>
      <c r="D1002" s="31"/>
      <c r="E1002" s="28"/>
      <c r="F1002" s="28"/>
      <c r="G1002" s="28"/>
      <c r="H1002" s="28"/>
      <c r="I1002" s="28"/>
      <c r="J1002" s="28"/>
      <c r="K1002" s="28"/>
      <c r="L1002" s="28"/>
      <c r="M1002" s="28"/>
      <c r="N1002" s="28"/>
      <c r="O1002" s="28"/>
      <c r="P1002" s="28"/>
      <c r="Q1002" s="28"/>
      <c r="R1002" s="28"/>
      <c r="S1002" s="28"/>
      <c r="T1002" s="28"/>
      <c r="U1002" s="28"/>
    </row>
    <row r="1003" spans="1:21" ht="11.25" customHeight="1" x14ac:dyDescent="0.2">
      <c r="A1003" s="28"/>
      <c r="B1003" s="28"/>
      <c r="C1003" s="28"/>
      <c r="D1003" s="31"/>
      <c r="E1003" s="28"/>
      <c r="F1003" s="28"/>
      <c r="G1003" s="28"/>
      <c r="H1003" s="28"/>
      <c r="I1003" s="28"/>
      <c r="J1003" s="28"/>
      <c r="K1003" s="28"/>
      <c r="L1003" s="28"/>
      <c r="M1003" s="28"/>
      <c r="N1003" s="28"/>
      <c r="O1003" s="28"/>
      <c r="P1003" s="28"/>
      <c r="Q1003" s="28"/>
      <c r="R1003" s="28"/>
      <c r="S1003" s="28"/>
      <c r="T1003" s="28"/>
      <c r="U1003" s="28"/>
    </row>
    <row r="1004" spans="1:21" ht="11.25" customHeight="1" x14ac:dyDescent="0.2">
      <c r="A1004" s="28"/>
      <c r="B1004" s="28"/>
      <c r="C1004" s="28"/>
      <c r="D1004" s="31"/>
      <c r="E1004" s="28"/>
      <c r="F1004" s="28"/>
      <c r="G1004" s="28"/>
      <c r="H1004" s="28"/>
      <c r="I1004" s="28"/>
      <c r="J1004" s="28"/>
      <c r="K1004" s="28"/>
      <c r="L1004" s="28"/>
      <c r="M1004" s="28"/>
      <c r="N1004" s="28"/>
      <c r="O1004" s="28"/>
      <c r="P1004" s="28"/>
      <c r="Q1004" s="28"/>
      <c r="R1004" s="28"/>
      <c r="S1004" s="28"/>
      <c r="T1004" s="28"/>
      <c r="U1004" s="28"/>
    </row>
    <row r="1005" spans="1:21" ht="11.25" customHeight="1" x14ac:dyDescent="0.2">
      <c r="A1005" s="28"/>
      <c r="B1005" s="28"/>
      <c r="C1005" s="28"/>
      <c r="D1005" s="31"/>
      <c r="E1005" s="28"/>
      <c r="F1005" s="28"/>
      <c r="G1005" s="28"/>
      <c r="H1005" s="28"/>
      <c r="I1005" s="28"/>
      <c r="J1005" s="28"/>
      <c r="K1005" s="28"/>
      <c r="L1005" s="28"/>
      <c r="M1005" s="28"/>
      <c r="N1005" s="28"/>
      <c r="O1005" s="28"/>
      <c r="P1005" s="28"/>
      <c r="Q1005" s="28"/>
      <c r="R1005" s="28"/>
      <c r="S1005" s="28"/>
      <c r="T1005" s="28"/>
      <c r="U1005" s="28"/>
    </row>
    <row r="1006" spans="1:21" ht="11.25" customHeight="1" x14ac:dyDescent="0.2">
      <c r="A1006" s="28"/>
      <c r="B1006" s="28"/>
      <c r="C1006" s="28"/>
      <c r="D1006" s="31"/>
      <c r="E1006" s="28"/>
      <c r="F1006" s="28"/>
      <c r="G1006" s="28"/>
      <c r="H1006" s="28"/>
      <c r="I1006" s="28"/>
      <c r="J1006" s="28"/>
      <c r="K1006" s="28"/>
      <c r="L1006" s="28"/>
      <c r="M1006" s="28"/>
      <c r="N1006" s="28"/>
      <c r="O1006" s="28"/>
      <c r="P1006" s="28"/>
      <c r="Q1006" s="28"/>
      <c r="R1006" s="28"/>
      <c r="S1006" s="28"/>
      <c r="T1006" s="28"/>
      <c r="U1006" s="28"/>
    </row>
    <row r="1007" spans="1:21" ht="11.25" customHeight="1" x14ac:dyDescent="0.2">
      <c r="A1007" s="28"/>
      <c r="B1007" s="28"/>
      <c r="C1007" s="28"/>
      <c r="D1007" s="31"/>
      <c r="E1007" s="28"/>
      <c r="F1007" s="28"/>
      <c r="G1007" s="28"/>
      <c r="H1007" s="28"/>
      <c r="I1007" s="28"/>
      <c r="J1007" s="28"/>
      <c r="K1007" s="28"/>
      <c r="L1007" s="28"/>
      <c r="M1007" s="28"/>
      <c r="N1007" s="28"/>
      <c r="O1007" s="28"/>
      <c r="P1007" s="28"/>
      <c r="Q1007" s="28"/>
      <c r="R1007" s="28"/>
      <c r="S1007" s="28"/>
      <c r="T1007" s="28"/>
      <c r="U1007" s="28"/>
    </row>
    <row r="1008" spans="1:21" ht="11.25" customHeight="1" x14ac:dyDescent="0.2">
      <c r="A1008" s="28"/>
      <c r="B1008" s="28"/>
      <c r="C1008" s="28"/>
      <c r="D1008" s="31"/>
      <c r="E1008" s="28"/>
      <c r="F1008" s="28"/>
      <c r="G1008" s="28"/>
      <c r="H1008" s="28"/>
      <c r="I1008" s="28"/>
      <c r="J1008" s="28"/>
      <c r="K1008" s="28"/>
      <c r="L1008" s="28"/>
      <c r="M1008" s="28"/>
      <c r="N1008" s="28"/>
      <c r="O1008" s="28"/>
      <c r="P1008" s="28"/>
      <c r="Q1008" s="28"/>
      <c r="R1008" s="28"/>
      <c r="S1008" s="28"/>
      <c r="T1008" s="28"/>
      <c r="U1008" s="28"/>
    </row>
    <row r="1009" spans="1:21" ht="11.25" customHeight="1" x14ac:dyDescent="0.2">
      <c r="A1009" s="28"/>
      <c r="B1009" s="28"/>
      <c r="C1009" s="28"/>
      <c r="D1009" s="31"/>
      <c r="E1009" s="28"/>
      <c r="F1009" s="28"/>
      <c r="G1009" s="28"/>
      <c r="H1009" s="28"/>
      <c r="I1009" s="28"/>
      <c r="J1009" s="28"/>
      <c r="K1009" s="28"/>
      <c r="L1009" s="28"/>
      <c r="M1009" s="28"/>
      <c r="N1009" s="28"/>
      <c r="O1009" s="28"/>
      <c r="P1009" s="28"/>
      <c r="Q1009" s="28"/>
      <c r="R1009" s="28"/>
      <c r="S1009" s="28"/>
      <c r="T1009" s="28"/>
      <c r="U1009" s="28"/>
    </row>
    <row r="1010" spans="1:21" ht="11.25" customHeight="1" x14ac:dyDescent="0.2">
      <c r="A1010" s="28"/>
      <c r="B1010" s="28"/>
      <c r="C1010" s="28"/>
      <c r="D1010" s="31"/>
      <c r="E1010" s="28"/>
      <c r="F1010" s="28"/>
      <c r="G1010" s="28"/>
      <c r="H1010" s="28"/>
      <c r="I1010" s="28"/>
      <c r="J1010" s="28"/>
      <c r="K1010" s="28"/>
      <c r="L1010" s="28"/>
      <c r="M1010" s="28"/>
      <c r="N1010" s="28"/>
      <c r="O1010" s="28"/>
      <c r="P1010" s="28"/>
      <c r="Q1010" s="28"/>
      <c r="R1010" s="28"/>
      <c r="S1010" s="28"/>
      <c r="T1010" s="28"/>
      <c r="U1010" s="28"/>
    </row>
    <row r="1011" spans="1:21" ht="11.25" customHeight="1" x14ac:dyDescent="0.2">
      <c r="A1011" s="28"/>
      <c r="B1011" s="28"/>
      <c r="C1011" s="28"/>
      <c r="D1011" s="31"/>
      <c r="E1011" s="28"/>
      <c r="F1011" s="28"/>
      <c r="G1011" s="28"/>
      <c r="H1011" s="28"/>
      <c r="I1011" s="28"/>
      <c r="J1011" s="28"/>
      <c r="K1011" s="28"/>
      <c r="L1011" s="28"/>
      <c r="M1011" s="28"/>
      <c r="N1011" s="28"/>
      <c r="O1011" s="28"/>
      <c r="P1011" s="28"/>
      <c r="Q1011" s="28"/>
      <c r="R1011" s="28"/>
      <c r="S1011" s="28"/>
      <c r="T1011" s="28"/>
      <c r="U1011" s="28"/>
    </row>
    <row r="1012" spans="1:21" ht="11.25" customHeight="1" x14ac:dyDescent="0.2">
      <c r="A1012" s="28"/>
      <c r="B1012" s="28"/>
      <c r="C1012" s="28"/>
      <c r="D1012" s="31"/>
      <c r="E1012" s="28"/>
      <c r="F1012" s="28"/>
      <c r="G1012" s="28"/>
      <c r="H1012" s="28"/>
      <c r="I1012" s="28"/>
      <c r="J1012" s="28"/>
      <c r="K1012" s="28"/>
      <c r="L1012" s="28"/>
      <c r="M1012" s="28"/>
      <c r="N1012" s="28"/>
      <c r="O1012" s="28"/>
      <c r="P1012" s="28"/>
      <c r="Q1012" s="28"/>
      <c r="R1012" s="28"/>
      <c r="S1012" s="28"/>
      <c r="T1012" s="28"/>
      <c r="U1012" s="28"/>
    </row>
    <row r="1013" spans="1:21" ht="11.25" customHeight="1" x14ac:dyDescent="0.2">
      <c r="A1013" s="28"/>
      <c r="B1013" s="28"/>
      <c r="C1013" s="28"/>
      <c r="D1013" s="31"/>
      <c r="E1013" s="28"/>
      <c r="F1013" s="28"/>
      <c r="G1013" s="28"/>
      <c r="H1013" s="28"/>
      <c r="I1013" s="28"/>
      <c r="J1013" s="28"/>
      <c r="K1013" s="28"/>
      <c r="L1013" s="28"/>
      <c r="M1013" s="28"/>
      <c r="N1013" s="28"/>
      <c r="O1013" s="28"/>
      <c r="P1013" s="28"/>
      <c r="Q1013" s="28"/>
      <c r="R1013" s="28"/>
      <c r="S1013" s="28"/>
      <c r="T1013" s="28"/>
      <c r="U1013" s="28"/>
    </row>
    <row r="1014" spans="1:21" ht="11.25" customHeight="1" x14ac:dyDescent="0.2">
      <c r="A1014" s="28"/>
      <c r="B1014" s="28"/>
      <c r="C1014" s="28"/>
      <c r="D1014" s="31"/>
      <c r="E1014" s="28"/>
      <c r="F1014" s="28"/>
      <c r="G1014" s="28"/>
      <c r="H1014" s="28"/>
      <c r="I1014" s="28"/>
      <c r="J1014" s="28"/>
      <c r="K1014" s="28"/>
      <c r="L1014" s="28"/>
      <c r="M1014" s="28"/>
      <c r="N1014" s="28"/>
      <c r="O1014" s="28"/>
      <c r="P1014" s="28"/>
      <c r="Q1014" s="28"/>
      <c r="R1014" s="28"/>
      <c r="S1014" s="28"/>
      <c r="T1014" s="28"/>
      <c r="U1014" s="28"/>
    </row>
    <row r="1015" spans="1:21" ht="11.25" customHeight="1" x14ac:dyDescent="0.2">
      <c r="A1015" s="28"/>
      <c r="B1015" s="28"/>
      <c r="C1015" s="28"/>
      <c r="D1015" s="31"/>
      <c r="E1015" s="28"/>
      <c r="F1015" s="28"/>
      <c r="G1015" s="28"/>
      <c r="H1015" s="28"/>
      <c r="I1015" s="28"/>
      <c r="J1015" s="28"/>
      <c r="K1015" s="28"/>
      <c r="L1015" s="28"/>
      <c r="M1015" s="28"/>
      <c r="N1015" s="28"/>
      <c r="O1015" s="28"/>
      <c r="P1015" s="28"/>
      <c r="Q1015" s="28"/>
      <c r="R1015" s="28"/>
      <c r="S1015" s="28"/>
      <c r="T1015" s="28"/>
      <c r="U1015" s="28"/>
    </row>
    <row r="1016" spans="1:21" ht="11.25" customHeight="1" x14ac:dyDescent="0.2">
      <c r="A1016" s="28"/>
      <c r="B1016" s="28"/>
      <c r="C1016" s="28"/>
      <c r="D1016" s="31"/>
      <c r="E1016" s="28"/>
      <c r="F1016" s="28"/>
      <c r="G1016" s="28"/>
      <c r="H1016" s="28"/>
      <c r="I1016" s="28"/>
      <c r="J1016" s="28"/>
      <c r="K1016" s="28"/>
      <c r="L1016" s="28"/>
      <c r="M1016" s="28"/>
      <c r="N1016" s="28"/>
      <c r="O1016" s="28"/>
      <c r="P1016" s="28"/>
      <c r="Q1016" s="28"/>
      <c r="R1016" s="28"/>
      <c r="S1016" s="28"/>
      <c r="T1016" s="28"/>
      <c r="U1016" s="28"/>
    </row>
    <row r="1017" spans="1:21" ht="11.25" customHeight="1" x14ac:dyDescent="0.2">
      <c r="A1017" s="28"/>
      <c r="B1017" s="28"/>
      <c r="C1017" s="28"/>
      <c r="D1017" s="31"/>
      <c r="E1017" s="28"/>
      <c r="F1017" s="28"/>
      <c r="G1017" s="28"/>
      <c r="H1017" s="28"/>
      <c r="I1017" s="28"/>
      <c r="J1017" s="28"/>
      <c r="K1017" s="28"/>
      <c r="L1017" s="28"/>
      <c r="M1017" s="28"/>
      <c r="N1017" s="28"/>
      <c r="O1017" s="28"/>
      <c r="P1017" s="28"/>
      <c r="Q1017" s="28"/>
      <c r="R1017" s="28"/>
      <c r="S1017" s="28"/>
      <c r="T1017" s="28"/>
      <c r="U1017" s="28"/>
    </row>
    <row r="1018" spans="1:21" ht="11.25" customHeight="1" x14ac:dyDescent="0.2">
      <c r="A1018" s="28"/>
      <c r="B1018" s="28"/>
      <c r="C1018" s="28"/>
      <c r="D1018" s="31"/>
      <c r="E1018" s="28"/>
      <c r="F1018" s="28"/>
      <c r="G1018" s="28"/>
      <c r="H1018" s="28"/>
      <c r="I1018" s="28"/>
      <c r="J1018" s="28"/>
      <c r="K1018" s="28"/>
      <c r="L1018" s="28"/>
      <c r="M1018" s="28"/>
      <c r="N1018" s="28"/>
      <c r="O1018" s="28"/>
      <c r="P1018" s="28"/>
      <c r="Q1018" s="28"/>
      <c r="R1018" s="28"/>
      <c r="S1018" s="28"/>
      <c r="T1018" s="28"/>
      <c r="U1018" s="28"/>
    </row>
    <row r="1019" spans="1:21" ht="11.25" customHeight="1" x14ac:dyDescent="0.2">
      <c r="A1019" s="28"/>
      <c r="B1019" s="28"/>
      <c r="C1019" s="28"/>
      <c r="D1019" s="31"/>
      <c r="E1019" s="28"/>
      <c r="F1019" s="28"/>
      <c r="G1019" s="28"/>
      <c r="H1019" s="28"/>
      <c r="I1019" s="28"/>
      <c r="J1019" s="28"/>
      <c r="K1019" s="28"/>
      <c r="L1019" s="28"/>
      <c r="M1019" s="28"/>
      <c r="N1019" s="28"/>
      <c r="O1019" s="28"/>
      <c r="P1019" s="28"/>
      <c r="Q1019" s="28"/>
      <c r="R1019" s="28"/>
      <c r="S1019" s="28"/>
      <c r="T1019" s="28"/>
      <c r="U1019" s="28"/>
    </row>
    <row r="1020" spans="1:21" ht="11.25" customHeight="1" x14ac:dyDescent="0.2">
      <c r="A1020" s="28"/>
      <c r="B1020" s="28"/>
      <c r="C1020" s="28"/>
      <c r="D1020" s="31"/>
      <c r="E1020" s="28"/>
      <c r="F1020" s="28"/>
      <c r="G1020" s="28"/>
      <c r="H1020" s="28"/>
      <c r="I1020" s="28"/>
      <c r="J1020" s="28"/>
      <c r="K1020" s="28"/>
      <c r="L1020" s="28"/>
      <c r="M1020" s="28"/>
      <c r="N1020" s="28"/>
      <c r="O1020" s="28"/>
      <c r="P1020" s="28"/>
      <c r="Q1020" s="28"/>
      <c r="R1020" s="28"/>
      <c r="S1020" s="28"/>
      <c r="T1020" s="28"/>
      <c r="U1020" s="28"/>
    </row>
    <row r="1021" spans="1:21" ht="11.25" customHeight="1" x14ac:dyDescent="0.2">
      <c r="A1021" s="28"/>
      <c r="B1021" s="28"/>
      <c r="C1021" s="28"/>
      <c r="D1021" s="31"/>
      <c r="E1021" s="28"/>
      <c r="F1021" s="28"/>
      <c r="G1021" s="28"/>
      <c r="H1021" s="28"/>
      <c r="I1021" s="28"/>
      <c r="J1021" s="28"/>
      <c r="K1021" s="28"/>
      <c r="L1021" s="28"/>
      <c r="M1021" s="28"/>
      <c r="N1021" s="28"/>
      <c r="O1021" s="28"/>
      <c r="P1021" s="28"/>
      <c r="Q1021" s="28"/>
      <c r="R1021" s="28"/>
      <c r="S1021" s="28"/>
      <c r="T1021" s="28"/>
      <c r="U1021" s="28"/>
    </row>
    <row r="1022" spans="1:21" ht="11.25" customHeight="1" x14ac:dyDescent="0.2">
      <c r="A1022" s="28"/>
      <c r="B1022" s="28"/>
      <c r="C1022" s="28"/>
      <c r="D1022" s="31"/>
      <c r="E1022" s="28"/>
      <c r="F1022" s="28"/>
      <c r="G1022" s="28"/>
      <c r="H1022" s="28"/>
      <c r="I1022" s="28"/>
      <c r="J1022" s="28"/>
      <c r="K1022" s="28"/>
      <c r="L1022" s="28"/>
      <c r="M1022" s="28"/>
      <c r="N1022" s="28"/>
      <c r="O1022" s="28"/>
      <c r="P1022" s="28"/>
      <c r="Q1022" s="28"/>
      <c r="R1022" s="28"/>
      <c r="S1022" s="28"/>
      <c r="T1022" s="28"/>
      <c r="U1022" s="28"/>
    </row>
    <row r="1023" spans="1:21" ht="11.25" customHeight="1" x14ac:dyDescent="0.2">
      <c r="A1023" s="28"/>
      <c r="B1023" s="28"/>
      <c r="C1023" s="28"/>
      <c r="D1023" s="31"/>
      <c r="E1023" s="28"/>
      <c r="F1023" s="28"/>
      <c r="G1023" s="28"/>
      <c r="H1023" s="28"/>
      <c r="I1023" s="28"/>
      <c r="J1023" s="28"/>
      <c r="K1023" s="28"/>
      <c r="L1023" s="28"/>
      <c r="M1023" s="28"/>
      <c r="N1023" s="28"/>
      <c r="O1023" s="28"/>
      <c r="P1023" s="28"/>
      <c r="Q1023" s="28"/>
      <c r="R1023" s="28"/>
      <c r="S1023" s="28"/>
      <c r="T1023" s="28"/>
      <c r="U1023" s="28"/>
    </row>
    <row r="1024" spans="1:21" ht="11.25" customHeight="1" x14ac:dyDescent="0.2">
      <c r="A1024" s="28"/>
      <c r="B1024" s="28"/>
      <c r="C1024" s="28"/>
      <c r="D1024" s="31"/>
      <c r="E1024" s="28"/>
      <c r="F1024" s="28"/>
      <c r="G1024" s="28"/>
      <c r="H1024" s="28"/>
      <c r="I1024" s="28"/>
      <c r="J1024" s="28"/>
      <c r="K1024" s="28"/>
      <c r="L1024" s="28"/>
      <c r="M1024" s="28"/>
      <c r="N1024" s="28"/>
      <c r="O1024" s="28"/>
      <c r="P1024" s="28"/>
      <c r="Q1024" s="28"/>
      <c r="R1024" s="28"/>
      <c r="S1024" s="28"/>
      <c r="T1024" s="28"/>
      <c r="U1024" s="28"/>
    </row>
    <row r="1025" spans="1:21" ht="11.25" customHeight="1" x14ac:dyDescent="0.2">
      <c r="A1025" s="28"/>
      <c r="B1025" s="28"/>
      <c r="C1025" s="28"/>
      <c r="D1025" s="31"/>
      <c r="E1025" s="28"/>
      <c r="F1025" s="28"/>
      <c r="G1025" s="28"/>
      <c r="H1025" s="28"/>
      <c r="I1025" s="28"/>
      <c r="J1025" s="28"/>
      <c r="K1025" s="28"/>
      <c r="L1025" s="28"/>
      <c r="M1025" s="28"/>
      <c r="N1025" s="28"/>
      <c r="O1025" s="28"/>
      <c r="P1025" s="28"/>
      <c r="Q1025" s="28"/>
      <c r="R1025" s="28"/>
      <c r="S1025" s="28"/>
      <c r="T1025" s="28"/>
      <c r="U1025" s="28"/>
    </row>
    <row r="1026" spans="1:21" ht="11.25" customHeight="1" x14ac:dyDescent="0.2">
      <c r="A1026" s="28"/>
      <c r="B1026" s="28"/>
      <c r="C1026" s="28"/>
      <c r="D1026" s="31"/>
      <c r="E1026" s="28"/>
      <c r="F1026" s="28"/>
      <c r="G1026" s="28"/>
      <c r="H1026" s="28"/>
      <c r="I1026" s="28"/>
      <c r="J1026" s="28"/>
      <c r="K1026" s="28"/>
      <c r="L1026" s="28"/>
      <c r="M1026" s="28"/>
      <c r="N1026" s="28"/>
      <c r="O1026" s="28"/>
      <c r="P1026" s="28"/>
      <c r="Q1026" s="28"/>
      <c r="R1026" s="28"/>
      <c r="S1026" s="28"/>
      <c r="T1026" s="28"/>
      <c r="U1026" s="28"/>
    </row>
    <row r="1027" spans="1:21" ht="11.25" customHeight="1" x14ac:dyDescent="0.2">
      <c r="A1027" s="28"/>
      <c r="B1027" s="28"/>
      <c r="C1027" s="28"/>
      <c r="D1027" s="31"/>
      <c r="E1027" s="28"/>
      <c r="F1027" s="28"/>
      <c r="G1027" s="28"/>
      <c r="H1027" s="28"/>
      <c r="I1027" s="28"/>
      <c r="J1027" s="28"/>
      <c r="K1027" s="28"/>
      <c r="L1027" s="28"/>
      <c r="M1027" s="28"/>
      <c r="N1027" s="28"/>
      <c r="O1027" s="28"/>
      <c r="P1027" s="28"/>
      <c r="Q1027" s="28"/>
      <c r="R1027" s="28"/>
      <c r="S1027" s="28"/>
      <c r="T1027" s="28"/>
      <c r="U1027" s="28"/>
    </row>
    <row r="1028" spans="1:21" ht="11.25" customHeight="1" x14ac:dyDescent="0.2">
      <c r="A1028" s="28"/>
      <c r="B1028" s="28"/>
      <c r="C1028" s="28"/>
      <c r="D1028" s="31"/>
      <c r="E1028" s="28"/>
      <c r="F1028" s="28"/>
      <c r="G1028" s="28"/>
      <c r="H1028" s="28"/>
      <c r="I1028" s="28"/>
      <c r="J1028" s="28"/>
      <c r="K1028" s="28"/>
      <c r="L1028" s="28"/>
      <c r="M1028" s="28"/>
      <c r="N1028" s="28"/>
      <c r="O1028" s="28"/>
      <c r="P1028" s="28"/>
      <c r="Q1028" s="28"/>
      <c r="R1028" s="28"/>
      <c r="S1028" s="28"/>
      <c r="T1028" s="28"/>
      <c r="U1028" s="28"/>
    </row>
    <row r="1029" spans="1:21" ht="11.25" customHeight="1" x14ac:dyDescent="0.2">
      <c r="A1029" s="28"/>
      <c r="B1029" s="28"/>
      <c r="C1029" s="28"/>
      <c r="D1029" s="31"/>
      <c r="E1029" s="28"/>
      <c r="F1029" s="28"/>
      <c r="G1029" s="28"/>
      <c r="H1029" s="28"/>
      <c r="I1029" s="28"/>
      <c r="J1029" s="28"/>
      <c r="K1029" s="28"/>
      <c r="L1029" s="28"/>
      <c r="M1029" s="28"/>
      <c r="N1029" s="28"/>
      <c r="O1029" s="28"/>
      <c r="P1029" s="28"/>
      <c r="Q1029" s="28"/>
      <c r="R1029" s="28"/>
      <c r="S1029" s="28"/>
      <c r="T1029" s="28"/>
      <c r="U1029" s="28"/>
    </row>
    <row r="1030" spans="1:21" ht="11.25" customHeight="1" x14ac:dyDescent="0.2">
      <c r="A1030" s="28"/>
      <c r="B1030" s="28"/>
      <c r="C1030" s="28"/>
      <c r="D1030" s="31"/>
      <c r="E1030" s="28"/>
      <c r="F1030" s="28"/>
      <c r="G1030" s="28"/>
      <c r="H1030" s="28"/>
      <c r="I1030" s="28"/>
      <c r="J1030" s="28"/>
      <c r="K1030" s="28"/>
      <c r="L1030" s="28"/>
      <c r="M1030" s="28"/>
      <c r="N1030" s="28"/>
      <c r="O1030" s="28"/>
      <c r="P1030" s="28"/>
      <c r="Q1030" s="28"/>
      <c r="R1030" s="28"/>
      <c r="S1030" s="28"/>
      <c r="T1030" s="28"/>
      <c r="U1030" s="28"/>
    </row>
    <row r="1031" spans="1:21" ht="11.25" customHeight="1" x14ac:dyDescent="0.2">
      <c r="A1031" s="28"/>
      <c r="B1031" s="28"/>
      <c r="C1031" s="28"/>
      <c r="D1031" s="31"/>
      <c r="E1031" s="28"/>
      <c r="F1031" s="28"/>
      <c r="G1031" s="28"/>
      <c r="H1031" s="28"/>
      <c r="I1031" s="28"/>
      <c r="J1031" s="28"/>
      <c r="K1031" s="28"/>
      <c r="L1031" s="28"/>
      <c r="M1031" s="28"/>
      <c r="N1031" s="28"/>
      <c r="O1031" s="28"/>
      <c r="P1031" s="28"/>
      <c r="Q1031" s="28"/>
      <c r="R1031" s="28"/>
      <c r="S1031" s="28"/>
      <c r="T1031" s="28"/>
      <c r="U1031" s="28"/>
    </row>
    <row r="1032" spans="1:21" ht="11.25" customHeight="1" x14ac:dyDescent="0.2">
      <c r="A1032" s="28"/>
      <c r="B1032" s="28"/>
      <c r="C1032" s="28"/>
      <c r="D1032" s="31"/>
      <c r="E1032" s="28"/>
      <c r="F1032" s="28"/>
      <c r="G1032" s="28"/>
      <c r="H1032" s="28"/>
      <c r="I1032" s="28"/>
      <c r="J1032" s="28"/>
      <c r="K1032" s="28"/>
      <c r="L1032" s="28"/>
      <c r="M1032" s="28"/>
      <c r="N1032" s="28"/>
      <c r="O1032" s="28"/>
      <c r="P1032" s="28"/>
      <c r="Q1032" s="28"/>
      <c r="R1032" s="28"/>
      <c r="S1032" s="28"/>
      <c r="T1032" s="28"/>
      <c r="U1032" s="28"/>
    </row>
    <row r="1033" spans="1:21" ht="11.25" customHeight="1" x14ac:dyDescent="0.2">
      <c r="A1033" s="28"/>
      <c r="B1033" s="28"/>
      <c r="C1033" s="28"/>
      <c r="D1033" s="31"/>
      <c r="E1033" s="28"/>
      <c r="F1033" s="28"/>
      <c r="G1033" s="28"/>
      <c r="H1033" s="28"/>
      <c r="I1033" s="28"/>
      <c r="J1033" s="28"/>
      <c r="K1033" s="28"/>
      <c r="L1033" s="28"/>
      <c r="M1033" s="28"/>
      <c r="N1033" s="28"/>
      <c r="O1033" s="28"/>
      <c r="P1033" s="28"/>
      <c r="Q1033" s="28"/>
      <c r="R1033" s="28"/>
      <c r="S1033" s="28"/>
      <c r="T1033" s="28"/>
      <c r="U1033" s="28"/>
    </row>
    <row r="1034" spans="1:21" ht="11.25" customHeight="1" x14ac:dyDescent="0.2">
      <c r="A1034" s="28"/>
      <c r="B1034" s="28"/>
      <c r="C1034" s="28"/>
      <c r="D1034" s="31"/>
      <c r="E1034" s="28"/>
      <c r="F1034" s="28"/>
      <c r="G1034" s="28"/>
      <c r="H1034" s="28"/>
      <c r="I1034" s="28"/>
      <c r="J1034" s="28"/>
      <c r="K1034" s="28"/>
      <c r="L1034" s="28"/>
      <c r="M1034" s="28"/>
      <c r="N1034" s="28"/>
      <c r="O1034" s="28"/>
      <c r="P1034" s="28"/>
      <c r="Q1034" s="28"/>
      <c r="R1034" s="28"/>
      <c r="S1034" s="28"/>
      <c r="T1034" s="28"/>
      <c r="U1034" s="28"/>
    </row>
    <row r="1035" spans="1:21" ht="11.25" customHeight="1" x14ac:dyDescent="0.2">
      <c r="A1035" s="28"/>
      <c r="B1035" s="28"/>
      <c r="C1035" s="28"/>
      <c r="D1035" s="31"/>
      <c r="E1035" s="28"/>
      <c r="F1035" s="28"/>
      <c r="G1035" s="28"/>
      <c r="H1035" s="28"/>
      <c r="I1035" s="28"/>
      <c r="J1035" s="28"/>
      <c r="K1035" s="28"/>
      <c r="L1035" s="28"/>
      <c r="M1035" s="28"/>
      <c r="N1035" s="28"/>
      <c r="O1035" s="28"/>
      <c r="P1035" s="28"/>
      <c r="Q1035" s="28"/>
      <c r="R1035" s="28"/>
      <c r="S1035" s="28"/>
      <c r="T1035" s="28"/>
      <c r="U1035" s="28"/>
    </row>
    <row r="1036" spans="1:21" ht="11.25" customHeight="1" x14ac:dyDescent="0.2">
      <c r="A1036" s="28"/>
      <c r="B1036" s="28"/>
      <c r="C1036" s="28"/>
      <c r="D1036" s="31"/>
      <c r="E1036" s="28"/>
      <c r="F1036" s="28"/>
      <c r="G1036" s="28"/>
      <c r="H1036" s="28"/>
      <c r="I1036" s="28"/>
      <c r="J1036" s="28"/>
      <c r="K1036" s="28"/>
      <c r="L1036" s="28"/>
      <c r="M1036" s="28"/>
      <c r="N1036" s="28"/>
      <c r="O1036" s="28"/>
      <c r="P1036" s="28"/>
      <c r="Q1036" s="28"/>
      <c r="R1036" s="28"/>
      <c r="S1036" s="28"/>
      <c r="T1036" s="28"/>
      <c r="U1036" s="28"/>
    </row>
    <row r="1037" spans="1:21" ht="11.25" customHeight="1" x14ac:dyDescent="0.2">
      <c r="A1037" s="28"/>
      <c r="B1037" s="28"/>
      <c r="C1037" s="28"/>
      <c r="D1037" s="31"/>
      <c r="E1037" s="28"/>
      <c r="F1037" s="28"/>
      <c r="G1037" s="28"/>
      <c r="H1037" s="28"/>
      <c r="I1037" s="28"/>
      <c r="J1037" s="28"/>
      <c r="K1037" s="28"/>
      <c r="L1037" s="28"/>
      <c r="M1037" s="28"/>
      <c r="N1037" s="28"/>
      <c r="O1037" s="28"/>
      <c r="P1037" s="28"/>
      <c r="Q1037" s="28"/>
      <c r="R1037" s="28"/>
      <c r="S1037" s="28"/>
      <c r="T1037" s="28"/>
      <c r="U1037" s="28"/>
    </row>
    <row r="1038" spans="1:21" ht="11.25" customHeight="1" x14ac:dyDescent="0.2">
      <c r="A1038" s="28"/>
      <c r="B1038" s="28"/>
      <c r="C1038" s="28"/>
      <c r="D1038" s="31"/>
      <c r="E1038" s="28"/>
      <c r="F1038" s="28"/>
      <c r="G1038" s="28"/>
      <c r="H1038" s="28"/>
      <c r="I1038" s="28"/>
      <c r="J1038" s="28"/>
      <c r="K1038" s="28"/>
      <c r="L1038" s="28"/>
      <c r="M1038" s="28"/>
      <c r="N1038" s="28"/>
      <c r="O1038" s="28"/>
      <c r="P1038" s="28"/>
      <c r="Q1038" s="28"/>
      <c r="R1038" s="28"/>
      <c r="S1038" s="28"/>
      <c r="T1038" s="28"/>
      <c r="U1038" s="28"/>
    </row>
    <row r="1039" spans="1:21" ht="11.25" customHeight="1" x14ac:dyDescent="0.2">
      <c r="A1039" s="28"/>
      <c r="B1039" s="28"/>
      <c r="C1039" s="28"/>
      <c r="D1039" s="31"/>
      <c r="E1039" s="28"/>
      <c r="F1039" s="28"/>
      <c r="G1039" s="28"/>
      <c r="H1039" s="28"/>
      <c r="I1039" s="28"/>
      <c r="J1039" s="28"/>
      <c r="K1039" s="28"/>
      <c r="L1039" s="28"/>
      <c r="M1039" s="28"/>
      <c r="N1039" s="28"/>
      <c r="O1039" s="28"/>
      <c r="P1039" s="28"/>
      <c r="Q1039" s="28"/>
      <c r="R1039" s="28"/>
      <c r="S1039" s="28"/>
      <c r="T1039" s="28"/>
      <c r="U1039" s="28"/>
    </row>
    <row r="1040" spans="1:21" ht="11.25" customHeight="1" x14ac:dyDescent="0.2">
      <c r="A1040" s="28"/>
      <c r="B1040" s="28"/>
      <c r="C1040" s="28"/>
      <c r="D1040" s="31"/>
      <c r="E1040" s="28"/>
      <c r="F1040" s="28"/>
      <c r="G1040" s="28"/>
      <c r="H1040" s="28"/>
      <c r="I1040" s="28"/>
      <c r="J1040" s="28"/>
      <c r="K1040" s="28"/>
      <c r="L1040" s="28"/>
      <c r="M1040" s="28"/>
      <c r="N1040" s="28"/>
      <c r="O1040" s="28"/>
      <c r="P1040" s="28"/>
      <c r="Q1040" s="28"/>
      <c r="R1040" s="28"/>
      <c r="S1040" s="28"/>
      <c r="T1040" s="28"/>
      <c r="U1040" s="28"/>
    </row>
    <row r="1041" spans="1:21" ht="11.25" customHeight="1" x14ac:dyDescent="0.2">
      <c r="A1041" s="28"/>
      <c r="B1041" s="28"/>
      <c r="C1041" s="28"/>
      <c r="D1041" s="31"/>
      <c r="E1041" s="28"/>
      <c r="F1041" s="28"/>
      <c r="G1041" s="28"/>
      <c r="H1041" s="28"/>
      <c r="I1041" s="28"/>
      <c r="J1041" s="28"/>
      <c r="K1041" s="28"/>
      <c r="L1041" s="28"/>
      <c r="M1041" s="28"/>
      <c r="N1041" s="28"/>
      <c r="O1041" s="28"/>
      <c r="P1041" s="28"/>
      <c r="Q1041" s="28"/>
      <c r="R1041" s="28"/>
      <c r="S1041" s="28"/>
      <c r="T1041" s="28"/>
      <c r="U1041" s="28"/>
    </row>
    <row r="1042" spans="1:21" ht="11.25" customHeight="1" x14ac:dyDescent="0.2">
      <c r="A1042" s="28"/>
      <c r="B1042" s="28"/>
      <c r="C1042" s="28"/>
      <c r="D1042" s="31"/>
      <c r="E1042" s="28"/>
      <c r="F1042" s="28"/>
      <c r="G1042" s="28"/>
      <c r="H1042" s="28"/>
      <c r="I1042" s="28"/>
      <c r="J1042" s="28"/>
      <c r="K1042" s="28"/>
      <c r="L1042" s="28"/>
      <c r="M1042" s="28"/>
      <c r="N1042" s="28"/>
      <c r="O1042" s="28"/>
      <c r="P1042" s="28"/>
      <c r="Q1042" s="28"/>
      <c r="R1042" s="28"/>
      <c r="S1042" s="28"/>
      <c r="T1042" s="28"/>
      <c r="U1042" s="28"/>
    </row>
    <row r="1043" spans="1:21" ht="11.25" customHeight="1" x14ac:dyDescent="0.2">
      <c r="A1043" s="28"/>
      <c r="B1043" s="28"/>
      <c r="C1043" s="28"/>
      <c r="D1043" s="31"/>
      <c r="E1043" s="28"/>
      <c r="F1043" s="28"/>
      <c r="G1043" s="28"/>
      <c r="H1043" s="28"/>
      <c r="I1043" s="28"/>
      <c r="J1043" s="28"/>
      <c r="K1043" s="28"/>
      <c r="L1043" s="28"/>
      <c r="M1043" s="28"/>
      <c r="N1043" s="28"/>
      <c r="O1043" s="28"/>
      <c r="P1043" s="28"/>
      <c r="Q1043" s="28"/>
      <c r="R1043" s="28"/>
      <c r="S1043" s="28"/>
      <c r="T1043" s="28"/>
      <c r="U1043" s="28"/>
    </row>
    <row r="1044" spans="1:21" ht="11.25" customHeight="1" x14ac:dyDescent="0.2">
      <c r="A1044" s="28"/>
      <c r="B1044" s="28"/>
      <c r="C1044" s="28"/>
      <c r="D1044" s="31"/>
      <c r="E1044" s="28"/>
      <c r="F1044" s="28"/>
      <c r="G1044" s="28"/>
      <c r="H1044" s="28"/>
      <c r="I1044" s="28"/>
      <c r="J1044" s="28"/>
      <c r="K1044" s="28"/>
      <c r="L1044" s="28"/>
      <c r="M1044" s="28"/>
      <c r="N1044" s="28"/>
      <c r="O1044" s="28"/>
      <c r="P1044" s="28"/>
      <c r="Q1044" s="28"/>
      <c r="R1044" s="28"/>
      <c r="S1044" s="28"/>
      <c r="T1044" s="28"/>
      <c r="U1044" s="28"/>
    </row>
    <row r="1045" spans="1:21" ht="11.25" customHeight="1" x14ac:dyDescent="0.2">
      <c r="A1045" s="28"/>
      <c r="B1045" s="28"/>
      <c r="C1045" s="28"/>
      <c r="D1045" s="31"/>
      <c r="E1045" s="28"/>
      <c r="F1045" s="28"/>
      <c r="G1045" s="28"/>
      <c r="H1045" s="28"/>
      <c r="I1045" s="28"/>
      <c r="J1045" s="28"/>
      <c r="K1045" s="28"/>
      <c r="L1045" s="28"/>
      <c r="M1045" s="28"/>
      <c r="N1045" s="28"/>
      <c r="O1045" s="28"/>
      <c r="P1045" s="28"/>
      <c r="Q1045" s="28"/>
      <c r="R1045" s="28"/>
      <c r="S1045" s="28"/>
      <c r="T1045" s="28"/>
      <c r="U1045" s="28"/>
    </row>
    <row r="1046" spans="1:21" ht="11.25" customHeight="1" x14ac:dyDescent="0.2">
      <c r="A1046" s="28"/>
      <c r="B1046" s="28"/>
      <c r="C1046" s="28"/>
      <c r="D1046" s="31"/>
      <c r="E1046" s="28"/>
      <c r="F1046" s="28"/>
      <c r="G1046" s="28"/>
      <c r="H1046" s="28"/>
      <c r="I1046" s="28"/>
      <c r="J1046" s="28"/>
      <c r="K1046" s="28"/>
      <c r="L1046" s="28"/>
      <c r="M1046" s="28"/>
      <c r="N1046" s="28"/>
      <c r="O1046" s="28"/>
      <c r="P1046" s="28"/>
      <c r="Q1046" s="28"/>
      <c r="R1046" s="28"/>
      <c r="S1046" s="28"/>
      <c r="T1046" s="28"/>
      <c r="U1046" s="28"/>
    </row>
    <row r="1047" spans="1:21" ht="11.25" customHeight="1" x14ac:dyDescent="0.2">
      <c r="A1047" s="28"/>
      <c r="B1047" s="28"/>
      <c r="C1047" s="28"/>
      <c r="D1047" s="31"/>
      <c r="E1047" s="28"/>
      <c r="F1047" s="28"/>
      <c r="G1047" s="28"/>
      <c r="H1047" s="28"/>
      <c r="I1047" s="28"/>
      <c r="J1047" s="28"/>
      <c r="K1047" s="28"/>
      <c r="L1047" s="28"/>
      <c r="M1047" s="28"/>
      <c r="N1047" s="28"/>
      <c r="O1047" s="28"/>
      <c r="P1047" s="28"/>
      <c r="Q1047" s="28"/>
      <c r="R1047" s="28"/>
      <c r="S1047" s="28"/>
      <c r="T1047" s="28"/>
      <c r="U1047" s="28"/>
    </row>
    <row r="1048" spans="1:21" ht="11.25" customHeight="1" x14ac:dyDescent="0.2">
      <c r="A1048" s="28"/>
      <c r="B1048" s="28"/>
      <c r="C1048" s="28"/>
      <c r="D1048" s="31"/>
      <c r="E1048" s="28"/>
      <c r="F1048" s="28"/>
      <c r="G1048" s="28"/>
      <c r="H1048" s="28"/>
      <c r="I1048" s="28"/>
      <c r="J1048" s="28"/>
      <c r="K1048" s="28"/>
      <c r="L1048" s="28"/>
      <c r="M1048" s="28"/>
      <c r="N1048" s="28"/>
      <c r="O1048" s="28"/>
      <c r="P1048" s="28"/>
      <c r="Q1048" s="28"/>
      <c r="R1048" s="28"/>
      <c r="S1048" s="28"/>
      <c r="T1048" s="28"/>
      <c r="U1048" s="28"/>
    </row>
    <row r="1049" spans="1:21" ht="11.25" customHeight="1" x14ac:dyDescent="0.2">
      <c r="A1049" s="28"/>
      <c r="B1049" s="28"/>
      <c r="C1049" s="28"/>
      <c r="D1049" s="31"/>
      <c r="E1049" s="28"/>
      <c r="F1049" s="28"/>
      <c r="G1049" s="28"/>
      <c r="H1049" s="28"/>
      <c r="I1049" s="28"/>
      <c r="J1049" s="28"/>
      <c r="K1049" s="28"/>
      <c r="L1049" s="28"/>
      <c r="M1049" s="28"/>
      <c r="N1049" s="28"/>
      <c r="O1049" s="28"/>
      <c r="P1049" s="28"/>
      <c r="Q1049" s="28"/>
      <c r="R1049" s="28"/>
      <c r="S1049" s="28"/>
      <c r="T1049" s="28"/>
      <c r="U1049" s="28"/>
    </row>
    <row r="1050" spans="1:21" ht="11.25" customHeight="1" x14ac:dyDescent="0.2">
      <c r="A1050" s="28"/>
      <c r="B1050" s="28"/>
      <c r="C1050" s="28"/>
      <c r="D1050" s="31"/>
      <c r="E1050" s="28"/>
      <c r="F1050" s="28"/>
      <c r="G1050" s="28"/>
      <c r="H1050" s="28"/>
      <c r="I1050" s="28"/>
      <c r="J1050" s="28"/>
      <c r="K1050" s="28"/>
      <c r="L1050" s="28"/>
      <c r="M1050" s="28"/>
      <c r="N1050" s="28"/>
      <c r="O1050" s="28"/>
      <c r="P1050" s="28"/>
      <c r="Q1050" s="28"/>
      <c r="R1050" s="28"/>
      <c r="S1050" s="28"/>
      <c r="T1050" s="28"/>
      <c r="U1050" s="28"/>
    </row>
    <row r="1051" spans="1:21" ht="11.25" customHeight="1" x14ac:dyDescent="0.2">
      <c r="A1051" s="28"/>
      <c r="B1051" s="28"/>
      <c r="C1051" s="28"/>
      <c r="D1051" s="31"/>
      <c r="E1051" s="28"/>
      <c r="F1051" s="28"/>
      <c r="G1051" s="28"/>
      <c r="H1051" s="28"/>
      <c r="I1051" s="28"/>
      <c r="J1051" s="28"/>
      <c r="K1051" s="28"/>
      <c r="L1051" s="28"/>
      <c r="M1051" s="28"/>
      <c r="N1051" s="28"/>
      <c r="O1051" s="28"/>
      <c r="P1051" s="28"/>
      <c r="Q1051" s="28"/>
      <c r="R1051" s="28"/>
      <c r="S1051" s="28"/>
      <c r="T1051" s="28"/>
      <c r="U1051" s="28"/>
    </row>
    <row r="1052" spans="1:21" ht="11.25" customHeight="1" x14ac:dyDescent="0.2">
      <c r="A1052" s="28"/>
      <c r="B1052" s="28"/>
      <c r="C1052" s="28"/>
      <c r="D1052" s="31"/>
      <c r="E1052" s="28"/>
      <c r="F1052" s="28"/>
      <c r="G1052" s="28"/>
      <c r="H1052" s="28"/>
      <c r="I1052" s="28"/>
      <c r="J1052" s="28"/>
      <c r="K1052" s="28"/>
      <c r="L1052" s="28"/>
      <c r="M1052" s="28"/>
      <c r="N1052" s="28"/>
      <c r="O1052" s="28"/>
      <c r="P1052" s="28"/>
      <c r="Q1052" s="28"/>
      <c r="R1052" s="28"/>
      <c r="S1052" s="28"/>
      <c r="T1052" s="28"/>
      <c r="U1052" s="28"/>
    </row>
    <row r="1053" spans="1:21" ht="11.25" customHeight="1" x14ac:dyDescent="0.2">
      <c r="A1053" s="28"/>
      <c r="B1053" s="28"/>
      <c r="C1053" s="28"/>
      <c r="D1053" s="31"/>
      <c r="E1053" s="28"/>
      <c r="F1053" s="28"/>
      <c r="G1053" s="28"/>
      <c r="H1053" s="28"/>
      <c r="I1053" s="28"/>
      <c r="J1053" s="28"/>
      <c r="K1053" s="28"/>
      <c r="L1053" s="28"/>
      <c r="M1053" s="28"/>
      <c r="N1053" s="28"/>
      <c r="O1053" s="28"/>
      <c r="P1053" s="28"/>
      <c r="Q1053" s="28"/>
      <c r="R1053" s="28"/>
      <c r="S1053" s="28"/>
      <c r="T1053" s="28"/>
      <c r="U1053" s="28"/>
    </row>
    <row r="1054" spans="1:21" ht="11.25" customHeight="1" x14ac:dyDescent="0.2">
      <c r="A1054" s="28"/>
      <c r="B1054" s="28"/>
      <c r="C1054" s="28"/>
      <c r="D1054" s="31"/>
      <c r="E1054" s="28"/>
      <c r="F1054" s="28"/>
      <c r="G1054" s="28"/>
      <c r="H1054" s="28"/>
      <c r="I1054" s="28"/>
      <c r="J1054" s="28"/>
      <c r="K1054" s="28"/>
      <c r="L1054" s="28"/>
      <c r="M1054" s="28"/>
      <c r="N1054" s="28"/>
      <c r="O1054" s="28"/>
      <c r="P1054" s="28"/>
      <c r="Q1054" s="28"/>
      <c r="R1054" s="28"/>
      <c r="S1054" s="28"/>
      <c r="T1054" s="28"/>
      <c r="U1054" s="28"/>
    </row>
    <row r="1055" spans="1:21" ht="11.25" customHeight="1" x14ac:dyDescent="0.2">
      <c r="A1055" s="28"/>
      <c r="B1055" s="28"/>
      <c r="C1055" s="28"/>
      <c r="D1055" s="31"/>
      <c r="E1055" s="28"/>
      <c r="F1055" s="28"/>
      <c r="G1055" s="28"/>
      <c r="H1055" s="28"/>
      <c r="I1055" s="28"/>
      <c r="J1055" s="28"/>
      <c r="K1055" s="28"/>
      <c r="L1055" s="28"/>
      <c r="M1055" s="28"/>
      <c r="N1055" s="28"/>
      <c r="O1055" s="28"/>
      <c r="P1055" s="28"/>
      <c r="Q1055" s="28"/>
      <c r="R1055" s="28"/>
      <c r="S1055" s="28"/>
      <c r="T1055" s="28"/>
      <c r="U1055" s="28"/>
    </row>
    <row r="1056" spans="1:21" ht="11.25" customHeight="1" x14ac:dyDescent="0.2">
      <c r="A1056" s="28"/>
      <c r="B1056" s="28"/>
      <c r="C1056" s="28"/>
      <c r="D1056" s="31"/>
      <c r="E1056" s="28"/>
      <c r="F1056" s="28"/>
      <c r="G1056" s="28"/>
      <c r="H1056" s="28"/>
      <c r="I1056" s="28"/>
      <c r="J1056" s="28"/>
      <c r="K1056" s="28"/>
      <c r="L1056" s="28"/>
      <c r="M1056" s="28"/>
      <c r="N1056" s="28"/>
      <c r="O1056" s="28"/>
      <c r="P1056" s="28"/>
      <c r="Q1056" s="28"/>
      <c r="R1056" s="28"/>
      <c r="S1056" s="28"/>
      <c r="T1056" s="28"/>
      <c r="U1056" s="28"/>
    </row>
    <row r="1057" spans="1:21" ht="11.25" customHeight="1" x14ac:dyDescent="0.2">
      <c r="A1057" s="28"/>
      <c r="B1057" s="28"/>
      <c r="C1057" s="28"/>
      <c r="D1057" s="31"/>
      <c r="E1057" s="28"/>
      <c r="F1057" s="28"/>
      <c r="G1057" s="28"/>
      <c r="H1057" s="28"/>
      <c r="I1057" s="28"/>
      <c r="J1057" s="28"/>
      <c r="K1057" s="28"/>
      <c r="L1057" s="28"/>
      <c r="M1057" s="28"/>
      <c r="N1057" s="28"/>
      <c r="O1057" s="28"/>
      <c r="P1057" s="28"/>
      <c r="Q1057" s="28"/>
      <c r="R1057" s="28"/>
      <c r="S1057" s="28"/>
      <c r="T1057" s="28"/>
      <c r="U1057" s="28"/>
    </row>
    <row r="1058" spans="1:21" ht="11.25" customHeight="1" x14ac:dyDescent="0.2">
      <c r="A1058" s="28"/>
      <c r="B1058" s="28"/>
      <c r="C1058" s="28"/>
      <c r="D1058" s="31"/>
      <c r="E1058" s="28"/>
      <c r="F1058" s="28"/>
      <c r="G1058" s="28"/>
      <c r="H1058" s="28"/>
      <c r="I1058" s="28"/>
      <c r="J1058" s="28"/>
      <c r="K1058" s="28"/>
      <c r="L1058" s="28"/>
      <c r="M1058" s="28"/>
      <c r="N1058" s="28"/>
      <c r="O1058" s="28"/>
      <c r="P1058" s="28"/>
      <c r="Q1058" s="28"/>
      <c r="R1058" s="28"/>
      <c r="S1058" s="28"/>
      <c r="T1058" s="28"/>
      <c r="U1058" s="28"/>
    </row>
    <row r="1059" spans="1:21" ht="11.25" customHeight="1" x14ac:dyDescent="0.2">
      <c r="A1059" s="28"/>
      <c r="B1059" s="28"/>
      <c r="C1059" s="28"/>
      <c r="D1059" s="31"/>
      <c r="E1059" s="28"/>
      <c r="F1059" s="28"/>
      <c r="G1059" s="28"/>
      <c r="H1059" s="28"/>
      <c r="I1059" s="28"/>
      <c r="J1059" s="28"/>
      <c r="K1059" s="28"/>
      <c r="L1059" s="28"/>
      <c r="M1059" s="28"/>
      <c r="N1059" s="28"/>
      <c r="O1059" s="28"/>
      <c r="P1059" s="28"/>
      <c r="Q1059" s="28"/>
      <c r="R1059" s="28"/>
      <c r="S1059" s="28"/>
      <c r="T1059" s="28"/>
      <c r="U1059" s="28"/>
    </row>
    <row r="1060" spans="1:21" ht="11.25" customHeight="1" x14ac:dyDescent="0.2">
      <c r="A1060" s="28"/>
      <c r="B1060" s="28"/>
      <c r="C1060" s="28"/>
      <c r="D1060" s="31"/>
      <c r="E1060" s="28"/>
      <c r="F1060" s="28"/>
      <c r="G1060" s="28"/>
      <c r="H1060" s="28"/>
      <c r="I1060" s="28"/>
      <c r="J1060" s="28"/>
      <c r="K1060" s="28"/>
      <c r="L1060" s="28"/>
      <c r="M1060" s="28"/>
      <c r="N1060" s="28"/>
      <c r="O1060" s="28"/>
      <c r="P1060" s="28"/>
      <c r="Q1060" s="28"/>
      <c r="R1060" s="28"/>
      <c r="S1060" s="28"/>
      <c r="T1060" s="28"/>
      <c r="U1060" s="28"/>
    </row>
    <row r="1061" spans="1:21" ht="11.25" customHeight="1" x14ac:dyDescent="0.2">
      <c r="A1061" s="28"/>
      <c r="B1061" s="28"/>
      <c r="C1061" s="28"/>
      <c r="D1061" s="31"/>
      <c r="E1061" s="28"/>
      <c r="F1061" s="28"/>
      <c r="G1061" s="28"/>
      <c r="H1061" s="28"/>
      <c r="I1061" s="28"/>
      <c r="J1061" s="28"/>
      <c r="K1061" s="28"/>
      <c r="L1061" s="28"/>
      <c r="M1061" s="28"/>
      <c r="N1061" s="28"/>
      <c r="O1061" s="28"/>
      <c r="P1061" s="28"/>
      <c r="Q1061" s="28"/>
      <c r="R1061" s="28"/>
      <c r="S1061" s="28"/>
      <c r="T1061" s="28"/>
      <c r="U1061" s="28"/>
    </row>
    <row r="1062" spans="1:21" ht="11.25" customHeight="1" x14ac:dyDescent="0.2">
      <c r="A1062" s="28"/>
      <c r="B1062" s="28"/>
      <c r="C1062" s="28"/>
      <c r="D1062" s="31"/>
      <c r="E1062" s="28"/>
      <c r="F1062" s="28"/>
      <c r="G1062" s="28"/>
      <c r="H1062" s="28"/>
      <c r="I1062" s="28"/>
      <c r="J1062" s="28"/>
      <c r="K1062" s="28"/>
      <c r="L1062" s="28"/>
      <c r="M1062" s="28"/>
      <c r="N1062" s="28"/>
      <c r="O1062" s="28"/>
      <c r="P1062" s="28"/>
      <c r="Q1062" s="28"/>
      <c r="R1062" s="28"/>
      <c r="S1062" s="28"/>
      <c r="T1062" s="28"/>
      <c r="U1062" s="28"/>
    </row>
    <row r="1063" spans="1:21" ht="11.25" customHeight="1" x14ac:dyDescent="0.2">
      <c r="A1063" s="28"/>
      <c r="B1063" s="28"/>
      <c r="C1063" s="28"/>
      <c r="D1063" s="31"/>
      <c r="E1063" s="28"/>
      <c r="F1063" s="28"/>
      <c r="G1063" s="28"/>
      <c r="H1063" s="28"/>
      <c r="I1063" s="28"/>
      <c r="J1063" s="28"/>
      <c r="K1063" s="28"/>
      <c r="L1063" s="28"/>
      <c r="M1063" s="28"/>
      <c r="N1063" s="28"/>
      <c r="O1063" s="28"/>
      <c r="P1063" s="28"/>
      <c r="Q1063" s="28"/>
      <c r="R1063" s="28"/>
      <c r="S1063" s="28"/>
      <c r="T1063" s="28"/>
      <c r="U1063" s="28"/>
    </row>
    <row r="1064" spans="1:21" ht="11.25" customHeight="1" x14ac:dyDescent="0.2">
      <c r="A1064" s="28"/>
      <c r="B1064" s="28"/>
      <c r="C1064" s="28"/>
      <c r="D1064" s="31"/>
      <c r="E1064" s="28"/>
      <c r="F1064" s="28"/>
      <c r="G1064" s="28"/>
      <c r="H1064" s="28"/>
      <c r="I1064" s="28"/>
      <c r="J1064" s="28"/>
      <c r="K1064" s="28"/>
      <c r="L1064" s="28"/>
      <c r="M1064" s="28"/>
      <c r="N1064" s="28"/>
      <c r="O1064" s="28"/>
      <c r="P1064" s="28"/>
      <c r="Q1064" s="28"/>
      <c r="R1064" s="28"/>
      <c r="S1064" s="28"/>
      <c r="T1064" s="28"/>
      <c r="U1064" s="28"/>
    </row>
    <row r="1065" spans="1:21" ht="11.25" customHeight="1" x14ac:dyDescent="0.2">
      <c r="A1065" s="28"/>
      <c r="B1065" s="28"/>
      <c r="C1065" s="28"/>
      <c r="D1065" s="31"/>
      <c r="E1065" s="28"/>
      <c r="F1065" s="28"/>
      <c r="G1065" s="28"/>
      <c r="H1065" s="28"/>
      <c r="I1065" s="28"/>
      <c r="J1065" s="28"/>
      <c r="K1065" s="28"/>
      <c r="L1065" s="28"/>
      <c r="M1065" s="28"/>
      <c r="N1065" s="28"/>
      <c r="O1065" s="28"/>
      <c r="P1065" s="28"/>
      <c r="Q1065" s="28"/>
      <c r="R1065" s="28"/>
      <c r="S1065" s="28"/>
      <c r="T1065" s="28"/>
      <c r="U1065" s="28"/>
    </row>
    <row r="1066" spans="1:21" ht="11.25" customHeight="1" x14ac:dyDescent="0.2">
      <c r="A1066" s="28"/>
      <c r="B1066" s="28"/>
      <c r="C1066" s="28"/>
      <c r="D1066" s="31"/>
      <c r="E1066" s="28"/>
      <c r="F1066" s="28"/>
      <c r="G1066" s="28"/>
      <c r="H1066" s="28"/>
      <c r="I1066" s="28"/>
      <c r="J1066" s="28"/>
      <c r="K1066" s="28"/>
      <c r="L1066" s="28"/>
      <c r="M1066" s="28"/>
      <c r="N1066" s="28"/>
      <c r="O1066" s="28"/>
      <c r="P1066" s="28"/>
      <c r="Q1066" s="28"/>
      <c r="R1066" s="28"/>
      <c r="S1066" s="28"/>
      <c r="T1066" s="28"/>
      <c r="U1066" s="28"/>
    </row>
    <row r="1067" spans="1:21" ht="11.25" customHeight="1" x14ac:dyDescent="0.2">
      <c r="A1067" s="28"/>
      <c r="B1067" s="28"/>
      <c r="C1067" s="28"/>
      <c r="D1067" s="31"/>
      <c r="E1067" s="28"/>
      <c r="F1067" s="28"/>
      <c r="G1067" s="28"/>
      <c r="H1067" s="28"/>
      <c r="I1067" s="28"/>
      <c r="J1067" s="28"/>
      <c r="K1067" s="28"/>
      <c r="L1067" s="28"/>
      <c r="M1067" s="28"/>
      <c r="N1067" s="28"/>
      <c r="O1067" s="28"/>
      <c r="P1067" s="28"/>
      <c r="Q1067" s="28"/>
      <c r="R1067" s="28"/>
      <c r="S1067" s="28"/>
      <c r="T1067" s="28"/>
      <c r="U1067" s="28"/>
    </row>
    <row r="1068" spans="1:21" ht="11.25" customHeight="1" x14ac:dyDescent="0.2">
      <c r="A1068" s="28"/>
      <c r="B1068" s="28"/>
      <c r="C1068" s="28"/>
      <c r="D1068" s="31"/>
      <c r="E1068" s="28"/>
      <c r="F1068" s="28"/>
      <c r="G1068" s="28"/>
      <c r="H1068" s="28"/>
      <c r="I1068" s="28"/>
      <c r="J1068" s="28"/>
      <c r="K1068" s="28"/>
      <c r="L1068" s="28"/>
      <c r="M1068" s="28"/>
      <c r="N1068" s="28"/>
      <c r="O1068" s="28"/>
      <c r="P1068" s="28"/>
      <c r="Q1068" s="28"/>
      <c r="R1068" s="28"/>
      <c r="S1068" s="28"/>
      <c r="T1068" s="28"/>
      <c r="U1068" s="28"/>
    </row>
    <row r="1069" spans="1:21" ht="11.25" customHeight="1" x14ac:dyDescent="0.2">
      <c r="A1069" s="28"/>
      <c r="B1069" s="28"/>
      <c r="C1069" s="28"/>
      <c r="D1069" s="31"/>
      <c r="E1069" s="28"/>
      <c r="F1069" s="28"/>
      <c r="G1069" s="28"/>
      <c r="H1069" s="28"/>
      <c r="I1069" s="28"/>
      <c r="J1069" s="28"/>
      <c r="K1069" s="28"/>
      <c r="L1069" s="28"/>
      <c r="M1069" s="28"/>
      <c r="N1069" s="28"/>
      <c r="O1069" s="28"/>
      <c r="P1069" s="28"/>
      <c r="Q1069" s="28"/>
      <c r="R1069" s="28"/>
      <c r="S1069" s="28"/>
      <c r="T1069" s="28"/>
      <c r="U1069" s="28"/>
    </row>
    <row r="1070" spans="1:21" ht="11.25" customHeight="1" x14ac:dyDescent="0.2">
      <c r="A1070" s="28"/>
      <c r="B1070" s="28"/>
      <c r="C1070" s="28"/>
      <c r="D1070" s="31"/>
      <c r="E1070" s="28"/>
      <c r="F1070" s="28"/>
      <c r="G1070" s="28"/>
      <c r="H1070" s="28"/>
      <c r="I1070" s="28"/>
      <c r="J1070" s="28"/>
      <c r="K1070" s="28"/>
      <c r="L1070" s="28"/>
      <c r="M1070" s="28"/>
      <c r="N1070" s="28"/>
      <c r="O1070" s="28"/>
      <c r="P1070" s="28"/>
      <c r="Q1070" s="28"/>
      <c r="R1070" s="28"/>
      <c r="S1070" s="28"/>
      <c r="T1070" s="28"/>
      <c r="U1070" s="28"/>
    </row>
    <row r="1071" spans="1:21" ht="11.25" customHeight="1" x14ac:dyDescent="0.2">
      <c r="A1071" s="28"/>
      <c r="B1071" s="28"/>
      <c r="C1071" s="28"/>
      <c r="D1071" s="31"/>
      <c r="E1071" s="28"/>
      <c r="F1071" s="28"/>
      <c r="G1071" s="28"/>
      <c r="H1071" s="28"/>
      <c r="I1071" s="28"/>
      <c r="J1071" s="28"/>
      <c r="K1071" s="28"/>
      <c r="L1071" s="28"/>
      <c r="M1071" s="28"/>
      <c r="N1071" s="28"/>
      <c r="O1071" s="28"/>
      <c r="P1071" s="28"/>
      <c r="Q1071" s="28"/>
      <c r="R1071" s="28"/>
      <c r="S1071" s="28"/>
      <c r="T1071" s="28"/>
      <c r="U1071" s="28"/>
    </row>
    <row r="1072" spans="1:21" ht="11.25" customHeight="1" x14ac:dyDescent="0.2">
      <c r="A1072" s="28"/>
      <c r="B1072" s="28"/>
      <c r="C1072" s="28"/>
      <c r="D1072" s="31"/>
      <c r="E1072" s="28"/>
      <c r="F1072" s="28"/>
      <c r="G1072" s="28"/>
      <c r="H1072" s="28"/>
      <c r="I1072" s="28"/>
      <c r="J1072" s="28"/>
      <c r="K1072" s="28"/>
      <c r="L1072" s="28"/>
      <c r="M1072" s="28"/>
      <c r="N1072" s="28"/>
      <c r="O1072" s="28"/>
      <c r="P1072" s="28"/>
      <c r="Q1072" s="28"/>
      <c r="R1072" s="28"/>
      <c r="S1072" s="28"/>
      <c r="T1072" s="28"/>
      <c r="U1072" s="28"/>
    </row>
    <row r="1073" spans="1:21" ht="11.25" customHeight="1" x14ac:dyDescent="0.2">
      <c r="A1073" s="28"/>
      <c r="B1073" s="28"/>
      <c r="C1073" s="28"/>
      <c r="D1073" s="31"/>
      <c r="E1073" s="28"/>
      <c r="F1073" s="28"/>
      <c r="G1073" s="28"/>
      <c r="H1073" s="28"/>
      <c r="I1073" s="28"/>
      <c r="J1073" s="28"/>
      <c r="K1073" s="28"/>
      <c r="L1073" s="28"/>
      <c r="M1073" s="28"/>
      <c r="N1073" s="28"/>
      <c r="O1073" s="28"/>
      <c r="P1073" s="28"/>
      <c r="Q1073" s="28"/>
      <c r="R1073" s="28"/>
      <c r="S1073" s="28"/>
      <c r="T1073" s="28"/>
      <c r="U1073" s="28"/>
    </row>
    <row r="1074" spans="1:21" ht="11.25" customHeight="1" x14ac:dyDescent="0.2">
      <c r="A1074" s="28"/>
      <c r="B1074" s="28"/>
      <c r="C1074" s="28"/>
      <c r="D1074" s="31"/>
      <c r="E1074" s="28"/>
      <c r="F1074" s="28"/>
      <c r="G1074" s="28"/>
      <c r="H1074" s="28"/>
      <c r="I1074" s="28"/>
      <c r="J1074" s="28"/>
      <c r="K1074" s="28"/>
      <c r="L1074" s="28"/>
      <c r="M1074" s="28"/>
      <c r="N1074" s="28"/>
      <c r="O1074" s="28"/>
      <c r="P1074" s="28"/>
      <c r="Q1074" s="28"/>
      <c r="R1074" s="28"/>
      <c r="S1074" s="28"/>
      <c r="T1074" s="28"/>
      <c r="U1074" s="28"/>
    </row>
    <row r="1075" spans="1:21" ht="11.25" customHeight="1" x14ac:dyDescent="0.2">
      <c r="A1075" s="28"/>
      <c r="B1075" s="28"/>
      <c r="C1075" s="28"/>
      <c r="D1075" s="31"/>
      <c r="E1075" s="28"/>
      <c r="F1075" s="28"/>
      <c r="G1075" s="28"/>
      <c r="H1075" s="28"/>
      <c r="I1075" s="28"/>
      <c r="J1075" s="28"/>
      <c r="K1075" s="28"/>
      <c r="L1075" s="28"/>
      <c r="M1075" s="28"/>
      <c r="N1075" s="28"/>
      <c r="O1075" s="28"/>
      <c r="P1075" s="28"/>
      <c r="Q1075" s="28"/>
      <c r="R1075" s="28"/>
      <c r="S1075" s="28"/>
      <c r="T1075" s="28"/>
      <c r="U1075" s="28"/>
    </row>
    <row r="1076" spans="1:21" ht="11.25" customHeight="1" x14ac:dyDescent="0.2">
      <c r="A1076" s="28"/>
      <c r="B1076" s="28"/>
      <c r="C1076" s="28"/>
      <c r="D1076" s="31"/>
      <c r="E1076" s="28"/>
      <c r="F1076" s="28"/>
      <c r="G1076" s="28"/>
      <c r="H1076" s="28"/>
      <c r="I1076" s="28"/>
      <c r="J1076" s="28"/>
      <c r="K1076" s="28"/>
      <c r="L1076" s="28"/>
      <c r="M1076" s="28"/>
      <c r="N1076" s="28"/>
      <c r="O1076" s="28"/>
      <c r="P1076" s="28"/>
      <c r="Q1076" s="28"/>
      <c r="R1076" s="28"/>
      <c r="S1076" s="28"/>
      <c r="T1076" s="28"/>
      <c r="U1076" s="28"/>
    </row>
    <row r="1077" spans="1:21" ht="11.25" customHeight="1" x14ac:dyDescent="0.2">
      <c r="A1077" s="28"/>
      <c r="B1077" s="28"/>
      <c r="C1077" s="28"/>
      <c r="D1077" s="31"/>
      <c r="E1077" s="28"/>
      <c r="F1077" s="28"/>
      <c r="G1077" s="28"/>
      <c r="H1077" s="28"/>
      <c r="I1077" s="28"/>
      <c r="J1077" s="28"/>
      <c r="K1077" s="28"/>
      <c r="L1077" s="28"/>
      <c r="M1077" s="28"/>
      <c r="N1077" s="28"/>
      <c r="O1077" s="28"/>
      <c r="P1077" s="28"/>
      <c r="Q1077" s="28"/>
      <c r="R1077" s="28"/>
      <c r="S1077" s="28"/>
      <c r="T1077" s="28"/>
      <c r="U1077" s="28"/>
    </row>
    <row r="1078" spans="1:21" ht="11.25" customHeight="1" x14ac:dyDescent="0.2">
      <c r="A1078" s="28"/>
      <c r="B1078" s="28"/>
      <c r="C1078" s="28"/>
      <c r="D1078" s="31"/>
      <c r="E1078" s="28"/>
      <c r="F1078" s="28"/>
      <c r="G1078" s="28"/>
      <c r="H1078" s="28"/>
      <c r="I1078" s="28"/>
      <c r="J1078" s="28"/>
      <c r="K1078" s="28"/>
      <c r="L1078" s="28"/>
      <c r="M1078" s="28"/>
      <c r="N1078" s="28"/>
      <c r="O1078" s="28"/>
      <c r="P1078" s="28"/>
      <c r="Q1078" s="28"/>
      <c r="R1078" s="28"/>
      <c r="S1078" s="28"/>
      <c r="T1078" s="28"/>
      <c r="U1078" s="28"/>
    </row>
    <row r="1079" spans="1:21" ht="11.25" customHeight="1" x14ac:dyDescent="0.2">
      <c r="A1079" s="28"/>
      <c r="B1079" s="28"/>
      <c r="C1079" s="28"/>
      <c r="D1079" s="31"/>
      <c r="E1079" s="28"/>
      <c r="F1079" s="28"/>
      <c r="G1079" s="28"/>
      <c r="H1079" s="28"/>
      <c r="I1079" s="28"/>
      <c r="J1079" s="28"/>
      <c r="K1079" s="28"/>
      <c r="L1079" s="28"/>
      <c r="M1079" s="28"/>
      <c r="N1079" s="28"/>
      <c r="O1079" s="28"/>
      <c r="P1079" s="28"/>
      <c r="Q1079" s="28"/>
      <c r="R1079" s="28"/>
      <c r="S1079" s="28"/>
      <c r="T1079" s="28"/>
      <c r="U1079" s="28"/>
    </row>
    <row r="1080" spans="1:21" ht="11.25" customHeight="1" x14ac:dyDescent="0.2">
      <c r="A1080" s="28"/>
      <c r="B1080" s="28"/>
      <c r="C1080" s="28"/>
      <c r="D1080" s="31"/>
      <c r="E1080" s="28"/>
      <c r="F1080" s="28"/>
      <c r="G1080" s="28"/>
      <c r="H1080" s="28"/>
      <c r="I1080" s="28"/>
      <c r="J1080" s="28"/>
      <c r="K1080" s="28"/>
      <c r="L1080" s="28"/>
      <c r="M1080" s="28"/>
      <c r="N1080" s="28"/>
      <c r="O1080" s="28"/>
      <c r="P1080" s="28"/>
      <c r="Q1080" s="28"/>
      <c r="R1080" s="28"/>
      <c r="S1080" s="28"/>
      <c r="T1080" s="28"/>
      <c r="U1080" s="28"/>
    </row>
    <row r="1081" spans="1:21" ht="11.25" customHeight="1" x14ac:dyDescent="0.2">
      <c r="A1081" s="28"/>
      <c r="B1081" s="28"/>
      <c r="C1081" s="28"/>
      <c r="D1081" s="31"/>
      <c r="E1081" s="28"/>
      <c r="F1081" s="28"/>
      <c r="G1081" s="28"/>
      <c r="H1081" s="28"/>
      <c r="I1081" s="28"/>
      <c r="J1081" s="28"/>
      <c r="K1081" s="28"/>
      <c r="L1081" s="28"/>
      <c r="M1081" s="28"/>
      <c r="N1081" s="28"/>
      <c r="O1081" s="28"/>
      <c r="P1081" s="28"/>
      <c r="Q1081" s="28"/>
      <c r="R1081" s="28"/>
      <c r="S1081" s="28"/>
      <c r="T1081" s="28"/>
      <c r="U1081" s="28"/>
    </row>
    <row r="1082" spans="1:21" ht="11.25" customHeight="1" x14ac:dyDescent="0.2">
      <c r="A1082" s="28"/>
      <c r="B1082" s="28"/>
      <c r="C1082" s="28"/>
      <c r="D1082" s="31"/>
      <c r="E1082" s="28"/>
      <c r="F1082" s="28"/>
      <c r="G1082" s="28"/>
      <c r="H1082" s="28"/>
      <c r="I1082" s="28"/>
      <c r="J1082" s="28"/>
      <c r="K1082" s="28"/>
      <c r="L1082" s="28"/>
      <c r="M1082" s="28"/>
      <c r="N1082" s="28"/>
      <c r="O1082" s="28"/>
      <c r="P1082" s="28"/>
      <c r="Q1082" s="28"/>
      <c r="R1082" s="28"/>
      <c r="S1082" s="28"/>
      <c r="T1082" s="28"/>
      <c r="U1082" s="28"/>
    </row>
    <row r="1083" spans="1:21" ht="11.25" customHeight="1" x14ac:dyDescent="0.2">
      <c r="A1083" s="28"/>
      <c r="B1083" s="28"/>
      <c r="C1083" s="28"/>
      <c r="D1083" s="31"/>
      <c r="E1083" s="28"/>
      <c r="F1083" s="28"/>
      <c r="G1083" s="28"/>
      <c r="H1083" s="28"/>
      <c r="I1083" s="28"/>
      <c r="J1083" s="28"/>
      <c r="K1083" s="28"/>
      <c r="L1083" s="28"/>
      <c r="M1083" s="28"/>
      <c r="N1083" s="28"/>
      <c r="O1083" s="28"/>
      <c r="P1083" s="28"/>
      <c r="Q1083" s="28"/>
      <c r="R1083" s="28"/>
      <c r="S1083" s="28"/>
      <c r="T1083" s="28"/>
      <c r="U1083" s="28"/>
    </row>
    <row r="1084" spans="1:21" ht="11.25" customHeight="1" x14ac:dyDescent="0.2">
      <c r="A1084" s="28"/>
      <c r="B1084" s="28"/>
      <c r="C1084" s="28"/>
      <c r="D1084" s="31"/>
      <c r="E1084" s="28"/>
      <c r="F1084" s="28"/>
      <c r="G1084" s="28"/>
      <c r="H1084" s="28"/>
      <c r="I1084" s="28"/>
      <c r="J1084" s="28"/>
      <c r="K1084" s="28"/>
      <c r="L1084" s="28"/>
      <c r="M1084" s="28"/>
      <c r="N1084" s="28"/>
      <c r="O1084" s="28"/>
      <c r="P1084" s="28"/>
      <c r="Q1084" s="28"/>
      <c r="R1084" s="28"/>
      <c r="S1084" s="28"/>
      <c r="T1084" s="28"/>
      <c r="U1084" s="28"/>
    </row>
    <row r="1085" spans="1:21" ht="11.25" customHeight="1" x14ac:dyDescent="0.2">
      <c r="A1085" s="28"/>
      <c r="B1085" s="28"/>
      <c r="C1085" s="28"/>
      <c r="D1085" s="31"/>
      <c r="E1085" s="28"/>
      <c r="F1085" s="28"/>
      <c r="G1085" s="28"/>
      <c r="H1085" s="28"/>
      <c r="I1085" s="28"/>
      <c r="J1085" s="28"/>
      <c r="K1085" s="28"/>
      <c r="L1085" s="28"/>
      <c r="M1085" s="28"/>
      <c r="N1085" s="28"/>
      <c r="O1085" s="28"/>
      <c r="P1085" s="28"/>
      <c r="Q1085" s="28"/>
      <c r="R1085" s="28"/>
      <c r="S1085" s="28"/>
      <c r="T1085" s="28"/>
      <c r="U1085" s="28"/>
    </row>
    <row r="1086" spans="1:21" ht="11.25" customHeight="1" x14ac:dyDescent="0.2">
      <c r="A1086" s="28"/>
      <c r="B1086" s="28"/>
      <c r="C1086" s="28"/>
      <c r="D1086" s="31"/>
      <c r="E1086" s="28"/>
      <c r="F1086" s="28"/>
      <c r="G1086" s="28"/>
      <c r="H1086" s="28"/>
      <c r="I1086" s="28"/>
      <c r="J1086" s="28"/>
      <c r="K1086" s="28"/>
      <c r="L1086" s="28"/>
      <c r="M1086" s="28"/>
      <c r="N1086" s="28"/>
      <c r="O1086" s="28"/>
      <c r="P1086" s="28"/>
      <c r="Q1086" s="28"/>
      <c r="R1086" s="28"/>
      <c r="S1086" s="28"/>
      <c r="T1086" s="28"/>
      <c r="U1086" s="28"/>
    </row>
    <row r="1087" spans="1:21" ht="11.25" customHeight="1" x14ac:dyDescent="0.2">
      <c r="A1087" s="28"/>
      <c r="B1087" s="28"/>
      <c r="C1087" s="28"/>
      <c r="D1087" s="31"/>
      <c r="E1087" s="28"/>
      <c r="F1087" s="28"/>
      <c r="G1087" s="28"/>
      <c r="H1087" s="28"/>
      <c r="I1087" s="28"/>
      <c r="J1087" s="28"/>
      <c r="K1087" s="28"/>
      <c r="L1087" s="28"/>
      <c r="M1087" s="28"/>
      <c r="N1087" s="28"/>
      <c r="O1087" s="28"/>
      <c r="P1087" s="28"/>
      <c r="Q1087" s="28"/>
      <c r="R1087" s="28"/>
      <c r="S1087" s="28"/>
      <c r="T1087" s="28"/>
      <c r="U1087" s="28"/>
    </row>
    <row r="1088" spans="1:21" ht="11.25" customHeight="1" x14ac:dyDescent="0.2">
      <c r="A1088" s="28"/>
      <c r="B1088" s="28"/>
      <c r="C1088" s="28"/>
      <c r="D1088" s="31"/>
      <c r="E1088" s="28"/>
      <c r="F1088" s="28"/>
      <c r="G1088" s="28"/>
      <c r="H1088" s="28"/>
      <c r="I1088" s="28"/>
      <c r="J1088" s="28"/>
      <c r="K1088" s="28"/>
      <c r="L1088" s="28"/>
      <c r="M1088" s="28"/>
      <c r="N1088" s="28"/>
      <c r="O1088" s="28"/>
      <c r="P1088" s="28"/>
      <c r="Q1088" s="28"/>
      <c r="R1088" s="28"/>
      <c r="S1088" s="28"/>
      <c r="T1088" s="28"/>
      <c r="U1088" s="28"/>
    </row>
    <row r="1089" spans="1:21" ht="11.25" customHeight="1" x14ac:dyDescent="0.2">
      <c r="A1089" s="28"/>
      <c r="B1089" s="28"/>
      <c r="C1089" s="28"/>
      <c r="D1089" s="31"/>
      <c r="E1089" s="28"/>
      <c r="F1089" s="28"/>
      <c r="G1089" s="28"/>
      <c r="H1089" s="28"/>
      <c r="I1089" s="28"/>
      <c r="J1089" s="28"/>
      <c r="K1089" s="28"/>
      <c r="L1089" s="28"/>
      <c r="M1089" s="28"/>
      <c r="N1089" s="28"/>
      <c r="O1089" s="28"/>
      <c r="P1089" s="28"/>
      <c r="Q1089" s="28"/>
      <c r="R1089" s="28"/>
      <c r="S1089" s="28"/>
      <c r="T1089" s="28"/>
      <c r="U1089" s="28"/>
    </row>
    <row r="1090" spans="1:21" ht="11.25" customHeight="1" x14ac:dyDescent="0.2">
      <c r="A1090" s="28"/>
      <c r="B1090" s="28"/>
      <c r="C1090" s="28"/>
      <c r="D1090" s="31"/>
      <c r="E1090" s="28"/>
      <c r="F1090" s="28"/>
      <c r="G1090" s="28"/>
      <c r="H1090" s="28"/>
      <c r="I1090" s="28"/>
      <c r="J1090" s="28"/>
      <c r="K1090" s="28"/>
      <c r="L1090" s="28"/>
      <c r="M1090" s="28"/>
      <c r="N1090" s="28"/>
      <c r="O1090" s="28"/>
      <c r="P1090" s="28"/>
      <c r="Q1090" s="28"/>
      <c r="R1090" s="28"/>
      <c r="S1090" s="28"/>
      <c r="T1090" s="28"/>
      <c r="U1090" s="28"/>
    </row>
    <row r="1091" spans="1:21" ht="11.25" customHeight="1" x14ac:dyDescent="0.2">
      <c r="A1091" s="28"/>
      <c r="B1091" s="28"/>
      <c r="C1091" s="28"/>
      <c r="D1091" s="31"/>
      <c r="E1091" s="28"/>
      <c r="F1091" s="28"/>
      <c r="G1091" s="28"/>
      <c r="H1091" s="28"/>
      <c r="I1091" s="28"/>
      <c r="J1091" s="28"/>
      <c r="K1091" s="28"/>
      <c r="L1091" s="28"/>
      <c r="M1091" s="28"/>
      <c r="N1091" s="28"/>
      <c r="O1091" s="28"/>
      <c r="P1091" s="28"/>
      <c r="Q1091" s="28"/>
      <c r="R1091" s="28"/>
      <c r="S1091" s="28"/>
      <c r="T1091" s="28"/>
      <c r="U1091" s="28"/>
    </row>
    <row r="1092" spans="1:21" ht="11.25" customHeight="1" x14ac:dyDescent="0.2">
      <c r="A1092" s="28"/>
      <c r="B1092" s="28"/>
      <c r="C1092" s="28"/>
      <c r="D1092" s="31"/>
      <c r="E1092" s="28"/>
      <c r="F1092" s="28"/>
      <c r="G1092" s="28"/>
      <c r="H1092" s="28"/>
      <c r="I1092" s="28"/>
      <c r="J1092" s="28"/>
      <c r="K1092" s="28"/>
      <c r="L1092" s="28"/>
      <c r="M1092" s="28"/>
      <c r="N1092" s="28"/>
      <c r="O1092" s="28"/>
      <c r="P1092" s="28"/>
      <c r="Q1092" s="28"/>
      <c r="R1092" s="28"/>
      <c r="S1092" s="28"/>
      <c r="T1092" s="28"/>
      <c r="U1092" s="28"/>
    </row>
    <row r="1093" spans="1:21" ht="11.25" customHeight="1" x14ac:dyDescent="0.2">
      <c r="A1093" s="28"/>
      <c r="B1093" s="28"/>
      <c r="C1093" s="28"/>
      <c r="D1093" s="31"/>
      <c r="E1093" s="28"/>
      <c r="F1093" s="28"/>
      <c r="G1093" s="28"/>
      <c r="H1093" s="28"/>
      <c r="I1093" s="28"/>
      <c r="J1093" s="28"/>
      <c r="K1093" s="28"/>
      <c r="L1093" s="28"/>
      <c r="M1093" s="28"/>
      <c r="N1093" s="28"/>
      <c r="O1093" s="28"/>
      <c r="P1093" s="28"/>
      <c r="Q1093" s="28"/>
      <c r="R1093" s="28"/>
      <c r="S1093" s="28"/>
      <c r="T1093" s="28"/>
      <c r="U1093" s="28"/>
    </row>
    <row r="1094" spans="1:21" ht="11.25" customHeight="1" x14ac:dyDescent="0.2">
      <c r="A1094" s="28"/>
      <c r="B1094" s="28"/>
      <c r="C1094" s="28"/>
      <c r="D1094" s="31"/>
      <c r="E1094" s="28"/>
      <c r="F1094" s="28"/>
      <c r="G1094" s="28"/>
      <c r="H1094" s="28"/>
      <c r="I1094" s="28"/>
      <c r="J1094" s="28"/>
      <c r="K1094" s="28"/>
      <c r="L1094" s="28"/>
      <c r="M1094" s="28"/>
      <c r="N1094" s="28"/>
      <c r="O1094" s="28"/>
      <c r="P1094" s="28"/>
      <c r="Q1094" s="28"/>
      <c r="R1094" s="28"/>
      <c r="S1094" s="28"/>
      <c r="T1094" s="28"/>
      <c r="U1094" s="28"/>
    </row>
    <row r="1095" spans="1:21" ht="11.25" customHeight="1" x14ac:dyDescent="0.2">
      <c r="A1095" s="28"/>
      <c r="B1095" s="28"/>
      <c r="C1095" s="28"/>
      <c r="D1095" s="31"/>
      <c r="E1095" s="28"/>
      <c r="F1095" s="28"/>
      <c r="G1095" s="28"/>
      <c r="H1095" s="28"/>
      <c r="I1095" s="28"/>
      <c r="J1095" s="28"/>
      <c r="K1095" s="28"/>
      <c r="L1095" s="28"/>
      <c r="M1095" s="28"/>
      <c r="N1095" s="28"/>
      <c r="O1095" s="28"/>
      <c r="P1095" s="28"/>
      <c r="Q1095" s="28"/>
      <c r="R1095" s="28"/>
      <c r="S1095" s="28"/>
      <c r="T1095" s="28"/>
      <c r="U1095" s="28"/>
    </row>
    <row r="1096" spans="1:21" ht="11.25" customHeight="1" x14ac:dyDescent="0.2">
      <c r="A1096" s="28"/>
      <c r="B1096" s="28"/>
      <c r="C1096" s="28"/>
      <c r="D1096" s="31"/>
      <c r="E1096" s="28"/>
      <c r="F1096" s="28"/>
      <c r="G1096" s="28"/>
      <c r="H1096" s="28"/>
      <c r="I1096" s="28"/>
      <c r="J1096" s="28"/>
      <c r="K1096" s="28"/>
      <c r="L1096" s="28"/>
      <c r="M1096" s="28"/>
      <c r="N1096" s="28"/>
      <c r="O1096" s="28"/>
      <c r="P1096" s="28"/>
      <c r="Q1096" s="28"/>
      <c r="R1096" s="28"/>
      <c r="S1096" s="28"/>
      <c r="T1096" s="28"/>
      <c r="U1096" s="28"/>
    </row>
    <row r="1097" spans="1:21" ht="11.25" customHeight="1" x14ac:dyDescent="0.2">
      <c r="A1097" s="28"/>
      <c r="B1097" s="28"/>
      <c r="C1097" s="28"/>
      <c r="D1097" s="31"/>
      <c r="E1097" s="28"/>
      <c r="F1097" s="28"/>
      <c r="G1097" s="28"/>
      <c r="H1097" s="28"/>
      <c r="I1097" s="28"/>
      <c r="J1097" s="28"/>
      <c r="K1097" s="28"/>
      <c r="L1097" s="28"/>
      <c r="M1097" s="28"/>
      <c r="N1097" s="28"/>
      <c r="O1097" s="28"/>
      <c r="P1097" s="28"/>
      <c r="Q1097" s="28"/>
      <c r="R1097" s="28"/>
      <c r="S1097" s="28"/>
      <c r="T1097" s="28"/>
      <c r="U1097" s="28"/>
    </row>
    <row r="1098" spans="1:21" ht="11.25" customHeight="1" x14ac:dyDescent="0.2">
      <c r="A1098" s="28"/>
      <c r="B1098" s="28"/>
      <c r="C1098" s="28"/>
      <c r="D1098" s="31"/>
      <c r="E1098" s="28"/>
      <c r="F1098" s="28"/>
      <c r="G1098" s="28"/>
      <c r="H1098" s="28"/>
      <c r="I1098" s="28"/>
      <c r="J1098" s="28"/>
      <c r="K1098" s="28"/>
      <c r="L1098" s="28"/>
      <c r="M1098" s="28"/>
      <c r="N1098" s="28"/>
      <c r="O1098" s="28"/>
      <c r="P1098" s="28"/>
      <c r="Q1098" s="28"/>
      <c r="R1098" s="28"/>
      <c r="S1098" s="28"/>
      <c r="T1098" s="28"/>
      <c r="U1098" s="28"/>
    </row>
    <row r="1099" spans="1:21" ht="11.25" customHeight="1" x14ac:dyDescent="0.2">
      <c r="A1099" s="28"/>
      <c r="B1099" s="28"/>
      <c r="C1099" s="28"/>
      <c r="D1099" s="31"/>
      <c r="E1099" s="28"/>
      <c r="F1099" s="28"/>
      <c r="G1099" s="28"/>
      <c r="H1099" s="28"/>
      <c r="I1099" s="28"/>
      <c r="J1099" s="28"/>
      <c r="K1099" s="28"/>
      <c r="L1099" s="28"/>
      <c r="M1099" s="28"/>
      <c r="N1099" s="28"/>
      <c r="O1099" s="28"/>
      <c r="P1099" s="28"/>
      <c r="Q1099" s="28"/>
      <c r="R1099" s="28"/>
      <c r="S1099" s="28"/>
      <c r="T1099" s="28"/>
      <c r="U1099" s="28"/>
    </row>
    <row r="1100" spans="1:21" ht="11.25" customHeight="1" x14ac:dyDescent="0.2">
      <c r="A1100" s="28"/>
      <c r="B1100" s="28"/>
      <c r="C1100" s="28"/>
      <c r="D1100" s="31"/>
      <c r="E1100" s="28"/>
      <c r="F1100" s="28"/>
      <c r="G1100" s="28"/>
      <c r="H1100" s="28"/>
      <c r="I1100" s="28"/>
      <c r="J1100" s="28"/>
      <c r="K1100" s="28"/>
      <c r="L1100" s="28"/>
      <c r="M1100" s="28"/>
      <c r="N1100" s="28"/>
      <c r="O1100" s="28"/>
      <c r="P1100" s="28"/>
      <c r="Q1100" s="28"/>
      <c r="R1100" s="28"/>
      <c r="S1100" s="28"/>
      <c r="T1100" s="28"/>
      <c r="U1100" s="28"/>
    </row>
    <row r="1101" spans="1:21" ht="11.25" customHeight="1" x14ac:dyDescent="0.2">
      <c r="A1101" s="28"/>
      <c r="B1101" s="28"/>
      <c r="C1101" s="28"/>
      <c r="D1101" s="31"/>
      <c r="E1101" s="28"/>
      <c r="F1101" s="28"/>
      <c r="G1101" s="28"/>
      <c r="H1101" s="28"/>
      <c r="I1101" s="28"/>
      <c r="J1101" s="28"/>
      <c r="K1101" s="28"/>
      <c r="L1101" s="28"/>
      <c r="M1101" s="28"/>
      <c r="N1101" s="28"/>
      <c r="O1101" s="28"/>
      <c r="P1101" s="28"/>
      <c r="Q1101" s="28"/>
      <c r="R1101" s="28"/>
      <c r="S1101" s="28"/>
      <c r="T1101" s="28"/>
      <c r="U1101" s="28"/>
    </row>
    <row r="1102" spans="1:21" ht="11.25" customHeight="1" x14ac:dyDescent="0.2">
      <c r="A1102" s="28"/>
      <c r="B1102" s="28"/>
      <c r="C1102" s="28"/>
      <c r="D1102" s="31"/>
      <c r="E1102" s="28"/>
      <c r="F1102" s="28"/>
      <c r="G1102" s="28"/>
      <c r="H1102" s="28"/>
      <c r="I1102" s="28"/>
      <c r="J1102" s="28"/>
      <c r="K1102" s="28"/>
      <c r="L1102" s="28"/>
      <c r="M1102" s="28"/>
      <c r="N1102" s="28"/>
      <c r="O1102" s="28"/>
      <c r="P1102" s="28"/>
      <c r="Q1102" s="28"/>
      <c r="R1102" s="28"/>
      <c r="S1102" s="28"/>
      <c r="T1102" s="28"/>
      <c r="U1102" s="28"/>
    </row>
    <row r="1103" spans="1:21" ht="11.25" customHeight="1" x14ac:dyDescent="0.2">
      <c r="A1103" s="28"/>
      <c r="B1103" s="28"/>
      <c r="C1103" s="28"/>
      <c r="D1103" s="31"/>
      <c r="E1103" s="28"/>
      <c r="F1103" s="28"/>
      <c r="G1103" s="28"/>
      <c r="H1103" s="28"/>
      <c r="I1103" s="28"/>
      <c r="J1103" s="28"/>
      <c r="K1103" s="28"/>
      <c r="L1103" s="28"/>
      <c r="M1103" s="28"/>
      <c r="N1103" s="28"/>
      <c r="O1103" s="28"/>
      <c r="P1103" s="28"/>
      <c r="Q1103" s="28"/>
      <c r="R1103" s="28"/>
      <c r="S1103" s="28"/>
      <c r="T1103" s="28"/>
      <c r="U1103" s="28"/>
    </row>
    <row r="1104" spans="1:21" ht="11.25" customHeight="1" x14ac:dyDescent="0.2">
      <c r="A1104" s="28"/>
      <c r="B1104" s="28"/>
      <c r="C1104" s="28"/>
      <c r="D1104" s="31"/>
      <c r="E1104" s="28"/>
      <c r="F1104" s="28"/>
      <c r="G1104" s="28"/>
      <c r="H1104" s="28"/>
      <c r="I1104" s="28"/>
      <c r="J1104" s="28"/>
      <c r="K1104" s="28"/>
      <c r="L1104" s="28"/>
      <c r="M1104" s="28"/>
      <c r="N1104" s="28"/>
      <c r="O1104" s="28"/>
      <c r="P1104" s="28"/>
      <c r="Q1104" s="28"/>
      <c r="R1104" s="28"/>
      <c r="S1104" s="28"/>
      <c r="T1104" s="28"/>
      <c r="U1104" s="28"/>
    </row>
    <row r="1105" spans="1:21" ht="11.25" customHeight="1" x14ac:dyDescent="0.2">
      <c r="A1105" s="28"/>
      <c r="B1105" s="28"/>
      <c r="C1105" s="28"/>
      <c r="D1105" s="31"/>
      <c r="E1105" s="28"/>
      <c r="F1105" s="28"/>
      <c r="G1105" s="28"/>
      <c r="H1105" s="28"/>
      <c r="I1105" s="28"/>
      <c r="J1105" s="28"/>
      <c r="K1105" s="28"/>
      <c r="L1105" s="28"/>
      <c r="M1105" s="28"/>
      <c r="N1105" s="28"/>
      <c r="O1105" s="28"/>
      <c r="P1105" s="28"/>
      <c r="Q1105" s="28"/>
      <c r="R1105" s="28"/>
      <c r="S1105" s="28"/>
      <c r="T1105" s="28"/>
      <c r="U1105" s="28"/>
    </row>
    <row r="1106" spans="1:21" ht="11.25" customHeight="1" x14ac:dyDescent="0.2">
      <c r="A1106" s="28"/>
      <c r="B1106" s="28"/>
      <c r="C1106" s="28"/>
      <c r="D1106" s="31"/>
      <c r="E1106" s="28"/>
      <c r="F1106" s="28"/>
      <c r="G1106" s="28"/>
      <c r="H1106" s="28"/>
      <c r="I1106" s="28"/>
      <c r="J1106" s="28"/>
      <c r="K1106" s="28"/>
      <c r="L1106" s="28"/>
      <c r="M1106" s="28"/>
      <c r="N1106" s="28"/>
      <c r="O1106" s="28"/>
      <c r="P1106" s="28"/>
      <c r="Q1106" s="28"/>
      <c r="R1106" s="28"/>
      <c r="S1106" s="28"/>
      <c r="T1106" s="28"/>
      <c r="U1106" s="28"/>
    </row>
    <row r="1107" spans="1:21" ht="11.25" customHeight="1" x14ac:dyDescent="0.2">
      <c r="A1107" s="28"/>
      <c r="B1107" s="28"/>
      <c r="C1107" s="28"/>
      <c r="D1107" s="31"/>
      <c r="E1107" s="28"/>
      <c r="F1107" s="28"/>
      <c r="G1107" s="28"/>
      <c r="H1107" s="28"/>
      <c r="I1107" s="28"/>
      <c r="J1107" s="28"/>
      <c r="K1107" s="28"/>
      <c r="L1107" s="28"/>
      <c r="M1107" s="28"/>
      <c r="N1107" s="28"/>
      <c r="O1107" s="28"/>
      <c r="P1107" s="28"/>
      <c r="Q1107" s="28"/>
      <c r="R1107" s="28"/>
      <c r="S1107" s="28"/>
      <c r="T1107" s="28"/>
      <c r="U1107" s="28"/>
    </row>
    <row r="1108" spans="1:21" ht="11.25" customHeight="1" x14ac:dyDescent="0.2">
      <c r="A1108" s="28"/>
      <c r="B1108" s="28"/>
      <c r="C1108" s="28"/>
      <c r="D1108" s="31"/>
      <c r="E1108" s="28"/>
      <c r="F1108" s="28"/>
      <c r="G1108" s="28"/>
      <c r="H1108" s="28"/>
      <c r="I1108" s="28"/>
      <c r="J1108" s="28"/>
      <c r="K1108" s="28"/>
      <c r="L1108" s="28"/>
      <c r="M1108" s="28"/>
      <c r="N1108" s="28"/>
      <c r="O1108" s="28"/>
      <c r="P1108" s="28"/>
      <c r="Q1108" s="28"/>
      <c r="R1108" s="28"/>
      <c r="S1108" s="28"/>
      <c r="T1108" s="28"/>
      <c r="U1108" s="28"/>
    </row>
    <row r="1109" spans="1:21" ht="11.25" customHeight="1" x14ac:dyDescent="0.2">
      <c r="A1109" s="28"/>
      <c r="B1109" s="28"/>
      <c r="C1109" s="28"/>
      <c r="D1109" s="31"/>
      <c r="E1109" s="28"/>
      <c r="F1109" s="28"/>
      <c r="G1109" s="28"/>
      <c r="H1109" s="28"/>
      <c r="I1109" s="28"/>
      <c r="J1109" s="28"/>
      <c r="K1109" s="28"/>
      <c r="L1109" s="28"/>
      <c r="M1109" s="28"/>
      <c r="N1109" s="28"/>
      <c r="O1109" s="28"/>
      <c r="P1109" s="28"/>
      <c r="Q1109" s="28"/>
      <c r="R1109" s="28"/>
      <c r="S1109" s="28"/>
      <c r="T1109" s="28"/>
      <c r="U1109" s="28"/>
    </row>
    <row r="1110" spans="1:21" ht="11.25" customHeight="1" x14ac:dyDescent="0.2">
      <c r="A1110" s="28"/>
      <c r="B1110" s="28"/>
      <c r="C1110" s="28"/>
      <c r="D1110" s="31"/>
      <c r="E1110" s="28"/>
      <c r="F1110" s="28"/>
      <c r="G1110" s="28"/>
      <c r="H1110" s="28"/>
      <c r="I1110" s="28"/>
      <c r="J1110" s="28"/>
      <c r="K1110" s="28"/>
      <c r="L1110" s="28"/>
      <c r="M1110" s="28"/>
      <c r="N1110" s="28"/>
      <c r="O1110" s="28"/>
      <c r="P1110" s="28"/>
      <c r="Q1110" s="28"/>
      <c r="R1110" s="28"/>
      <c r="S1110" s="28"/>
      <c r="T1110" s="28"/>
      <c r="U1110" s="28"/>
    </row>
    <row r="1111" spans="1:21" ht="11.25" customHeight="1" x14ac:dyDescent="0.2">
      <c r="A1111" s="28"/>
      <c r="B1111" s="28"/>
      <c r="C1111" s="28"/>
      <c r="D1111" s="31"/>
      <c r="E1111" s="28"/>
      <c r="F1111" s="28"/>
      <c r="G1111" s="28"/>
      <c r="H1111" s="28"/>
      <c r="I1111" s="28"/>
      <c r="J1111" s="28"/>
      <c r="K1111" s="28"/>
      <c r="L1111" s="28"/>
      <c r="M1111" s="28"/>
      <c r="N1111" s="28"/>
      <c r="O1111" s="28"/>
      <c r="P1111" s="28"/>
      <c r="Q1111" s="28"/>
      <c r="R1111" s="28"/>
      <c r="S1111" s="28"/>
      <c r="T1111" s="28"/>
      <c r="U1111" s="28"/>
    </row>
    <row r="1112" spans="1:21" ht="11.25" customHeight="1" x14ac:dyDescent="0.2">
      <c r="A1112" s="28"/>
      <c r="B1112" s="28"/>
      <c r="C1112" s="28"/>
      <c r="D1112" s="31"/>
      <c r="E1112" s="28"/>
      <c r="F1112" s="28"/>
      <c r="G1112" s="28"/>
      <c r="H1112" s="28"/>
      <c r="I1112" s="28"/>
      <c r="J1112" s="28"/>
      <c r="K1112" s="28"/>
      <c r="L1112" s="28"/>
      <c r="M1112" s="28"/>
      <c r="N1112" s="28"/>
      <c r="O1112" s="28"/>
      <c r="P1112" s="28"/>
      <c r="Q1112" s="28"/>
      <c r="R1112" s="28"/>
      <c r="S1112" s="28"/>
      <c r="T1112" s="28"/>
      <c r="U1112" s="28"/>
    </row>
    <row r="1113" spans="1:21" ht="11.25" customHeight="1" x14ac:dyDescent="0.2">
      <c r="A1113" s="28"/>
      <c r="B1113" s="28"/>
      <c r="C1113" s="28"/>
      <c r="D1113" s="31"/>
      <c r="E1113" s="28"/>
      <c r="F1113" s="28"/>
      <c r="G1113" s="28"/>
      <c r="H1113" s="28"/>
      <c r="I1113" s="28"/>
      <c r="J1113" s="28"/>
      <c r="K1113" s="28"/>
      <c r="L1113" s="28"/>
      <c r="M1113" s="28"/>
      <c r="N1113" s="28"/>
      <c r="O1113" s="28"/>
      <c r="P1113" s="28"/>
      <c r="Q1113" s="28"/>
      <c r="R1113" s="28"/>
      <c r="S1113" s="28"/>
      <c r="T1113" s="28"/>
      <c r="U1113" s="28"/>
    </row>
    <row r="1114" spans="1:21" ht="11.25" customHeight="1" x14ac:dyDescent="0.2">
      <c r="A1114" s="28"/>
      <c r="B1114" s="28"/>
      <c r="C1114" s="28"/>
      <c r="D1114" s="31"/>
      <c r="E1114" s="28"/>
      <c r="F1114" s="28"/>
      <c r="G1114" s="28"/>
      <c r="H1114" s="28"/>
      <c r="I1114" s="28"/>
      <c r="J1114" s="28"/>
      <c r="K1114" s="28"/>
      <c r="L1114" s="28"/>
      <c r="M1114" s="28"/>
      <c r="N1114" s="28"/>
      <c r="O1114" s="28"/>
      <c r="P1114" s="28"/>
      <c r="Q1114" s="28"/>
      <c r="R1114" s="28"/>
      <c r="S1114" s="28"/>
      <c r="T1114" s="28"/>
      <c r="U1114" s="28"/>
    </row>
    <row r="1115" spans="1:21" ht="11.25" customHeight="1" x14ac:dyDescent="0.2">
      <c r="A1115" s="28"/>
      <c r="B1115" s="28"/>
      <c r="C1115" s="28"/>
      <c r="D1115" s="31"/>
      <c r="E1115" s="28"/>
      <c r="F1115" s="28"/>
      <c r="G1115" s="28"/>
      <c r="H1115" s="28"/>
      <c r="I1115" s="28"/>
      <c r="J1115" s="28"/>
      <c r="K1115" s="28"/>
      <c r="L1115" s="28"/>
      <c r="M1115" s="28"/>
      <c r="N1115" s="28"/>
      <c r="O1115" s="28"/>
      <c r="P1115" s="28"/>
      <c r="Q1115" s="28"/>
      <c r="R1115" s="28"/>
      <c r="S1115" s="28"/>
      <c r="T1115" s="28"/>
      <c r="U1115" s="28"/>
    </row>
    <row r="1116" spans="1:21" ht="11.25" customHeight="1" x14ac:dyDescent="0.2">
      <c r="A1116" s="28"/>
      <c r="B1116" s="28"/>
      <c r="C1116" s="28"/>
      <c r="D1116" s="31"/>
      <c r="E1116" s="28"/>
      <c r="F1116" s="28"/>
      <c r="G1116" s="28"/>
      <c r="H1116" s="28"/>
      <c r="I1116" s="28"/>
      <c r="J1116" s="28"/>
      <c r="K1116" s="28"/>
      <c r="L1116" s="28"/>
      <c r="M1116" s="28"/>
      <c r="N1116" s="28"/>
      <c r="O1116" s="28"/>
      <c r="P1116" s="28"/>
      <c r="Q1116" s="28"/>
      <c r="R1116" s="28"/>
      <c r="S1116" s="28"/>
      <c r="T1116" s="28"/>
      <c r="U1116" s="28"/>
    </row>
    <row r="1117" spans="1:21" ht="11.25" customHeight="1" x14ac:dyDescent="0.2">
      <c r="A1117" s="28"/>
      <c r="B1117" s="28"/>
      <c r="C1117" s="28"/>
      <c r="D1117" s="31"/>
      <c r="E1117" s="28"/>
      <c r="F1117" s="28"/>
      <c r="G1117" s="28"/>
      <c r="H1117" s="28"/>
      <c r="I1117" s="28"/>
      <c r="J1117" s="28"/>
      <c r="K1117" s="28"/>
      <c r="L1117" s="28"/>
      <c r="M1117" s="28"/>
      <c r="N1117" s="28"/>
      <c r="O1117" s="28"/>
      <c r="P1117" s="28"/>
      <c r="Q1117" s="28"/>
      <c r="R1117" s="28"/>
      <c r="S1117" s="28"/>
      <c r="T1117" s="28"/>
      <c r="U1117" s="28"/>
    </row>
    <row r="1118" spans="1:21" ht="11.25" customHeight="1" x14ac:dyDescent="0.2">
      <c r="A1118" s="28"/>
      <c r="B1118" s="28"/>
      <c r="C1118" s="28"/>
      <c r="D1118" s="31"/>
      <c r="E1118" s="28"/>
      <c r="F1118" s="28"/>
      <c r="G1118" s="28"/>
      <c r="H1118" s="28"/>
      <c r="I1118" s="28"/>
      <c r="J1118" s="28"/>
      <c r="K1118" s="28"/>
      <c r="L1118" s="28"/>
      <c r="M1118" s="28"/>
      <c r="N1118" s="28"/>
      <c r="O1118" s="28"/>
      <c r="P1118" s="28"/>
      <c r="Q1118" s="28"/>
      <c r="R1118" s="28"/>
      <c r="S1118" s="28"/>
      <c r="T1118" s="28"/>
      <c r="U1118" s="28"/>
    </row>
    <row r="1119" spans="1:21" ht="11.25" customHeight="1" x14ac:dyDescent="0.2">
      <c r="A1119" s="28"/>
      <c r="B1119" s="28"/>
      <c r="C1119" s="28"/>
      <c r="D1119" s="31"/>
      <c r="E1119" s="28"/>
      <c r="F1119" s="28"/>
      <c r="G1119" s="28"/>
      <c r="H1119" s="28"/>
      <c r="I1119" s="28"/>
      <c r="J1119" s="28"/>
      <c r="K1119" s="28"/>
      <c r="L1119" s="28"/>
      <c r="M1119" s="28"/>
      <c r="N1119" s="28"/>
      <c r="O1119" s="28"/>
      <c r="P1119" s="28"/>
      <c r="Q1119" s="28"/>
      <c r="R1119" s="28"/>
      <c r="S1119" s="28"/>
      <c r="T1119" s="28"/>
      <c r="U1119" s="28"/>
    </row>
    <row r="1120" spans="1:21" ht="11.25" customHeight="1" x14ac:dyDescent="0.2">
      <c r="A1120" s="28"/>
      <c r="B1120" s="28"/>
      <c r="C1120" s="28"/>
      <c r="D1120" s="31"/>
      <c r="E1120" s="28"/>
      <c r="F1120" s="28"/>
      <c r="G1120" s="28"/>
      <c r="H1120" s="28"/>
      <c r="I1120" s="28"/>
      <c r="J1120" s="28"/>
      <c r="K1120" s="28"/>
      <c r="L1120" s="28"/>
      <c r="M1120" s="28"/>
      <c r="N1120" s="28"/>
      <c r="O1120" s="28"/>
      <c r="P1120" s="28"/>
      <c r="Q1120" s="28"/>
      <c r="R1120" s="28"/>
      <c r="S1120" s="28"/>
      <c r="T1120" s="28"/>
      <c r="U1120" s="28"/>
    </row>
    <row r="1121" spans="1:21" ht="11.25" customHeight="1" x14ac:dyDescent="0.2">
      <c r="A1121" s="28"/>
      <c r="B1121" s="28"/>
      <c r="C1121" s="28"/>
      <c r="D1121" s="31"/>
      <c r="E1121" s="28"/>
      <c r="F1121" s="28"/>
      <c r="G1121" s="28"/>
      <c r="H1121" s="28"/>
      <c r="I1121" s="28"/>
      <c r="J1121" s="28"/>
      <c r="K1121" s="28"/>
      <c r="L1121" s="28"/>
      <c r="M1121" s="28"/>
      <c r="N1121" s="28"/>
      <c r="O1121" s="28"/>
      <c r="P1121" s="28"/>
      <c r="Q1121" s="28"/>
      <c r="R1121" s="28"/>
      <c r="S1121" s="28"/>
      <c r="T1121" s="28"/>
      <c r="U1121" s="28"/>
    </row>
    <row r="1122" spans="1:21" ht="11.25" customHeight="1" x14ac:dyDescent="0.2">
      <c r="A1122" s="28"/>
      <c r="B1122" s="28"/>
      <c r="C1122" s="28"/>
      <c r="D1122" s="31"/>
      <c r="E1122" s="28"/>
      <c r="F1122" s="28"/>
      <c r="G1122" s="28"/>
      <c r="H1122" s="28"/>
      <c r="I1122" s="28"/>
      <c r="J1122" s="28"/>
      <c r="K1122" s="28"/>
      <c r="L1122" s="28"/>
      <c r="M1122" s="28"/>
      <c r="N1122" s="28"/>
      <c r="O1122" s="28"/>
      <c r="P1122" s="28"/>
      <c r="Q1122" s="28"/>
      <c r="R1122" s="28"/>
      <c r="S1122" s="28"/>
      <c r="T1122" s="28"/>
      <c r="U1122" s="28"/>
    </row>
    <row r="1123" spans="1:21" ht="11.25" customHeight="1" x14ac:dyDescent="0.2">
      <c r="A1123" s="28"/>
      <c r="B1123" s="28"/>
      <c r="C1123" s="28"/>
      <c r="D1123" s="31"/>
      <c r="E1123" s="28"/>
      <c r="F1123" s="28"/>
      <c r="G1123" s="28"/>
      <c r="H1123" s="28"/>
      <c r="I1123" s="28"/>
      <c r="J1123" s="28"/>
      <c r="K1123" s="28"/>
      <c r="L1123" s="28"/>
      <c r="M1123" s="28"/>
      <c r="N1123" s="28"/>
      <c r="O1123" s="28"/>
      <c r="P1123" s="28"/>
      <c r="Q1123" s="28"/>
      <c r="R1123" s="28"/>
      <c r="S1123" s="28"/>
      <c r="T1123" s="28"/>
      <c r="U1123" s="28"/>
    </row>
    <row r="1124" spans="1:21" ht="11.25" customHeight="1" x14ac:dyDescent="0.2">
      <c r="A1124" s="28"/>
      <c r="B1124" s="28"/>
      <c r="C1124" s="28"/>
      <c r="D1124" s="31"/>
      <c r="E1124" s="28"/>
      <c r="F1124" s="28"/>
      <c r="G1124" s="28"/>
      <c r="H1124" s="28"/>
      <c r="I1124" s="28"/>
      <c r="J1124" s="28"/>
      <c r="K1124" s="28"/>
      <c r="L1124" s="28"/>
      <c r="M1124" s="28"/>
      <c r="N1124" s="28"/>
      <c r="O1124" s="28"/>
      <c r="P1124" s="28"/>
      <c r="Q1124" s="28"/>
      <c r="R1124" s="28"/>
      <c r="S1124" s="28"/>
      <c r="T1124" s="28"/>
      <c r="U1124" s="28"/>
    </row>
    <row r="1125" spans="1:21" ht="11.25" customHeight="1" x14ac:dyDescent="0.2">
      <c r="A1125" s="28"/>
      <c r="B1125" s="28"/>
      <c r="C1125" s="28"/>
      <c r="D1125" s="31"/>
      <c r="E1125" s="28"/>
      <c r="F1125" s="28"/>
      <c r="G1125" s="28"/>
      <c r="H1125" s="28"/>
      <c r="I1125" s="28"/>
      <c r="J1125" s="28"/>
      <c r="K1125" s="28"/>
      <c r="L1125" s="28"/>
      <c r="M1125" s="28"/>
      <c r="N1125" s="28"/>
      <c r="O1125" s="28"/>
      <c r="P1125" s="28"/>
      <c r="Q1125" s="28"/>
      <c r="R1125" s="28"/>
      <c r="S1125" s="28"/>
      <c r="T1125" s="28"/>
      <c r="U1125" s="28"/>
    </row>
    <row r="1126" spans="1:21" ht="11.25" customHeight="1" x14ac:dyDescent="0.2">
      <c r="A1126" s="28"/>
      <c r="B1126" s="28"/>
      <c r="C1126" s="28"/>
      <c r="D1126" s="31"/>
      <c r="E1126" s="28"/>
      <c r="F1126" s="28"/>
      <c r="G1126" s="28"/>
      <c r="H1126" s="28"/>
      <c r="I1126" s="28"/>
      <c r="J1126" s="28"/>
      <c r="K1126" s="28"/>
      <c r="L1126" s="28"/>
      <c r="M1126" s="28"/>
      <c r="N1126" s="28"/>
      <c r="O1126" s="28"/>
      <c r="P1126" s="28"/>
      <c r="Q1126" s="28"/>
      <c r="R1126" s="28"/>
      <c r="S1126" s="28"/>
      <c r="T1126" s="28"/>
      <c r="U1126" s="28"/>
    </row>
    <row r="1127" spans="1:21" ht="11.25" customHeight="1" x14ac:dyDescent="0.2">
      <c r="A1127" s="28"/>
      <c r="B1127" s="28"/>
      <c r="C1127" s="28"/>
      <c r="D1127" s="31"/>
      <c r="E1127" s="28"/>
      <c r="F1127" s="28"/>
      <c r="G1127" s="28"/>
      <c r="H1127" s="28"/>
      <c r="I1127" s="28"/>
      <c r="J1127" s="28"/>
      <c r="K1127" s="28"/>
      <c r="L1127" s="28"/>
      <c r="M1127" s="28"/>
      <c r="N1127" s="28"/>
      <c r="O1127" s="28"/>
      <c r="P1127" s="28"/>
      <c r="Q1127" s="28"/>
      <c r="R1127" s="28"/>
      <c r="S1127" s="28"/>
      <c r="T1127" s="28"/>
      <c r="U1127" s="28"/>
    </row>
    <row r="1128" spans="1:21" ht="11.25" customHeight="1" x14ac:dyDescent="0.2">
      <c r="A1128" s="28"/>
      <c r="B1128" s="28"/>
      <c r="C1128" s="28"/>
      <c r="D1128" s="31"/>
      <c r="E1128" s="28"/>
      <c r="F1128" s="28"/>
      <c r="G1128" s="28"/>
      <c r="H1128" s="28"/>
      <c r="I1128" s="28"/>
      <c r="J1128" s="28"/>
      <c r="K1128" s="28"/>
      <c r="L1128" s="28"/>
      <c r="M1128" s="28"/>
      <c r="N1128" s="28"/>
      <c r="O1128" s="28"/>
      <c r="P1128" s="28"/>
      <c r="Q1128" s="28"/>
      <c r="R1128" s="28"/>
      <c r="S1128" s="28"/>
      <c r="T1128" s="28"/>
      <c r="U1128" s="28"/>
    </row>
    <row r="1129" spans="1:21" ht="11.25" customHeight="1" x14ac:dyDescent="0.2">
      <c r="A1129" s="28"/>
      <c r="B1129" s="28"/>
      <c r="C1129" s="28"/>
      <c r="D1129" s="31"/>
      <c r="E1129" s="28"/>
      <c r="F1129" s="28"/>
      <c r="G1129" s="28"/>
      <c r="H1129" s="28"/>
      <c r="I1129" s="28"/>
      <c r="J1129" s="28"/>
      <c r="K1129" s="28"/>
      <c r="L1129" s="28"/>
      <c r="M1129" s="28"/>
      <c r="N1129" s="28"/>
      <c r="O1129" s="28"/>
      <c r="P1129" s="28"/>
      <c r="Q1129" s="28"/>
      <c r="R1129" s="28"/>
      <c r="S1129" s="28"/>
      <c r="T1129" s="28"/>
      <c r="U1129" s="28"/>
    </row>
    <row r="1130" spans="1:21" ht="11.25" customHeight="1" x14ac:dyDescent="0.2">
      <c r="A1130" s="28"/>
      <c r="B1130" s="28"/>
      <c r="C1130" s="28"/>
      <c r="D1130" s="31"/>
      <c r="E1130" s="28"/>
      <c r="F1130" s="28"/>
      <c r="G1130" s="28"/>
      <c r="H1130" s="28"/>
      <c r="I1130" s="28"/>
      <c r="J1130" s="28"/>
      <c r="K1130" s="28"/>
      <c r="L1130" s="28"/>
      <c r="M1130" s="28"/>
      <c r="N1130" s="28"/>
      <c r="O1130" s="28"/>
      <c r="P1130" s="28"/>
      <c r="Q1130" s="28"/>
      <c r="R1130" s="28"/>
      <c r="S1130" s="28"/>
      <c r="T1130" s="28"/>
      <c r="U1130" s="28"/>
    </row>
    <row r="1131" spans="1:21" ht="11.25" customHeight="1" x14ac:dyDescent="0.2">
      <c r="A1131" s="28"/>
      <c r="B1131" s="28"/>
      <c r="C1131" s="28"/>
      <c r="D1131" s="31"/>
      <c r="E1131" s="28"/>
      <c r="F1131" s="28"/>
      <c r="G1131" s="28"/>
      <c r="H1131" s="28"/>
      <c r="I1131" s="28"/>
      <c r="J1131" s="28"/>
      <c r="K1131" s="28"/>
      <c r="L1131" s="28"/>
      <c r="M1131" s="28"/>
      <c r="N1131" s="28"/>
      <c r="O1131" s="28"/>
      <c r="P1131" s="28"/>
      <c r="Q1131" s="28"/>
      <c r="R1131" s="28"/>
      <c r="S1131" s="28"/>
      <c r="T1131" s="28"/>
      <c r="U1131" s="28"/>
    </row>
    <row r="1132" spans="1:21" ht="11.25" customHeight="1" x14ac:dyDescent="0.2">
      <c r="A1132" s="28"/>
      <c r="B1132" s="28"/>
      <c r="C1132" s="28"/>
      <c r="D1132" s="31"/>
      <c r="E1132" s="28"/>
      <c r="F1132" s="28"/>
      <c r="G1132" s="28"/>
      <c r="H1132" s="28"/>
      <c r="I1132" s="28"/>
      <c r="J1132" s="28"/>
      <c r="K1132" s="28"/>
      <c r="L1132" s="28"/>
      <c r="M1132" s="28"/>
      <c r="N1132" s="28"/>
      <c r="O1132" s="28"/>
      <c r="P1132" s="28"/>
      <c r="Q1132" s="28"/>
      <c r="R1132" s="28"/>
      <c r="S1132" s="28"/>
      <c r="T1132" s="28"/>
      <c r="U1132" s="28"/>
    </row>
    <row r="1133" spans="1:21" ht="11.25" customHeight="1" x14ac:dyDescent="0.2">
      <c r="A1133" s="28"/>
      <c r="B1133" s="28"/>
      <c r="C1133" s="28"/>
      <c r="D1133" s="31"/>
      <c r="E1133" s="28"/>
      <c r="F1133" s="28"/>
      <c r="G1133" s="28"/>
      <c r="H1133" s="28"/>
      <c r="I1133" s="28"/>
      <c r="J1133" s="28"/>
      <c r="K1133" s="28"/>
      <c r="L1133" s="28"/>
      <c r="M1133" s="28"/>
      <c r="N1133" s="28"/>
      <c r="O1133" s="28"/>
      <c r="P1133" s="28"/>
      <c r="Q1133" s="28"/>
      <c r="R1133" s="28"/>
      <c r="S1133" s="28"/>
      <c r="T1133" s="28"/>
      <c r="U1133" s="28"/>
    </row>
    <row r="1134" spans="1:21" ht="11.25" customHeight="1" x14ac:dyDescent="0.2">
      <c r="A1134" s="28"/>
      <c r="B1134" s="28"/>
      <c r="C1134" s="28"/>
      <c r="D1134" s="31"/>
      <c r="E1134" s="28"/>
      <c r="F1134" s="28"/>
      <c r="G1134" s="28"/>
      <c r="H1134" s="28"/>
      <c r="I1134" s="28"/>
      <c r="J1134" s="28"/>
      <c r="K1134" s="28"/>
      <c r="L1134" s="28"/>
      <c r="M1134" s="28"/>
      <c r="N1134" s="28"/>
      <c r="O1134" s="28"/>
      <c r="P1134" s="28"/>
      <c r="Q1134" s="28"/>
      <c r="R1134" s="28"/>
      <c r="S1134" s="28"/>
      <c r="T1134" s="28"/>
      <c r="U1134" s="28"/>
    </row>
    <row r="1135" spans="1:21" ht="11.25" customHeight="1" x14ac:dyDescent="0.2">
      <c r="A1135" s="28"/>
      <c r="B1135" s="28"/>
      <c r="C1135" s="28"/>
      <c r="D1135" s="31"/>
      <c r="E1135" s="28"/>
      <c r="F1135" s="28"/>
      <c r="G1135" s="28"/>
      <c r="H1135" s="28"/>
      <c r="I1135" s="28"/>
      <c r="J1135" s="28"/>
      <c r="K1135" s="28"/>
      <c r="L1135" s="28"/>
      <c r="M1135" s="28"/>
      <c r="N1135" s="28"/>
      <c r="O1135" s="28"/>
      <c r="P1135" s="28"/>
      <c r="Q1135" s="28"/>
      <c r="R1135" s="28"/>
      <c r="S1135" s="28"/>
      <c r="T1135" s="28"/>
      <c r="U1135" s="28"/>
    </row>
    <row r="1136" spans="1:21" ht="11.25" customHeight="1" x14ac:dyDescent="0.2">
      <c r="A1136" s="28"/>
      <c r="B1136" s="28"/>
      <c r="C1136" s="28"/>
      <c r="D1136" s="31"/>
      <c r="E1136" s="28"/>
      <c r="F1136" s="28"/>
      <c r="G1136" s="28"/>
      <c r="H1136" s="28"/>
      <c r="I1136" s="28"/>
      <c r="J1136" s="28"/>
      <c r="K1136" s="28"/>
      <c r="L1136" s="28"/>
      <c r="M1136" s="28"/>
      <c r="N1136" s="28"/>
      <c r="O1136" s="28"/>
      <c r="P1136" s="28"/>
      <c r="Q1136" s="28"/>
      <c r="R1136" s="28"/>
      <c r="S1136" s="28"/>
      <c r="T1136" s="28"/>
      <c r="U1136" s="28"/>
    </row>
    <row r="1137" spans="1:21" ht="11.25" customHeight="1" x14ac:dyDescent="0.2">
      <c r="A1137" s="28"/>
      <c r="B1137" s="28"/>
      <c r="C1137" s="28"/>
      <c r="D1137" s="31"/>
      <c r="E1137" s="28"/>
      <c r="F1137" s="28"/>
      <c r="G1137" s="28"/>
      <c r="H1137" s="28"/>
      <c r="I1137" s="28"/>
      <c r="J1137" s="28"/>
      <c r="K1137" s="28"/>
      <c r="L1137" s="28"/>
      <c r="M1137" s="28"/>
      <c r="N1137" s="28"/>
      <c r="O1137" s="28"/>
      <c r="P1137" s="28"/>
      <c r="Q1137" s="28"/>
      <c r="R1137" s="28"/>
      <c r="S1137" s="28"/>
      <c r="T1137" s="28"/>
      <c r="U1137" s="28"/>
    </row>
    <row r="1138" spans="1:21" ht="11.25" customHeight="1" x14ac:dyDescent="0.2">
      <c r="A1138" s="28"/>
      <c r="B1138" s="28"/>
      <c r="C1138" s="28"/>
      <c r="D1138" s="31"/>
      <c r="E1138" s="28"/>
      <c r="F1138" s="28"/>
      <c r="G1138" s="28"/>
      <c r="H1138" s="28"/>
      <c r="I1138" s="28"/>
      <c r="J1138" s="28"/>
      <c r="K1138" s="28"/>
      <c r="L1138" s="28"/>
      <c r="M1138" s="28"/>
      <c r="N1138" s="28"/>
      <c r="O1138" s="28"/>
      <c r="P1138" s="28"/>
      <c r="Q1138" s="28"/>
      <c r="R1138" s="28"/>
      <c r="S1138" s="28"/>
      <c r="T1138" s="28"/>
      <c r="U1138" s="28"/>
    </row>
    <row r="1139" spans="1:21" ht="11.25" customHeight="1" x14ac:dyDescent="0.2">
      <c r="A1139" s="28"/>
      <c r="B1139" s="28"/>
      <c r="C1139" s="28"/>
      <c r="D1139" s="31"/>
      <c r="E1139" s="28"/>
      <c r="F1139" s="28"/>
      <c r="G1139" s="28"/>
      <c r="H1139" s="28"/>
      <c r="I1139" s="28"/>
      <c r="J1139" s="28"/>
      <c r="K1139" s="28"/>
      <c r="L1139" s="28"/>
      <c r="M1139" s="28"/>
      <c r="N1139" s="28"/>
      <c r="O1139" s="28"/>
      <c r="P1139" s="28"/>
      <c r="Q1139" s="28"/>
      <c r="R1139" s="28"/>
      <c r="S1139" s="28"/>
      <c r="T1139" s="28"/>
      <c r="U1139" s="28"/>
    </row>
    <row r="1140" spans="1:21" ht="11.25" customHeight="1" x14ac:dyDescent="0.2">
      <c r="A1140" s="28"/>
      <c r="B1140" s="28"/>
      <c r="C1140" s="28"/>
      <c r="D1140" s="31"/>
      <c r="E1140" s="28"/>
      <c r="F1140" s="28"/>
      <c r="G1140" s="28"/>
      <c r="H1140" s="28"/>
      <c r="I1140" s="28"/>
      <c r="J1140" s="28"/>
      <c r="K1140" s="28"/>
      <c r="L1140" s="28"/>
      <c r="M1140" s="28"/>
      <c r="N1140" s="28"/>
      <c r="O1140" s="28"/>
      <c r="P1140" s="28"/>
      <c r="Q1140" s="28"/>
      <c r="R1140" s="28"/>
      <c r="S1140" s="28"/>
      <c r="T1140" s="28"/>
      <c r="U1140" s="28"/>
    </row>
    <row r="1141" spans="1:21" ht="11.25" customHeight="1" x14ac:dyDescent="0.2">
      <c r="A1141" s="28"/>
      <c r="B1141" s="28"/>
      <c r="C1141" s="28"/>
      <c r="D1141" s="31"/>
      <c r="E1141" s="28"/>
      <c r="F1141" s="28"/>
      <c r="G1141" s="28"/>
      <c r="H1141" s="28"/>
      <c r="I1141" s="28"/>
      <c r="J1141" s="28"/>
      <c r="K1141" s="28"/>
      <c r="L1141" s="28"/>
      <c r="M1141" s="28"/>
      <c r="N1141" s="28"/>
      <c r="O1141" s="28"/>
      <c r="P1141" s="28"/>
      <c r="Q1141" s="28"/>
      <c r="R1141" s="28"/>
      <c r="S1141" s="28"/>
      <c r="T1141" s="28"/>
      <c r="U1141" s="28"/>
    </row>
    <row r="1142" spans="1:21" ht="11.25" customHeight="1" x14ac:dyDescent="0.2">
      <c r="A1142" s="28"/>
      <c r="B1142" s="28"/>
      <c r="C1142" s="28"/>
      <c r="D1142" s="31"/>
      <c r="E1142" s="28"/>
      <c r="F1142" s="28"/>
      <c r="G1142" s="28"/>
      <c r="H1142" s="28"/>
      <c r="I1142" s="28"/>
      <c r="J1142" s="28"/>
      <c r="K1142" s="28"/>
      <c r="L1142" s="28"/>
      <c r="M1142" s="28"/>
      <c r="N1142" s="28"/>
      <c r="O1142" s="28"/>
      <c r="P1142" s="28"/>
      <c r="Q1142" s="28"/>
      <c r="R1142" s="28"/>
      <c r="S1142" s="28"/>
      <c r="T1142" s="28"/>
      <c r="U1142" s="28"/>
    </row>
    <row r="1143" spans="1:21" ht="11.25" customHeight="1" x14ac:dyDescent="0.2">
      <c r="A1143" s="28"/>
      <c r="B1143" s="28"/>
      <c r="C1143" s="28"/>
      <c r="D1143" s="31"/>
      <c r="E1143" s="28"/>
      <c r="F1143" s="28"/>
      <c r="G1143" s="28"/>
      <c r="H1143" s="28"/>
      <c r="I1143" s="28"/>
      <c r="J1143" s="28"/>
      <c r="K1143" s="28"/>
      <c r="L1143" s="28"/>
      <c r="M1143" s="28"/>
      <c r="N1143" s="28"/>
      <c r="O1143" s="28"/>
      <c r="P1143" s="28"/>
      <c r="Q1143" s="28"/>
      <c r="R1143" s="28"/>
      <c r="S1143" s="28"/>
      <c r="T1143" s="28"/>
      <c r="U1143" s="28"/>
    </row>
    <row r="1144" spans="1:21" ht="11.25" customHeight="1" x14ac:dyDescent="0.2">
      <c r="A1144" s="28"/>
      <c r="B1144" s="28"/>
      <c r="C1144" s="28"/>
      <c r="D1144" s="31"/>
      <c r="E1144" s="28"/>
      <c r="F1144" s="28"/>
      <c r="G1144" s="28"/>
      <c r="H1144" s="28"/>
      <c r="I1144" s="28"/>
      <c r="J1144" s="28"/>
      <c r="K1144" s="28"/>
      <c r="L1144" s="28"/>
      <c r="M1144" s="28"/>
      <c r="N1144" s="28"/>
      <c r="O1144" s="28"/>
      <c r="P1144" s="28"/>
      <c r="Q1144" s="28"/>
      <c r="R1144" s="28"/>
      <c r="S1144" s="28"/>
      <c r="T1144" s="28"/>
      <c r="U1144" s="28"/>
    </row>
    <row r="1145" spans="1:21" ht="11.25" customHeight="1" x14ac:dyDescent="0.2">
      <c r="A1145" s="28"/>
      <c r="B1145" s="28"/>
      <c r="C1145" s="28"/>
      <c r="D1145" s="31"/>
      <c r="E1145" s="28"/>
      <c r="F1145" s="28"/>
      <c r="G1145" s="28"/>
      <c r="H1145" s="28"/>
      <c r="I1145" s="28"/>
      <c r="J1145" s="28"/>
      <c r="K1145" s="28"/>
      <c r="L1145" s="28"/>
      <c r="M1145" s="28"/>
      <c r="N1145" s="28"/>
      <c r="O1145" s="28"/>
      <c r="P1145" s="28"/>
      <c r="Q1145" s="28"/>
      <c r="R1145" s="28"/>
      <c r="S1145" s="28"/>
      <c r="T1145" s="28"/>
      <c r="U1145" s="28"/>
    </row>
    <row r="1146" spans="1:21" ht="11.25" customHeight="1" x14ac:dyDescent="0.2">
      <c r="A1146" s="28"/>
      <c r="B1146" s="28"/>
      <c r="C1146" s="28"/>
      <c r="D1146" s="31"/>
      <c r="E1146" s="28"/>
      <c r="F1146" s="28"/>
      <c r="G1146" s="28"/>
      <c r="H1146" s="28"/>
      <c r="I1146" s="28"/>
      <c r="J1146" s="28"/>
      <c r="K1146" s="28"/>
      <c r="L1146" s="28"/>
      <c r="M1146" s="28"/>
      <c r="N1146" s="28"/>
      <c r="O1146" s="28"/>
      <c r="P1146" s="28"/>
      <c r="Q1146" s="28"/>
      <c r="R1146" s="28"/>
      <c r="S1146" s="28"/>
      <c r="T1146" s="28"/>
      <c r="U1146" s="28"/>
    </row>
    <row r="1147" spans="1:21" ht="11.25" customHeight="1" x14ac:dyDescent="0.2">
      <c r="A1147" s="28"/>
      <c r="B1147" s="28"/>
      <c r="C1147" s="28"/>
      <c r="D1147" s="31"/>
      <c r="E1147" s="28"/>
      <c r="F1147" s="28"/>
      <c r="G1147" s="28"/>
      <c r="H1147" s="28"/>
      <c r="I1147" s="28"/>
      <c r="J1147" s="28"/>
      <c r="K1147" s="28"/>
      <c r="L1147" s="28"/>
      <c r="M1147" s="28"/>
      <c r="N1147" s="28"/>
      <c r="O1147" s="28"/>
      <c r="P1147" s="28"/>
      <c r="Q1147" s="28"/>
      <c r="R1147" s="28"/>
      <c r="S1147" s="28"/>
      <c r="T1147" s="28"/>
      <c r="U1147" s="28"/>
    </row>
    <row r="1148" spans="1:21" ht="11.25" customHeight="1" x14ac:dyDescent="0.2">
      <c r="A1148" s="28"/>
      <c r="B1148" s="28"/>
      <c r="C1148" s="28"/>
      <c r="D1148" s="31"/>
      <c r="E1148" s="28"/>
      <c r="F1148" s="28"/>
      <c r="G1148" s="28"/>
      <c r="H1148" s="28"/>
      <c r="I1148" s="28"/>
      <c r="J1148" s="28"/>
      <c r="K1148" s="28"/>
      <c r="L1148" s="28"/>
      <c r="M1148" s="28"/>
      <c r="N1148" s="28"/>
      <c r="O1148" s="28"/>
      <c r="P1148" s="28"/>
      <c r="Q1148" s="28"/>
      <c r="R1148" s="28"/>
      <c r="S1148" s="28"/>
      <c r="T1148" s="28"/>
      <c r="U1148" s="28"/>
    </row>
    <row r="1149" spans="1:21" ht="11.25" customHeight="1" x14ac:dyDescent="0.2">
      <c r="A1149" s="28"/>
      <c r="B1149" s="28"/>
      <c r="C1149" s="28"/>
      <c r="D1149" s="31"/>
      <c r="E1149" s="28"/>
      <c r="F1149" s="28"/>
      <c r="G1149" s="28"/>
      <c r="H1149" s="28"/>
      <c r="I1149" s="28"/>
      <c r="J1149" s="28"/>
      <c r="K1149" s="28"/>
      <c r="L1149" s="28"/>
      <c r="M1149" s="28"/>
      <c r="N1149" s="28"/>
      <c r="O1149" s="28"/>
      <c r="P1149" s="28"/>
      <c r="Q1149" s="28"/>
      <c r="R1149" s="28"/>
      <c r="S1149" s="28"/>
      <c r="T1149" s="28"/>
      <c r="U1149" s="28"/>
    </row>
    <row r="1150" spans="1:21" ht="11.25" customHeight="1" x14ac:dyDescent="0.2">
      <c r="A1150" s="28"/>
      <c r="B1150" s="28"/>
      <c r="C1150" s="28"/>
      <c r="D1150" s="31"/>
      <c r="E1150" s="28"/>
      <c r="F1150" s="28"/>
      <c r="G1150" s="28"/>
      <c r="H1150" s="28"/>
      <c r="I1150" s="28"/>
      <c r="J1150" s="28"/>
      <c r="K1150" s="28"/>
      <c r="L1150" s="28"/>
      <c r="M1150" s="28"/>
      <c r="N1150" s="28"/>
      <c r="O1150" s="28"/>
      <c r="P1150" s="28"/>
      <c r="Q1150" s="28"/>
      <c r="R1150" s="28"/>
      <c r="S1150" s="28"/>
      <c r="T1150" s="28"/>
      <c r="U1150" s="28"/>
    </row>
    <row r="1151" spans="1:21" ht="11.25" customHeight="1" x14ac:dyDescent="0.2">
      <c r="A1151" s="28"/>
      <c r="B1151" s="28"/>
      <c r="C1151" s="28"/>
      <c r="D1151" s="31"/>
      <c r="E1151" s="28"/>
      <c r="F1151" s="28"/>
      <c r="G1151" s="28"/>
      <c r="H1151" s="28"/>
      <c r="I1151" s="28"/>
      <c r="J1151" s="28"/>
      <c r="K1151" s="28"/>
      <c r="L1151" s="28"/>
      <c r="M1151" s="28"/>
      <c r="N1151" s="28"/>
      <c r="O1151" s="28"/>
      <c r="P1151" s="28"/>
      <c r="Q1151" s="28"/>
      <c r="R1151" s="28"/>
      <c r="S1151" s="28"/>
      <c r="T1151" s="28"/>
      <c r="U1151" s="28"/>
    </row>
    <row r="1152" spans="1:21" ht="11.25" customHeight="1" x14ac:dyDescent="0.2">
      <c r="A1152" s="28"/>
      <c r="B1152" s="28"/>
      <c r="C1152" s="28"/>
      <c r="D1152" s="31"/>
      <c r="E1152" s="28"/>
      <c r="F1152" s="28"/>
      <c r="G1152" s="28"/>
      <c r="H1152" s="28"/>
      <c r="I1152" s="28"/>
      <c r="J1152" s="28"/>
      <c r="K1152" s="28"/>
      <c r="L1152" s="28"/>
      <c r="M1152" s="28"/>
      <c r="N1152" s="28"/>
      <c r="O1152" s="28"/>
      <c r="P1152" s="28"/>
      <c r="Q1152" s="28"/>
      <c r="R1152" s="28"/>
      <c r="S1152" s="28"/>
      <c r="T1152" s="28"/>
      <c r="U1152" s="28"/>
    </row>
    <row r="1153" spans="1:21" ht="11.25" customHeight="1" x14ac:dyDescent="0.2">
      <c r="A1153" s="28"/>
      <c r="B1153" s="28"/>
      <c r="C1153" s="28"/>
      <c r="D1153" s="31"/>
      <c r="E1153" s="28"/>
      <c r="F1153" s="28"/>
      <c r="G1153" s="28"/>
      <c r="H1153" s="28"/>
      <c r="I1153" s="28"/>
      <c r="J1153" s="28"/>
      <c r="K1153" s="28"/>
      <c r="L1153" s="28"/>
      <c r="M1153" s="28"/>
      <c r="N1153" s="28"/>
      <c r="O1153" s="28"/>
      <c r="P1153" s="28"/>
      <c r="Q1153" s="28"/>
      <c r="R1153" s="28"/>
      <c r="S1153" s="28"/>
      <c r="T1153" s="28"/>
      <c r="U1153" s="28"/>
    </row>
    <row r="1154" spans="1:21" ht="11.25" customHeight="1" x14ac:dyDescent="0.2">
      <c r="A1154" s="28"/>
      <c r="B1154" s="28"/>
      <c r="C1154" s="28"/>
      <c r="D1154" s="31"/>
      <c r="E1154" s="28"/>
      <c r="F1154" s="28"/>
      <c r="G1154" s="28"/>
      <c r="H1154" s="28"/>
      <c r="I1154" s="28"/>
      <c r="J1154" s="28"/>
      <c r="K1154" s="28"/>
      <c r="L1154" s="28"/>
      <c r="M1154" s="28"/>
      <c r="N1154" s="28"/>
      <c r="O1154" s="28"/>
      <c r="P1154" s="28"/>
      <c r="Q1154" s="28"/>
      <c r="R1154" s="28"/>
      <c r="S1154" s="28"/>
      <c r="T1154" s="28"/>
      <c r="U1154" s="28"/>
    </row>
    <row r="1155" spans="1:21" ht="11.25" customHeight="1" x14ac:dyDescent="0.2">
      <c r="A1155" s="28"/>
      <c r="B1155" s="28"/>
      <c r="C1155" s="28"/>
      <c r="D1155" s="31"/>
      <c r="E1155" s="28"/>
      <c r="F1155" s="28"/>
      <c r="G1155" s="28"/>
      <c r="H1155" s="28"/>
      <c r="I1155" s="28"/>
      <c r="J1155" s="28"/>
      <c r="K1155" s="28"/>
      <c r="L1155" s="28"/>
      <c r="M1155" s="28"/>
      <c r="N1155" s="28"/>
      <c r="O1155" s="28"/>
      <c r="P1155" s="28"/>
      <c r="Q1155" s="28"/>
      <c r="R1155" s="28"/>
      <c r="S1155" s="28"/>
      <c r="T1155" s="28"/>
      <c r="U1155" s="28"/>
    </row>
    <row r="1156" spans="1:21" ht="11.25" customHeight="1" x14ac:dyDescent="0.2">
      <c r="A1156" s="28"/>
      <c r="B1156" s="28"/>
      <c r="C1156" s="28"/>
      <c r="D1156" s="31"/>
      <c r="E1156" s="28"/>
      <c r="F1156" s="28"/>
      <c r="G1156" s="28"/>
      <c r="H1156" s="28"/>
      <c r="I1156" s="28"/>
      <c r="J1156" s="28"/>
      <c r="K1156" s="28"/>
      <c r="L1156" s="28"/>
      <c r="M1156" s="28"/>
      <c r="N1156" s="28"/>
      <c r="O1156" s="28"/>
      <c r="P1156" s="28"/>
      <c r="Q1156" s="28"/>
      <c r="R1156" s="28"/>
      <c r="S1156" s="28"/>
      <c r="T1156" s="28"/>
      <c r="U1156" s="28"/>
    </row>
    <row r="1157" spans="1:21" ht="11.25" customHeight="1" x14ac:dyDescent="0.2">
      <c r="A1157" s="28"/>
      <c r="B1157" s="28"/>
      <c r="C1157" s="28"/>
      <c r="D1157" s="31"/>
      <c r="E1157" s="28"/>
      <c r="F1157" s="28"/>
      <c r="G1157" s="28"/>
      <c r="H1157" s="28"/>
      <c r="I1157" s="28"/>
      <c r="J1157" s="28"/>
      <c r="K1157" s="28"/>
      <c r="L1157" s="28"/>
      <c r="M1157" s="28"/>
      <c r="N1157" s="28"/>
      <c r="O1157" s="28"/>
      <c r="P1157" s="28"/>
      <c r="Q1157" s="28"/>
      <c r="R1157" s="28"/>
      <c r="S1157" s="28"/>
      <c r="T1157" s="28"/>
      <c r="U1157" s="28"/>
    </row>
    <row r="1158" spans="1:21" ht="11.25" customHeight="1" x14ac:dyDescent="0.2">
      <c r="A1158" s="28"/>
      <c r="B1158" s="28"/>
      <c r="C1158" s="28"/>
      <c r="D1158" s="31"/>
      <c r="E1158" s="28"/>
      <c r="F1158" s="28"/>
      <c r="G1158" s="28"/>
      <c r="H1158" s="28"/>
      <c r="I1158" s="28"/>
      <c r="J1158" s="28"/>
      <c r="K1158" s="28"/>
      <c r="L1158" s="28"/>
      <c r="M1158" s="28"/>
      <c r="N1158" s="28"/>
      <c r="O1158" s="28"/>
      <c r="P1158" s="28"/>
      <c r="Q1158" s="28"/>
      <c r="R1158" s="28"/>
      <c r="S1158" s="28"/>
      <c r="T1158" s="28"/>
      <c r="U1158" s="28"/>
    </row>
    <row r="1159" spans="1:21" ht="11.25" customHeight="1" x14ac:dyDescent="0.2">
      <c r="A1159" s="28"/>
      <c r="B1159" s="28"/>
      <c r="C1159" s="28"/>
      <c r="D1159" s="31"/>
      <c r="E1159" s="28"/>
      <c r="F1159" s="28"/>
      <c r="G1159" s="28"/>
      <c r="H1159" s="28"/>
      <c r="I1159" s="28"/>
      <c r="J1159" s="28"/>
      <c r="K1159" s="28"/>
      <c r="L1159" s="28"/>
      <c r="M1159" s="28"/>
      <c r="N1159" s="28"/>
      <c r="O1159" s="28"/>
      <c r="P1159" s="28"/>
      <c r="Q1159" s="28"/>
      <c r="R1159" s="28"/>
      <c r="S1159" s="28"/>
      <c r="T1159" s="28"/>
      <c r="U1159" s="28"/>
    </row>
    <row r="1160" spans="1:21" ht="11.25" customHeight="1" x14ac:dyDescent="0.2">
      <c r="A1160" s="28"/>
      <c r="B1160" s="28"/>
      <c r="C1160" s="28"/>
      <c r="D1160" s="31"/>
      <c r="E1160" s="28"/>
      <c r="F1160" s="28"/>
      <c r="G1160" s="28"/>
      <c r="H1160" s="28"/>
      <c r="I1160" s="28"/>
      <c r="J1160" s="28"/>
      <c r="K1160" s="28"/>
      <c r="L1160" s="28"/>
      <c r="M1160" s="28"/>
      <c r="N1160" s="28"/>
      <c r="O1160" s="28"/>
      <c r="P1160" s="28"/>
      <c r="Q1160" s="28"/>
      <c r="R1160" s="28"/>
      <c r="S1160" s="28"/>
      <c r="T1160" s="28"/>
      <c r="U1160" s="28"/>
    </row>
    <row r="1161" spans="1:21" ht="11.25" customHeight="1" x14ac:dyDescent="0.2">
      <c r="A1161" s="28"/>
      <c r="B1161" s="28"/>
      <c r="C1161" s="28"/>
      <c r="D1161" s="31"/>
      <c r="E1161" s="28"/>
      <c r="F1161" s="28"/>
      <c r="G1161" s="28"/>
      <c r="H1161" s="28"/>
      <c r="I1161" s="28"/>
      <c r="J1161" s="28"/>
      <c r="K1161" s="28"/>
      <c r="L1161" s="28"/>
      <c r="M1161" s="28"/>
      <c r="N1161" s="28"/>
      <c r="O1161" s="28"/>
      <c r="P1161" s="28"/>
      <c r="Q1161" s="28"/>
      <c r="R1161" s="28"/>
      <c r="S1161" s="28"/>
      <c r="T1161" s="28"/>
      <c r="U1161" s="28"/>
    </row>
    <row r="1162" spans="1:21" ht="11.25" customHeight="1" x14ac:dyDescent="0.2">
      <c r="A1162" s="28"/>
      <c r="B1162" s="28"/>
      <c r="C1162" s="28"/>
      <c r="D1162" s="31"/>
      <c r="E1162" s="28"/>
      <c r="F1162" s="28"/>
      <c r="G1162" s="28"/>
      <c r="H1162" s="28"/>
      <c r="I1162" s="28"/>
      <c r="J1162" s="28"/>
      <c r="K1162" s="28"/>
      <c r="L1162" s="28"/>
      <c r="M1162" s="28"/>
      <c r="N1162" s="28"/>
      <c r="O1162" s="28"/>
      <c r="P1162" s="28"/>
      <c r="Q1162" s="28"/>
      <c r="R1162" s="28"/>
      <c r="S1162" s="28"/>
      <c r="T1162" s="28"/>
      <c r="U1162" s="28"/>
    </row>
    <row r="1163" spans="1:21" ht="11.25" customHeight="1" x14ac:dyDescent="0.2">
      <c r="A1163" s="28"/>
      <c r="B1163" s="28"/>
      <c r="C1163" s="28"/>
      <c r="D1163" s="31"/>
      <c r="E1163" s="28"/>
      <c r="F1163" s="28"/>
      <c r="G1163" s="28"/>
      <c r="H1163" s="28"/>
      <c r="I1163" s="28"/>
      <c r="J1163" s="28"/>
      <c r="K1163" s="28"/>
      <c r="L1163" s="28"/>
      <c r="M1163" s="28"/>
      <c r="N1163" s="28"/>
      <c r="O1163" s="28"/>
      <c r="P1163" s="28"/>
      <c r="Q1163" s="28"/>
      <c r="R1163" s="28"/>
      <c r="S1163" s="28"/>
      <c r="T1163" s="28"/>
      <c r="U1163" s="28"/>
    </row>
    <row r="1164" spans="1:21" ht="11.25" customHeight="1" x14ac:dyDescent="0.2">
      <c r="A1164" s="28"/>
      <c r="B1164" s="28"/>
      <c r="C1164" s="28"/>
      <c r="D1164" s="31"/>
      <c r="E1164" s="28"/>
      <c r="F1164" s="28"/>
      <c r="G1164" s="28"/>
      <c r="H1164" s="28"/>
      <c r="I1164" s="28"/>
      <c r="J1164" s="28"/>
      <c r="K1164" s="28"/>
      <c r="L1164" s="28"/>
      <c r="M1164" s="28"/>
      <c r="N1164" s="28"/>
      <c r="O1164" s="28"/>
      <c r="P1164" s="28"/>
      <c r="Q1164" s="28"/>
      <c r="R1164" s="28"/>
      <c r="S1164" s="28"/>
      <c r="T1164" s="28"/>
      <c r="U1164" s="28"/>
    </row>
    <row r="1165" spans="1:21" ht="11.25" customHeight="1" x14ac:dyDescent="0.2">
      <c r="A1165" s="28"/>
      <c r="B1165" s="28"/>
      <c r="C1165" s="28"/>
      <c r="D1165" s="31"/>
      <c r="E1165" s="28"/>
      <c r="F1165" s="28"/>
      <c r="G1165" s="28"/>
      <c r="H1165" s="28"/>
      <c r="I1165" s="28"/>
      <c r="J1165" s="28"/>
      <c r="K1165" s="28"/>
      <c r="L1165" s="28"/>
      <c r="M1165" s="28"/>
      <c r="N1165" s="28"/>
      <c r="O1165" s="28"/>
      <c r="P1165" s="28"/>
      <c r="Q1165" s="28"/>
      <c r="R1165" s="28"/>
      <c r="S1165" s="28"/>
      <c r="T1165" s="28"/>
      <c r="U1165" s="28"/>
    </row>
    <row r="1166" spans="1:21" ht="11.25" customHeight="1" x14ac:dyDescent="0.2">
      <c r="A1166" s="28"/>
      <c r="B1166" s="28"/>
      <c r="C1166" s="28"/>
      <c r="D1166" s="31"/>
      <c r="E1166" s="28"/>
      <c r="F1166" s="28"/>
      <c r="G1166" s="28"/>
      <c r="H1166" s="28"/>
      <c r="I1166" s="28"/>
      <c r="J1166" s="28"/>
      <c r="K1166" s="28"/>
      <c r="L1166" s="28"/>
      <c r="M1166" s="28"/>
      <c r="N1166" s="28"/>
      <c r="O1166" s="28"/>
      <c r="P1166" s="28"/>
      <c r="Q1166" s="28"/>
      <c r="R1166" s="28"/>
      <c r="S1166" s="28"/>
      <c r="T1166" s="28"/>
      <c r="U1166" s="28"/>
    </row>
    <row r="1167" spans="1:21" ht="11.25" customHeight="1" x14ac:dyDescent="0.2">
      <c r="A1167" s="28"/>
      <c r="B1167" s="28"/>
      <c r="C1167" s="28"/>
      <c r="D1167" s="31"/>
      <c r="E1167" s="28"/>
      <c r="F1167" s="28"/>
      <c r="G1167" s="28"/>
      <c r="H1167" s="28"/>
      <c r="I1167" s="28"/>
      <c r="J1167" s="28"/>
      <c r="K1167" s="28"/>
      <c r="L1167" s="28"/>
      <c r="M1167" s="28"/>
      <c r="N1167" s="28"/>
      <c r="O1167" s="28"/>
      <c r="P1167" s="28"/>
      <c r="Q1167" s="28"/>
      <c r="R1167" s="28"/>
      <c r="S1167" s="28"/>
      <c r="T1167" s="28"/>
      <c r="U1167" s="28"/>
    </row>
    <row r="1168" spans="1:21" ht="11.25" customHeight="1" x14ac:dyDescent="0.2">
      <c r="A1168" s="28"/>
      <c r="B1168" s="28"/>
      <c r="C1168" s="28"/>
      <c r="D1168" s="31"/>
      <c r="E1168" s="28"/>
      <c r="F1168" s="28"/>
      <c r="G1168" s="28"/>
      <c r="H1168" s="28"/>
      <c r="I1168" s="28"/>
      <c r="J1168" s="28"/>
      <c r="K1168" s="28"/>
      <c r="L1168" s="28"/>
      <c r="M1168" s="28"/>
      <c r="N1168" s="28"/>
      <c r="O1168" s="28"/>
      <c r="P1168" s="28"/>
      <c r="Q1168" s="28"/>
      <c r="R1168" s="28"/>
      <c r="S1168" s="28"/>
      <c r="T1168" s="28"/>
      <c r="U1168" s="28"/>
    </row>
    <row r="1169" spans="1:21" ht="11.25" customHeight="1" x14ac:dyDescent="0.2">
      <c r="A1169" s="28"/>
      <c r="B1169" s="28"/>
      <c r="C1169" s="28"/>
      <c r="D1169" s="31"/>
      <c r="E1169" s="28"/>
      <c r="F1169" s="28"/>
      <c r="G1169" s="28"/>
      <c r="H1169" s="28"/>
      <c r="I1169" s="28"/>
      <c r="J1169" s="28"/>
      <c r="K1169" s="28"/>
      <c r="L1169" s="28"/>
      <c r="M1169" s="28"/>
      <c r="N1169" s="28"/>
      <c r="O1169" s="28"/>
      <c r="P1169" s="28"/>
      <c r="Q1169" s="28"/>
      <c r="R1169" s="28"/>
      <c r="S1169" s="28"/>
      <c r="T1169" s="28"/>
      <c r="U1169" s="28"/>
    </row>
    <row r="1170" spans="1:21" ht="11.25" customHeight="1" x14ac:dyDescent="0.2">
      <c r="A1170" s="28"/>
      <c r="B1170" s="28"/>
      <c r="C1170" s="28"/>
      <c r="D1170" s="31"/>
      <c r="E1170" s="28"/>
      <c r="F1170" s="28"/>
      <c r="G1170" s="28"/>
      <c r="H1170" s="28"/>
      <c r="I1170" s="28"/>
      <c r="J1170" s="28"/>
      <c r="K1170" s="28"/>
      <c r="L1170" s="28"/>
      <c r="M1170" s="28"/>
      <c r="N1170" s="28"/>
      <c r="O1170" s="28"/>
      <c r="P1170" s="28"/>
      <c r="Q1170" s="28"/>
      <c r="R1170" s="28"/>
      <c r="S1170" s="28"/>
      <c r="T1170" s="28"/>
      <c r="U1170" s="28"/>
    </row>
    <row r="1171" spans="1:21" ht="11.25" customHeight="1" x14ac:dyDescent="0.2">
      <c r="A1171" s="28"/>
      <c r="B1171" s="28"/>
      <c r="C1171" s="28"/>
      <c r="D1171" s="31"/>
      <c r="E1171" s="28"/>
      <c r="F1171" s="28"/>
      <c r="G1171" s="28"/>
      <c r="H1171" s="28"/>
      <c r="I1171" s="28"/>
      <c r="J1171" s="28"/>
      <c r="K1171" s="28"/>
      <c r="L1171" s="28"/>
      <c r="M1171" s="28"/>
      <c r="N1171" s="28"/>
      <c r="O1171" s="28"/>
      <c r="P1171" s="28"/>
      <c r="Q1171" s="28"/>
      <c r="R1171" s="28"/>
      <c r="S1171" s="28"/>
      <c r="T1171" s="28"/>
      <c r="U1171" s="28"/>
    </row>
    <row r="1172" spans="1:21" ht="11.25" customHeight="1" x14ac:dyDescent="0.2">
      <c r="A1172" s="28"/>
      <c r="B1172" s="28"/>
      <c r="C1172" s="28"/>
      <c r="D1172" s="31"/>
      <c r="E1172" s="28"/>
      <c r="F1172" s="28"/>
      <c r="G1172" s="28"/>
      <c r="H1172" s="28"/>
      <c r="I1172" s="28"/>
      <c r="J1172" s="28"/>
      <c r="K1172" s="28"/>
      <c r="L1172" s="28"/>
      <c r="M1172" s="28"/>
      <c r="N1172" s="28"/>
      <c r="O1172" s="28"/>
      <c r="P1172" s="28"/>
      <c r="Q1172" s="28"/>
      <c r="R1172" s="28"/>
      <c r="S1172" s="28"/>
      <c r="T1172" s="28"/>
      <c r="U1172" s="28"/>
    </row>
    <row r="1173" spans="1:21" ht="11.25" customHeight="1" x14ac:dyDescent="0.2">
      <c r="A1173" s="28"/>
      <c r="B1173" s="28"/>
      <c r="C1173" s="28"/>
      <c r="D1173" s="31"/>
      <c r="E1173" s="28"/>
      <c r="F1173" s="28"/>
      <c r="G1173" s="28"/>
      <c r="H1173" s="28"/>
      <c r="I1173" s="28"/>
      <c r="J1173" s="28"/>
      <c r="K1173" s="28"/>
      <c r="L1173" s="28"/>
      <c r="M1173" s="28"/>
      <c r="N1173" s="28"/>
      <c r="O1173" s="28"/>
      <c r="P1173" s="28"/>
      <c r="Q1173" s="28"/>
      <c r="R1173" s="28"/>
      <c r="S1173" s="28"/>
      <c r="T1173" s="28"/>
      <c r="U1173" s="28"/>
    </row>
    <row r="1174" spans="1:21" ht="11.25" customHeight="1" x14ac:dyDescent="0.2">
      <c r="A1174" s="28"/>
      <c r="B1174" s="28"/>
      <c r="C1174" s="28"/>
      <c r="D1174" s="31"/>
      <c r="E1174" s="28"/>
      <c r="F1174" s="28"/>
      <c r="G1174" s="28"/>
      <c r="H1174" s="28"/>
      <c r="I1174" s="28"/>
      <c r="J1174" s="28"/>
      <c r="K1174" s="28"/>
      <c r="L1174" s="28"/>
      <c r="M1174" s="28"/>
      <c r="N1174" s="28"/>
      <c r="O1174" s="28"/>
      <c r="P1174" s="28"/>
      <c r="Q1174" s="28"/>
      <c r="R1174" s="28"/>
      <c r="S1174" s="28"/>
      <c r="T1174" s="28"/>
      <c r="U1174" s="28"/>
    </row>
    <row r="1175" spans="1:21" ht="11.25" customHeight="1" x14ac:dyDescent="0.2">
      <c r="A1175" s="28"/>
      <c r="B1175" s="28"/>
      <c r="C1175" s="28"/>
      <c r="D1175" s="31"/>
      <c r="E1175" s="28"/>
      <c r="F1175" s="28"/>
      <c r="G1175" s="28"/>
      <c r="H1175" s="28"/>
      <c r="I1175" s="28"/>
      <c r="J1175" s="28"/>
      <c r="K1175" s="28"/>
      <c r="L1175" s="28"/>
      <c r="M1175" s="28"/>
      <c r="N1175" s="28"/>
      <c r="O1175" s="28"/>
      <c r="P1175" s="28"/>
      <c r="Q1175" s="28"/>
      <c r="R1175" s="28"/>
      <c r="S1175" s="28"/>
      <c r="T1175" s="28"/>
      <c r="U1175" s="28"/>
    </row>
    <row r="1176" spans="1:21" ht="11.25" customHeight="1" x14ac:dyDescent="0.2">
      <c r="A1176" s="28"/>
      <c r="B1176" s="28"/>
      <c r="C1176" s="28"/>
      <c r="D1176" s="31"/>
      <c r="E1176" s="28"/>
      <c r="F1176" s="28"/>
      <c r="G1176" s="28"/>
      <c r="H1176" s="28"/>
      <c r="I1176" s="28"/>
      <c r="J1176" s="28"/>
      <c r="K1176" s="28"/>
      <c r="L1176" s="28"/>
      <c r="M1176" s="28"/>
      <c r="N1176" s="28"/>
      <c r="O1176" s="28"/>
      <c r="P1176" s="28"/>
      <c r="Q1176" s="28"/>
      <c r="R1176" s="28"/>
      <c r="S1176" s="28"/>
      <c r="T1176" s="28"/>
      <c r="U1176" s="28"/>
    </row>
    <row r="1177" spans="1:21" ht="11.25" customHeight="1" x14ac:dyDescent="0.2">
      <c r="A1177" s="28"/>
      <c r="B1177" s="28"/>
      <c r="C1177" s="28"/>
      <c r="D1177" s="31"/>
      <c r="E1177" s="28"/>
      <c r="F1177" s="28"/>
      <c r="G1177" s="28"/>
      <c r="H1177" s="28"/>
      <c r="I1177" s="28"/>
      <c r="J1177" s="28"/>
      <c r="K1177" s="28"/>
      <c r="L1177" s="28"/>
      <c r="M1177" s="28"/>
      <c r="N1177" s="28"/>
      <c r="O1177" s="28"/>
      <c r="P1177" s="28"/>
      <c r="Q1177" s="28"/>
      <c r="R1177" s="28"/>
      <c r="S1177" s="28"/>
      <c r="T1177" s="28"/>
      <c r="U1177" s="28"/>
    </row>
    <row r="1178" spans="1:21" ht="11.25" customHeight="1" x14ac:dyDescent="0.2">
      <c r="A1178" s="28"/>
      <c r="B1178" s="28"/>
      <c r="C1178" s="28"/>
      <c r="D1178" s="31"/>
      <c r="E1178" s="28"/>
      <c r="F1178" s="28"/>
      <c r="G1178" s="28"/>
      <c r="H1178" s="28"/>
      <c r="I1178" s="28"/>
      <c r="J1178" s="28"/>
      <c r="K1178" s="28"/>
      <c r="L1178" s="28"/>
      <c r="M1178" s="28"/>
      <c r="N1178" s="28"/>
      <c r="O1178" s="28"/>
      <c r="P1178" s="28"/>
      <c r="Q1178" s="28"/>
      <c r="R1178" s="28"/>
      <c r="S1178" s="28"/>
      <c r="T1178" s="28"/>
      <c r="U1178" s="28"/>
    </row>
    <row r="1179" spans="1:21" ht="11.25" customHeight="1" x14ac:dyDescent="0.2">
      <c r="A1179" s="28"/>
      <c r="B1179" s="28"/>
      <c r="C1179" s="28"/>
      <c r="D1179" s="31"/>
      <c r="E1179" s="28"/>
      <c r="F1179" s="28"/>
      <c r="G1179" s="28"/>
      <c r="H1179" s="28"/>
      <c r="I1179" s="28"/>
      <c r="J1179" s="28"/>
      <c r="K1179" s="28"/>
      <c r="L1179" s="28"/>
      <c r="M1179" s="28"/>
      <c r="N1179" s="28"/>
      <c r="O1179" s="28"/>
      <c r="P1179" s="28"/>
      <c r="Q1179" s="28"/>
      <c r="R1179" s="28"/>
      <c r="S1179" s="28"/>
      <c r="T1179" s="28"/>
      <c r="U1179" s="28"/>
    </row>
    <row r="1180" spans="1:21" ht="11.25" customHeight="1" x14ac:dyDescent="0.2">
      <c r="A1180" s="28"/>
      <c r="B1180" s="28"/>
      <c r="C1180" s="28"/>
      <c r="D1180" s="31"/>
      <c r="E1180" s="28"/>
      <c r="F1180" s="28"/>
      <c r="G1180" s="28"/>
      <c r="H1180" s="28"/>
      <c r="I1180" s="28"/>
      <c r="J1180" s="28"/>
      <c r="K1180" s="28"/>
      <c r="L1180" s="28"/>
      <c r="M1180" s="28"/>
      <c r="N1180" s="28"/>
      <c r="O1180" s="28"/>
      <c r="P1180" s="28"/>
      <c r="Q1180" s="28"/>
      <c r="R1180" s="28"/>
      <c r="S1180" s="28"/>
      <c r="T1180" s="28"/>
      <c r="U1180" s="28"/>
    </row>
    <row r="1181" spans="1:21" ht="11.25" customHeight="1" x14ac:dyDescent="0.2">
      <c r="A1181" s="28"/>
      <c r="B1181" s="28"/>
      <c r="C1181" s="28"/>
      <c r="D1181" s="31"/>
      <c r="E1181" s="28"/>
      <c r="F1181" s="28"/>
      <c r="G1181" s="28"/>
      <c r="H1181" s="28"/>
      <c r="I1181" s="28"/>
      <c r="J1181" s="28"/>
      <c r="K1181" s="28"/>
      <c r="L1181" s="28"/>
      <c r="M1181" s="28"/>
      <c r="N1181" s="28"/>
      <c r="O1181" s="28"/>
      <c r="P1181" s="28"/>
      <c r="Q1181" s="28"/>
      <c r="R1181" s="28"/>
      <c r="S1181" s="28"/>
      <c r="T1181" s="28"/>
      <c r="U1181" s="28"/>
    </row>
    <row r="1182" spans="1:21" ht="11.25" customHeight="1" x14ac:dyDescent="0.2">
      <c r="A1182" s="28"/>
      <c r="B1182" s="28"/>
      <c r="C1182" s="28"/>
      <c r="D1182" s="31"/>
      <c r="E1182" s="28"/>
      <c r="F1182" s="28"/>
      <c r="G1182" s="28"/>
      <c r="H1182" s="28"/>
      <c r="I1182" s="28"/>
      <c r="J1182" s="28"/>
      <c r="K1182" s="28"/>
      <c r="L1182" s="28"/>
      <c r="M1182" s="28"/>
      <c r="N1182" s="28"/>
      <c r="O1182" s="28"/>
      <c r="P1182" s="28"/>
      <c r="Q1182" s="28"/>
      <c r="R1182" s="28"/>
      <c r="S1182" s="28"/>
      <c r="T1182" s="28"/>
      <c r="U1182" s="28"/>
    </row>
    <row r="1183" spans="1:21" ht="11.25" customHeight="1" x14ac:dyDescent="0.2">
      <c r="A1183" s="28"/>
      <c r="B1183" s="28"/>
      <c r="C1183" s="28"/>
      <c r="D1183" s="31"/>
      <c r="E1183" s="28"/>
      <c r="F1183" s="28"/>
      <c r="G1183" s="28"/>
      <c r="H1183" s="28"/>
      <c r="I1183" s="28"/>
      <c r="J1183" s="28"/>
      <c r="K1183" s="28"/>
      <c r="L1183" s="28"/>
      <c r="M1183" s="28"/>
      <c r="N1183" s="28"/>
      <c r="O1183" s="28"/>
      <c r="P1183" s="28"/>
      <c r="Q1183" s="28"/>
      <c r="R1183" s="28"/>
      <c r="S1183" s="28"/>
      <c r="T1183" s="28"/>
      <c r="U1183" s="28"/>
    </row>
    <row r="1184" spans="1:21" ht="11.25" customHeight="1" x14ac:dyDescent="0.2">
      <c r="A1184" s="28"/>
      <c r="B1184" s="28"/>
      <c r="C1184" s="28"/>
      <c r="D1184" s="31"/>
      <c r="E1184" s="28"/>
      <c r="F1184" s="28"/>
      <c r="G1184" s="28"/>
      <c r="H1184" s="28"/>
      <c r="I1184" s="28"/>
      <c r="J1184" s="28"/>
      <c r="K1184" s="28"/>
      <c r="L1184" s="28"/>
      <c r="M1184" s="28"/>
      <c r="N1184" s="28"/>
      <c r="O1184" s="28"/>
      <c r="P1184" s="28"/>
      <c r="Q1184" s="28"/>
      <c r="R1184" s="28"/>
      <c r="S1184" s="28"/>
      <c r="T1184" s="28"/>
      <c r="U1184" s="28"/>
    </row>
    <row r="1185" spans="1:21" ht="11.25" customHeight="1" x14ac:dyDescent="0.2">
      <c r="A1185" s="28"/>
      <c r="B1185" s="28"/>
      <c r="C1185" s="28"/>
      <c r="D1185" s="31"/>
      <c r="E1185" s="28"/>
      <c r="F1185" s="28"/>
      <c r="G1185" s="28"/>
      <c r="H1185" s="28"/>
      <c r="I1185" s="28"/>
      <c r="J1185" s="28"/>
      <c r="K1185" s="28"/>
      <c r="L1185" s="28"/>
      <c r="M1185" s="28"/>
      <c r="N1185" s="28"/>
      <c r="O1185" s="28"/>
      <c r="P1185" s="28"/>
      <c r="Q1185" s="28"/>
      <c r="R1185" s="28"/>
      <c r="S1185" s="28"/>
      <c r="T1185" s="28"/>
      <c r="U1185" s="28"/>
    </row>
    <row r="1186" spans="1:21" ht="11.25" customHeight="1" x14ac:dyDescent="0.2">
      <c r="A1186" s="28"/>
      <c r="B1186" s="28"/>
      <c r="C1186" s="28"/>
      <c r="D1186" s="31"/>
      <c r="E1186" s="28"/>
      <c r="F1186" s="28"/>
      <c r="G1186" s="28"/>
      <c r="H1186" s="28"/>
      <c r="I1186" s="28"/>
      <c r="J1186" s="28"/>
      <c r="K1186" s="28"/>
      <c r="L1186" s="28"/>
      <c r="M1186" s="28"/>
      <c r="N1186" s="28"/>
      <c r="O1186" s="28"/>
      <c r="P1186" s="28"/>
      <c r="Q1186" s="28"/>
      <c r="R1186" s="28"/>
      <c r="S1186" s="28"/>
      <c r="T1186" s="28"/>
      <c r="U1186" s="28"/>
    </row>
    <row r="1187" spans="1:21" ht="11.25" customHeight="1" x14ac:dyDescent="0.2">
      <c r="A1187" s="28"/>
      <c r="B1187" s="28"/>
      <c r="C1187" s="28"/>
      <c r="D1187" s="31"/>
      <c r="E1187" s="28"/>
      <c r="F1187" s="28"/>
      <c r="G1187" s="28"/>
      <c r="H1187" s="28"/>
      <c r="I1187" s="28"/>
      <c r="J1187" s="28"/>
      <c r="K1187" s="28"/>
      <c r="L1187" s="28"/>
      <c r="M1187" s="28"/>
      <c r="N1187" s="28"/>
      <c r="O1187" s="28"/>
      <c r="P1187" s="28"/>
      <c r="Q1187" s="28"/>
      <c r="R1187" s="28"/>
      <c r="S1187" s="28"/>
      <c r="T1187" s="28"/>
      <c r="U1187" s="28"/>
    </row>
    <row r="1188" spans="1:21" ht="11.25" customHeight="1" x14ac:dyDescent="0.2">
      <c r="A1188" s="28"/>
      <c r="B1188" s="28"/>
      <c r="C1188" s="28"/>
      <c r="D1188" s="31"/>
      <c r="E1188" s="28"/>
      <c r="F1188" s="28"/>
      <c r="G1188" s="28"/>
      <c r="H1188" s="28"/>
      <c r="I1188" s="28"/>
      <c r="J1188" s="28"/>
      <c r="K1188" s="28"/>
      <c r="L1188" s="28"/>
      <c r="M1188" s="28"/>
      <c r="N1188" s="28"/>
      <c r="O1188" s="28"/>
      <c r="P1188" s="28"/>
      <c r="Q1188" s="28"/>
      <c r="R1188" s="28"/>
      <c r="S1188" s="28"/>
      <c r="T1188" s="28"/>
      <c r="U1188" s="28"/>
    </row>
    <row r="1189" spans="1:21" ht="11.25" customHeight="1" x14ac:dyDescent="0.2">
      <c r="A1189" s="28"/>
      <c r="B1189" s="28"/>
      <c r="C1189" s="28"/>
      <c r="D1189" s="31"/>
      <c r="E1189" s="28"/>
      <c r="F1189" s="28"/>
      <c r="G1189" s="28"/>
      <c r="H1189" s="28"/>
      <c r="I1189" s="28"/>
      <c r="J1189" s="28"/>
      <c r="K1189" s="28"/>
      <c r="L1189" s="28"/>
      <c r="M1189" s="28"/>
      <c r="N1189" s="28"/>
      <c r="O1189" s="28"/>
      <c r="P1189" s="28"/>
      <c r="Q1189" s="28"/>
      <c r="R1189" s="28"/>
      <c r="S1189" s="28"/>
      <c r="T1189" s="28"/>
      <c r="U1189" s="28"/>
    </row>
    <row r="1190" spans="1:21" ht="11.25" customHeight="1" x14ac:dyDescent="0.2">
      <c r="A1190" s="28"/>
      <c r="B1190" s="28"/>
      <c r="C1190" s="28"/>
      <c r="D1190" s="31"/>
      <c r="E1190" s="28"/>
      <c r="F1190" s="28"/>
      <c r="G1190" s="28"/>
      <c r="H1190" s="28"/>
      <c r="I1190" s="28"/>
      <c r="J1190" s="28"/>
      <c r="K1190" s="28"/>
      <c r="L1190" s="28"/>
      <c r="M1190" s="28"/>
      <c r="N1190" s="28"/>
      <c r="O1190" s="28"/>
      <c r="P1190" s="28"/>
      <c r="Q1190" s="28"/>
      <c r="R1190" s="28"/>
      <c r="S1190" s="28"/>
      <c r="T1190" s="28"/>
      <c r="U1190" s="28"/>
    </row>
    <row r="1191" spans="1:21" ht="11.25" customHeight="1" x14ac:dyDescent="0.2">
      <c r="A1191" s="28"/>
      <c r="B1191" s="28"/>
      <c r="C1191" s="28"/>
      <c r="D1191" s="31"/>
      <c r="E1191" s="28"/>
      <c r="F1191" s="28"/>
      <c r="G1191" s="28"/>
      <c r="H1191" s="28"/>
      <c r="I1191" s="28"/>
      <c r="J1191" s="28"/>
      <c r="K1191" s="28"/>
      <c r="L1191" s="28"/>
      <c r="M1191" s="28"/>
      <c r="N1191" s="28"/>
      <c r="O1191" s="28"/>
      <c r="P1191" s="28"/>
      <c r="Q1191" s="28"/>
      <c r="R1191" s="28"/>
      <c r="S1191" s="28"/>
      <c r="T1191" s="28"/>
      <c r="U1191" s="28"/>
    </row>
    <row r="1192" spans="1:21" ht="11.25" customHeight="1" x14ac:dyDescent="0.2">
      <c r="A1192" s="28"/>
      <c r="B1192" s="28"/>
      <c r="C1192" s="28"/>
      <c r="D1192" s="31"/>
      <c r="E1192" s="28"/>
      <c r="F1192" s="28"/>
      <c r="G1192" s="28"/>
      <c r="H1192" s="28"/>
      <c r="I1192" s="28"/>
      <c r="J1192" s="28"/>
      <c r="K1192" s="28"/>
      <c r="L1192" s="28"/>
      <c r="M1192" s="28"/>
      <c r="N1192" s="28"/>
      <c r="O1192" s="28"/>
      <c r="P1192" s="28"/>
      <c r="Q1192" s="28"/>
      <c r="R1192" s="28"/>
      <c r="S1192" s="28"/>
      <c r="T1192" s="28"/>
      <c r="U1192" s="28"/>
    </row>
    <row r="1193" spans="1:21" ht="11.25" customHeight="1" x14ac:dyDescent="0.2">
      <c r="A1193" s="28"/>
      <c r="B1193" s="28"/>
      <c r="C1193" s="28"/>
      <c r="D1193" s="31"/>
      <c r="E1193" s="28"/>
      <c r="F1193" s="28"/>
      <c r="G1193" s="28"/>
      <c r="H1193" s="28"/>
      <c r="I1193" s="28"/>
      <c r="J1193" s="28"/>
      <c r="K1193" s="28"/>
      <c r="L1193" s="28"/>
      <c r="M1193" s="28"/>
      <c r="N1193" s="28"/>
      <c r="O1193" s="28"/>
      <c r="P1193" s="28"/>
      <c r="Q1193" s="28"/>
      <c r="R1193" s="28"/>
      <c r="S1193" s="28"/>
      <c r="T1193" s="28"/>
      <c r="U1193" s="28"/>
    </row>
    <row r="1194" spans="1:21" ht="11.25" customHeight="1" x14ac:dyDescent="0.2">
      <c r="A1194" s="28"/>
      <c r="B1194" s="28"/>
      <c r="C1194" s="28"/>
      <c r="D1194" s="31"/>
      <c r="E1194" s="28"/>
      <c r="F1194" s="28"/>
      <c r="G1194" s="28"/>
      <c r="H1194" s="28"/>
      <c r="I1194" s="28"/>
      <c r="J1194" s="28"/>
      <c r="K1194" s="28"/>
      <c r="L1194" s="28"/>
      <c r="M1194" s="28"/>
      <c r="N1194" s="28"/>
      <c r="O1194" s="28"/>
      <c r="P1194" s="28"/>
      <c r="Q1194" s="28"/>
      <c r="R1194" s="28"/>
      <c r="S1194" s="28"/>
      <c r="T1194" s="28"/>
      <c r="U1194" s="28"/>
    </row>
    <row r="1195" spans="1:21" ht="11.25" customHeight="1" x14ac:dyDescent="0.2">
      <c r="A1195" s="28"/>
      <c r="B1195" s="28"/>
      <c r="C1195" s="28"/>
      <c r="D1195" s="31"/>
      <c r="E1195" s="28"/>
      <c r="F1195" s="28"/>
      <c r="G1195" s="28"/>
      <c r="H1195" s="28"/>
      <c r="I1195" s="28"/>
      <c r="J1195" s="28"/>
      <c r="K1195" s="28"/>
      <c r="L1195" s="28"/>
      <c r="M1195" s="28"/>
      <c r="N1195" s="28"/>
      <c r="O1195" s="28"/>
      <c r="P1195" s="28"/>
      <c r="Q1195" s="28"/>
      <c r="R1195" s="28"/>
      <c r="S1195" s="28"/>
      <c r="T1195" s="28"/>
      <c r="U1195" s="28"/>
    </row>
    <row r="1196" spans="1:21" ht="11.25" customHeight="1" x14ac:dyDescent="0.2">
      <c r="A1196" s="28"/>
      <c r="B1196" s="28"/>
      <c r="C1196" s="28"/>
      <c r="D1196" s="31"/>
      <c r="E1196" s="28"/>
      <c r="F1196" s="28"/>
      <c r="G1196" s="28"/>
      <c r="H1196" s="28"/>
      <c r="I1196" s="28"/>
      <c r="J1196" s="28"/>
      <c r="K1196" s="28"/>
      <c r="L1196" s="28"/>
      <c r="M1196" s="28"/>
      <c r="N1196" s="28"/>
      <c r="O1196" s="28"/>
      <c r="P1196" s="28"/>
      <c r="Q1196" s="28"/>
      <c r="R1196" s="28"/>
      <c r="S1196" s="28"/>
      <c r="T1196" s="28"/>
      <c r="U1196" s="28"/>
    </row>
    <row r="1197" spans="1:21" ht="11.25" customHeight="1" x14ac:dyDescent="0.2">
      <c r="A1197" s="28"/>
      <c r="B1197" s="28"/>
      <c r="C1197" s="28"/>
      <c r="D1197" s="31"/>
      <c r="E1197" s="28"/>
      <c r="F1197" s="28"/>
      <c r="G1197" s="28"/>
      <c r="H1197" s="28"/>
      <c r="I1197" s="28"/>
      <c r="J1197" s="28"/>
      <c r="K1197" s="28"/>
      <c r="L1197" s="28"/>
      <c r="M1197" s="28"/>
      <c r="N1197" s="28"/>
      <c r="O1197" s="28"/>
      <c r="P1197" s="28"/>
      <c r="Q1197" s="28"/>
      <c r="R1197" s="28"/>
      <c r="S1197" s="28"/>
      <c r="T1197" s="28"/>
      <c r="U1197" s="28"/>
    </row>
    <row r="1198" spans="1:21" ht="11.25" customHeight="1" x14ac:dyDescent="0.2">
      <c r="A1198" s="28"/>
      <c r="B1198" s="28"/>
      <c r="C1198" s="28"/>
      <c r="D1198" s="31"/>
      <c r="E1198" s="28"/>
      <c r="F1198" s="28"/>
      <c r="G1198" s="28"/>
      <c r="H1198" s="28"/>
      <c r="I1198" s="28"/>
      <c r="J1198" s="28"/>
      <c r="K1198" s="28"/>
      <c r="L1198" s="28"/>
      <c r="M1198" s="28"/>
      <c r="N1198" s="28"/>
      <c r="O1198" s="28"/>
      <c r="P1198" s="28"/>
      <c r="Q1198" s="28"/>
      <c r="R1198" s="28"/>
      <c r="S1198" s="28"/>
      <c r="T1198" s="28"/>
      <c r="U1198" s="28"/>
    </row>
    <row r="1199" spans="1:21" ht="11.25" customHeight="1" x14ac:dyDescent="0.2">
      <c r="A1199" s="28"/>
      <c r="B1199" s="28"/>
      <c r="C1199" s="28"/>
      <c r="D1199" s="31"/>
      <c r="E1199" s="28"/>
      <c r="F1199" s="28"/>
      <c r="G1199" s="28"/>
      <c r="H1199" s="28"/>
      <c r="I1199" s="28"/>
      <c r="J1199" s="28"/>
      <c r="K1199" s="28"/>
      <c r="L1199" s="28"/>
      <c r="M1199" s="28"/>
      <c r="N1199" s="28"/>
      <c r="O1199" s="28"/>
      <c r="P1199" s="28"/>
      <c r="Q1199" s="28"/>
      <c r="R1199" s="28"/>
      <c r="S1199" s="28"/>
      <c r="T1199" s="28"/>
      <c r="U1199" s="28"/>
    </row>
    <row r="1200" spans="1:21" ht="11.25" customHeight="1" x14ac:dyDescent="0.2">
      <c r="A1200" s="28"/>
      <c r="B1200" s="28"/>
      <c r="C1200" s="28"/>
      <c r="D1200" s="31"/>
      <c r="E1200" s="28"/>
      <c r="F1200" s="28"/>
      <c r="G1200" s="28"/>
      <c r="H1200" s="28"/>
      <c r="I1200" s="28"/>
      <c r="J1200" s="28"/>
      <c r="K1200" s="28"/>
      <c r="L1200" s="28"/>
      <c r="M1200" s="28"/>
      <c r="N1200" s="28"/>
      <c r="O1200" s="28"/>
      <c r="P1200" s="28"/>
      <c r="Q1200" s="28"/>
      <c r="R1200" s="28"/>
      <c r="S1200" s="28"/>
      <c r="T1200" s="28"/>
      <c r="U1200" s="28"/>
    </row>
    <row r="1201" spans="1:21" ht="11.25" customHeight="1" x14ac:dyDescent="0.2">
      <c r="A1201" s="28"/>
      <c r="B1201" s="28"/>
      <c r="C1201" s="28"/>
      <c r="D1201" s="31"/>
      <c r="E1201" s="28"/>
      <c r="F1201" s="28"/>
      <c r="G1201" s="28"/>
      <c r="H1201" s="28"/>
      <c r="I1201" s="28"/>
      <c r="J1201" s="28"/>
      <c r="K1201" s="28"/>
      <c r="L1201" s="28"/>
      <c r="M1201" s="28"/>
      <c r="N1201" s="28"/>
      <c r="O1201" s="28"/>
      <c r="P1201" s="28"/>
      <c r="Q1201" s="28"/>
      <c r="R1201" s="28"/>
      <c r="S1201" s="28"/>
      <c r="T1201" s="28"/>
      <c r="U1201" s="28"/>
    </row>
    <row r="1202" spans="1:21" ht="11.25" customHeight="1" x14ac:dyDescent="0.2">
      <c r="A1202" s="28"/>
      <c r="B1202" s="28"/>
      <c r="C1202" s="28"/>
      <c r="D1202" s="31"/>
      <c r="E1202" s="28"/>
      <c r="F1202" s="28"/>
      <c r="G1202" s="28"/>
      <c r="H1202" s="28"/>
      <c r="I1202" s="28"/>
      <c r="J1202" s="28"/>
      <c r="K1202" s="28"/>
      <c r="L1202" s="28"/>
      <c r="M1202" s="28"/>
      <c r="N1202" s="28"/>
      <c r="O1202" s="28"/>
      <c r="P1202" s="28"/>
      <c r="Q1202" s="28"/>
      <c r="R1202" s="28"/>
      <c r="S1202" s="28"/>
      <c r="T1202" s="28"/>
      <c r="U1202" s="28"/>
    </row>
    <row r="1203" spans="1:21" ht="11.25" customHeight="1" x14ac:dyDescent="0.2">
      <c r="A1203" s="28"/>
      <c r="B1203" s="28"/>
      <c r="C1203" s="28"/>
      <c r="D1203" s="31"/>
      <c r="E1203" s="28"/>
      <c r="F1203" s="28"/>
      <c r="G1203" s="28"/>
      <c r="H1203" s="28"/>
      <c r="I1203" s="28"/>
      <c r="J1203" s="28"/>
      <c r="K1203" s="28"/>
      <c r="L1203" s="28"/>
      <c r="M1203" s="28"/>
      <c r="N1203" s="28"/>
      <c r="O1203" s="28"/>
      <c r="P1203" s="28"/>
      <c r="Q1203" s="28"/>
      <c r="R1203" s="28"/>
      <c r="S1203" s="28"/>
      <c r="T1203" s="28"/>
      <c r="U1203" s="28"/>
    </row>
    <row r="1204" spans="1:21" ht="11.25" customHeight="1" x14ac:dyDescent="0.2">
      <c r="A1204" s="28"/>
      <c r="B1204" s="28"/>
      <c r="C1204" s="28"/>
      <c r="D1204" s="31"/>
      <c r="E1204" s="28"/>
      <c r="F1204" s="28"/>
      <c r="G1204" s="28"/>
      <c r="H1204" s="28"/>
      <c r="I1204" s="28"/>
      <c r="J1204" s="28"/>
      <c r="K1204" s="28"/>
      <c r="L1204" s="28"/>
      <c r="M1204" s="28"/>
      <c r="N1204" s="28"/>
      <c r="O1204" s="28"/>
      <c r="P1204" s="28"/>
      <c r="Q1204" s="28"/>
      <c r="R1204" s="28"/>
      <c r="S1204" s="28"/>
      <c r="T1204" s="28"/>
      <c r="U1204" s="28"/>
    </row>
    <row r="1205" spans="1:21" ht="11.25" customHeight="1" x14ac:dyDescent="0.2">
      <c r="A1205" s="28"/>
      <c r="B1205" s="28"/>
      <c r="C1205" s="28"/>
      <c r="D1205" s="31"/>
      <c r="E1205" s="28"/>
      <c r="F1205" s="28"/>
      <c r="G1205" s="28"/>
      <c r="H1205" s="28"/>
      <c r="I1205" s="28"/>
      <c r="J1205" s="28"/>
      <c r="K1205" s="28"/>
      <c r="L1205" s="28"/>
      <c r="M1205" s="28"/>
      <c r="N1205" s="28"/>
      <c r="O1205" s="28"/>
      <c r="P1205" s="28"/>
      <c r="Q1205" s="28"/>
      <c r="R1205" s="28"/>
      <c r="S1205" s="28"/>
      <c r="T1205" s="28"/>
      <c r="U1205" s="28"/>
    </row>
    <row r="1206" spans="1:21" ht="11.25" customHeight="1" x14ac:dyDescent="0.2">
      <c r="A1206" s="28"/>
      <c r="B1206" s="28"/>
      <c r="C1206" s="28"/>
      <c r="D1206" s="31"/>
      <c r="E1206" s="28"/>
      <c r="F1206" s="28"/>
      <c r="G1206" s="28"/>
      <c r="H1206" s="28"/>
      <c r="I1206" s="28"/>
      <c r="J1206" s="28"/>
      <c r="K1206" s="28"/>
      <c r="L1206" s="28"/>
      <c r="M1206" s="28"/>
      <c r="N1206" s="28"/>
      <c r="O1206" s="28"/>
      <c r="P1206" s="28"/>
      <c r="Q1206" s="28"/>
      <c r="R1206" s="28"/>
      <c r="S1206" s="28"/>
      <c r="T1206" s="28"/>
      <c r="U1206" s="28"/>
    </row>
    <row r="1207" spans="1:21" ht="11.25" customHeight="1" x14ac:dyDescent="0.2">
      <c r="A1207" s="28"/>
      <c r="B1207" s="28"/>
      <c r="C1207" s="28"/>
      <c r="D1207" s="31"/>
      <c r="E1207" s="28"/>
      <c r="F1207" s="28"/>
      <c r="G1207" s="28"/>
      <c r="H1207" s="28"/>
      <c r="I1207" s="28"/>
      <c r="J1207" s="28"/>
      <c r="K1207" s="28"/>
      <c r="L1207" s="28"/>
      <c r="M1207" s="28"/>
      <c r="N1207" s="28"/>
      <c r="O1207" s="28"/>
      <c r="P1207" s="28"/>
      <c r="Q1207" s="28"/>
      <c r="R1207" s="28"/>
      <c r="S1207" s="28"/>
      <c r="T1207" s="28"/>
      <c r="U1207" s="28"/>
    </row>
    <row r="1208" spans="1:21" ht="11.25" customHeight="1" x14ac:dyDescent="0.2">
      <c r="A1208" s="28"/>
      <c r="B1208" s="28"/>
      <c r="C1208" s="28"/>
      <c r="D1208" s="31"/>
      <c r="E1208" s="28"/>
      <c r="F1208" s="28"/>
      <c r="G1208" s="28"/>
      <c r="H1208" s="28"/>
      <c r="I1208" s="28"/>
      <c r="J1208" s="28"/>
      <c r="K1208" s="28"/>
      <c r="L1208" s="28"/>
      <c r="M1208" s="28"/>
      <c r="N1208" s="28"/>
      <c r="O1208" s="28"/>
      <c r="P1208" s="28"/>
      <c r="Q1208" s="28"/>
      <c r="R1208" s="28"/>
      <c r="S1208" s="28"/>
      <c r="T1208" s="28"/>
      <c r="U1208" s="28"/>
    </row>
    <row r="1209" spans="1:21" ht="11.25" customHeight="1" x14ac:dyDescent="0.2">
      <c r="A1209" s="28"/>
      <c r="B1209" s="28"/>
      <c r="C1209" s="28"/>
      <c r="D1209" s="31"/>
      <c r="E1209" s="28"/>
      <c r="F1209" s="28"/>
      <c r="G1209" s="28"/>
      <c r="H1209" s="28"/>
      <c r="I1209" s="28"/>
      <c r="J1209" s="28"/>
      <c r="K1209" s="28"/>
      <c r="L1209" s="28"/>
      <c r="M1209" s="28"/>
      <c r="N1209" s="28"/>
      <c r="O1209" s="28"/>
      <c r="P1209" s="28"/>
      <c r="Q1209" s="28"/>
      <c r="R1209" s="28"/>
      <c r="S1209" s="28"/>
      <c r="T1209" s="28"/>
      <c r="U1209" s="28"/>
    </row>
    <row r="1210" spans="1:21" ht="11.25" customHeight="1" x14ac:dyDescent="0.2">
      <c r="A1210" s="28"/>
      <c r="B1210" s="28"/>
      <c r="C1210" s="28"/>
      <c r="D1210" s="31"/>
      <c r="E1210" s="28"/>
      <c r="F1210" s="28"/>
      <c r="G1210" s="28"/>
      <c r="H1210" s="28"/>
      <c r="I1210" s="28"/>
      <c r="J1210" s="28"/>
      <c r="K1210" s="28"/>
      <c r="L1210" s="28"/>
      <c r="M1210" s="28"/>
      <c r="N1210" s="28"/>
      <c r="O1210" s="28"/>
      <c r="P1210" s="28"/>
      <c r="Q1210" s="28"/>
      <c r="R1210" s="28"/>
      <c r="S1210" s="28"/>
      <c r="T1210" s="28"/>
      <c r="U1210" s="28"/>
    </row>
  </sheetData>
  <sortState ref="A11:BN44">
    <sortCondition ref="A11:A44"/>
  </sortState>
  <mergeCells count="81">
    <mergeCell ref="AY109:AZ109"/>
    <mergeCell ref="BA109:BA111"/>
    <mergeCell ref="AN110:AN111"/>
    <mergeCell ref="AI109:AN109"/>
    <mergeCell ref="AV110:AV111"/>
    <mergeCell ref="AO109:AV109"/>
    <mergeCell ref="BJ109:BJ110"/>
    <mergeCell ref="BG109:BH109"/>
    <mergeCell ref="BB108:BI108"/>
    <mergeCell ref="BI109:BI111"/>
    <mergeCell ref="BB109:BF109"/>
    <mergeCell ref="E110:E111"/>
    <mergeCell ref="G109:H109"/>
    <mergeCell ref="B109:E109"/>
    <mergeCell ref="G108:H108"/>
    <mergeCell ref="B108:E108"/>
    <mergeCell ref="B110:B111"/>
    <mergeCell ref="C110:C111"/>
    <mergeCell ref="D110:D111"/>
    <mergeCell ref="I108:L108"/>
    <mergeCell ref="AW109:AX109"/>
    <mergeCell ref="Y109:Z109"/>
    <mergeCell ref="AD109:AE109"/>
    <mergeCell ref="AF109:AG109"/>
    <mergeCell ref="AA109:AC109"/>
    <mergeCell ref="AH109:AH111"/>
    <mergeCell ref="AI108:AO108"/>
    <mergeCell ref="B208:E208"/>
    <mergeCell ref="G208:H208"/>
    <mergeCell ref="I208:L208"/>
    <mergeCell ref="AI208:AO208"/>
    <mergeCell ref="BB208:BI208"/>
    <mergeCell ref="AW209:AX209"/>
    <mergeCell ref="B209:E209"/>
    <mergeCell ref="G209:H209"/>
    <mergeCell ref="Y209:Z209"/>
    <mergeCell ref="AA209:AC209"/>
    <mergeCell ref="AD209:AE209"/>
    <mergeCell ref="BJ209:BJ210"/>
    <mergeCell ref="B210:B211"/>
    <mergeCell ref="C210:C211"/>
    <mergeCell ref="D210:D211"/>
    <mergeCell ref="E210:E211"/>
    <mergeCell ref="AN210:AN211"/>
    <mergeCell ref="AV210:AV211"/>
    <mergeCell ref="AY209:AZ209"/>
    <mergeCell ref="BA209:BA211"/>
    <mergeCell ref="BB209:BF209"/>
    <mergeCell ref="BG209:BH209"/>
    <mergeCell ref="BI209:BI211"/>
    <mergeCell ref="AF209:AG209"/>
    <mergeCell ref="AH209:AH211"/>
    <mergeCell ref="AI209:AN209"/>
    <mergeCell ref="AO209:AV209"/>
    <mergeCell ref="B8:E8"/>
    <mergeCell ref="G8:H8"/>
    <mergeCell ref="I8:L8"/>
    <mergeCell ref="AI8:AO8"/>
    <mergeCell ref="BB8:BI8"/>
    <mergeCell ref="AW9:AX9"/>
    <mergeCell ref="B9:E9"/>
    <mergeCell ref="G9:H9"/>
    <mergeCell ref="Y9:Z9"/>
    <mergeCell ref="AA9:AC9"/>
    <mergeCell ref="AD9:AE9"/>
    <mergeCell ref="BJ9:BJ10"/>
    <mergeCell ref="B10:B11"/>
    <mergeCell ref="C10:C11"/>
    <mergeCell ref="D10:D11"/>
    <mergeCell ref="E10:E11"/>
    <mergeCell ref="AN10:AN11"/>
    <mergeCell ref="AV10:AV11"/>
    <mergeCell ref="AY9:AZ9"/>
    <mergeCell ref="BA9:BA11"/>
    <mergeCell ref="BB9:BF9"/>
    <mergeCell ref="BG9:BH9"/>
    <mergeCell ref="BI9:BI11"/>
    <mergeCell ref="AF9:AG9"/>
    <mergeCell ref="AH9:AH11"/>
    <mergeCell ref="AI9:AN9"/>
    <mergeCell ref="AO9:AV9"/>
  </mergeCells>
  <pageMargins left="0.7" right="0.7" top="0.75" bottom="0.75" header="0.3" footer="0.3"/>
  <pageSetup scale="65" fitToWidth="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AY264"/>
  <sheetViews>
    <sheetView showGridLines="0" zoomScaleNormal="100" workbookViewId="0">
      <selection activeCell="A8" sqref="A8"/>
    </sheetView>
  </sheetViews>
  <sheetFormatPr defaultColWidth="14.42578125" defaultRowHeight="15.75" customHeight="1" x14ac:dyDescent="0.2"/>
  <cols>
    <col min="1" max="1" width="18.7109375" style="23" customWidth="1"/>
    <col min="2" max="2" width="10.7109375" style="23" customWidth="1"/>
    <col min="3" max="6" width="10.7109375" style="23" hidden="1" customWidth="1"/>
    <col min="7" max="10" width="17.5703125" style="23" customWidth="1"/>
    <col min="11" max="11" width="19.28515625" style="23" customWidth="1"/>
    <col min="12" max="13" width="17.5703125" style="23" customWidth="1"/>
    <col min="14" max="15" width="17.7109375" style="23" customWidth="1"/>
    <col min="16" max="16" width="14.42578125" style="23"/>
    <col min="17" max="17" width="14.42578125" style="82"/>
    <col min="18" max="16384" width="14.42578125" style="23"/>
  </cols>
  <sheetData>
    <row r="1" spans="1:51" ht="63" customHeight="1" x14ac:dyDescent="0.2">
      <c r="A1" s="22"/>
      <c r="B1" s="27"/>
      <c r="C1" s="27"/>
      <c r="D1" s="27"/>
      <c r="E1" s="27"/>
      <c r="F1" s="27"/>
      <c r="G1" s="27"/>
      <c r="J1" s="30"/>
    </row>
    <row r="2" spans="1:51" ht="9" customHeight="1" x14ac:dyDescent="0.2">
      <c r="A2" s="22"/>
      <c r="B2" s="27"/>
      <c r="C2" s="27"/>
      <c r="D2" s="27"/>
      <c r="E2" s="27"/>
      <c r="F2" s="27"/>
      <c r="G2" s="27"/>
    </row>
    <row r="3" spans="1:51" ht="4.5" hidden="1" customHeight="1" x14ac:dyDescent="0.2">
      <c r="A3" s="22"/>
      <c r="B3" s="27"/>
      <c r="C3" s="27"/>
      <c r="D3" s="27"/>
      <c r="E3" s="27"/>
      <c r="F3" s="27"/>
      <c r="G3" s="27"/>
    </row>
    <row r="4" spans="1:51" ht="4.5" hidden="1" customHeight="1" x14ac:dyDescent="0.2">
      <c r="A4" s="22"/>
      <c r="B4" s="27"/>
      <c r="C4" s="27"/>
      <c r="D4" s="27"/>
      <c r="E4" s="27"/>
      <c r="F4" s="27"/>
      <c r="G4" s="27"/>
    </row>
    <row r="5" spans="1:51" ht="4.5" hidden="1" customHeight="1" x14ac:dyDescent="0.2">
      <c r="A5" s="22"/>
    </row>
    <row r="6" spans="1:51" ht="15" customHeight="1" x14ac:dyDescent="0.2">
      <c r="A6" s="26" t="s">
        <v>647</v>
      </c>
    </row>
    <row r="7" spans="1:51" s="29" customFormat="1" ht="12.75" x14ac:dyDescent="0.2">
      <c r="A7" s="33" t="s">
        <v>751</v>
      </c>
      <c r="G7" s="28"/>
      <c r="H7" s="31"/>
      <c r="I7" s="28"/>
      <c r="J7" s="28"/>
      <c r="K7" s="34"/>
      <c r="L7" s="34"/>
      <c r="M7" s="28"/>
      <c r="N7" s="28"/>
      <c r="O7" s="28"/>
      <c r="P7" s="28"/>
      <c r="Q7" s="28"/>
      <c r="R7" s="28"/>
      <c r="S7" s="28"/>
      <c r="T7" s="28"/>
      <c r="U7" s="28"/>
      <c r="V7" s="28"/>
      <c r="W7" s="28"/>
      <c r="X7" s="28"/>
      <c r="Y7" s="28"/>
      <c r="AY7" s="81"/>
    </row>
    <row r="8" spans="1:51" s="29" customFormat="1" ht="12.75" x14ac:dyDescent="0.2">
      <c r="A8" s="33"/>
      <c r="G8" s="28"/>
      <c r="H8" s="31"/>
      <c r="I8" s="28"/>
      <c r="J8" s="28"/>
      <c r="K8" s="34"/>
      <c r="L8" s="34"/>
      <c r="M8" s="28"/>
      <c r="N8" s="28"/>
      <c r="O8" s="28"/>
      <c r="P8" s="28"/>
      <c r="Q8" s="28"/>
      <c r="R8" s="28"/>
      <c r="S8" s="28"/>
      <c r="T8" s="28"/>
      <c r="U8" s="28"/>
      <c r="V8" s="28"/>
      <c r="W8" s="28"/>
      <c r="X8" s="28"/>
      <c r="Y8" s="28"/>
      <c r="AY8" s="81"/>
    </row>
    <row r="9" spans="1:51" s="36" customFormat="1" ht="69" customHeight="1" x14ac:dyDescent="0.25">
      <c r="A9" s="278" t="s">
        <v>645</v>
      </c>
      <c r="B9" s="94" t="s">
        <v>245</v>
      </c>
      <c r="C9" s="94"/>
      <c r="D9" s="94"/>
      <c r="E9" s="94"/>
      <c r="F9" s="94"/>
      <c r="G9" s="145" t="s">
        <v>419</v>
      </c>
      <c r="H9" s="388" t="s">
        <v>420</v>
      </c>
      <c r="I9" s="390"/>
      <c r="J9" s="395"/>
      <c r="K9" s="116" t="s">
        <v>421</v>
      </c>
      <c r="L9" s="396" t="s">
        <v>314</v>
      </c>
      <c r="M9" s="397"/>
      <c r="N9" s="396" t="s">
        <v>308</v>
      </c>
      <c r="O9" s="397"/>
      <c r="P9" s="396" t="s">
        <v>422</v>
      </c>
      <c r="Q9" s="398"/>
      <c r="R9" s="398"/>
      <c r="S9" s="398"/>
      <c r="T9" s="397"/>
      <c r="U9" s="396" t="s">
        <v>423</v>
      </c>
      <c r="V9" s="398"/>
      <c r="W9" s="398"/>
      <c r="X9" s="397"/>
      <c r="Y9" s="116" t="s">
        <v>321</v>
      </c>
    </row>
    <row r="10" spans="1:51" s="37" customFormat="1" ht="52.5" x14ac:dyDescent="0.25">
      <c r="A10" s="175" t="s">
        <v>236</v>
      </c>
      <c r="B10" s="104" t="s">
        <v>151</v>
      </c>
      <c r="C10" s="346"/>
      <c r="D10" s="346"/>
      <c r="E10" s="346"/>
      <c r="F10" s="346"/>
      <c r="G10" s="106" t="s">
        <v>418</v>
      </c>
      <c r="H10" s="106" t="s">
        <v>300</v>
      </c>
      <c r="I10" s="106" t="s">
        <v>301</v>
      </c>
      <c r="J10" s="106" t="s">
        <v>302</v>
      </c>
      <c r="K10" s="117" t="s">
        <v>303</v>
      </c>
      <c r="L10" s="117" t="s">
        <v>312</v>
      </c>
      <c r="M10" s="117" t="s">
        <v>315</v>
      </c>
      <c r="N10" s="117" t="s">
        <v>307</v>
      </c>
      <c r="O10" s="117" t="s">
        <v>309</v>
      </c>
      <c r="P10" s="117" t="s">
        <v>340</v>
      </c>
      <c r="Q10" s="117" t="s">
        <v>330</v>
      </c>
      <c r="R10" s="117" t="s">
        <v>122</v>
      </c>
      <c r="S10" s="117" t="s">
        <v>333</v>
      </c>
      <c r="T10" s="117" t="s">
        <v>332</v>
      </c>
      <c r="U10" s="117" t="s">
        <v>316</v>
      </c>
      <c r="V10" s="117" t="s">
        <v>317</v>
      </c>
      <c r="W10" s="117" t="s">
        <v>318</v>
      </c>
      <c r="X10" s="117" t="s">
        <v>319</v>
      </c>
      <c r="Y10" s="117" t="s">
        <v>320</v>
      </c>
    </row>
    <row r="11" spans="1:51" s="38" customFormat="1" ht="12.75" x14ac:dyDescent="0.25">
      <c r="A11" s="176"/>
      <c r="B11" s="113" t="s">
        <v>126</v>
      </c>
      <c r="C11" s="113"/>
      <c r="D11" s="113"/>
      <c r="E11" s="113"/>
      <c r="F11" s="113"/>
      <c r="G11" s="114" t="s">
        <v>127</v>
      </c>
      <c r="H11" s="114" t="s">
        <v>304</v>
      </c>
      <c r="I11" s="114" t="s">
        <v>304</v>
      </c>
      <c r="J11" s="114" t="s">
        <v>304</v>
      </c>
      <c r="K11" s="114" t="s">
        <v>304</v>
      </c>
      <c r="L11" s="114" t="s">
        <v>313</v>
      </c>
      <c r="M11" s="114" t="s">
        <v>313</v>
      </c>
      <c r="N11" s="114" t="s">
        <v>305</v>
      </c>
      <c r="O11" s="114" t="s">
        <v>306</v>
      </c>
      <c r="P11" s="114" t="s">
        <v>310</v>
      </c>
      <c r="Q11" s="114" t="s">
        <v>329</v>
      </c>
      <c r="R11" s="114" t="s">
        <v>310</v>
      </c>
      <c r="S11" s="114" t="s">
        <v>311</v>
      </c>
      <c r="T11" s="114" t="s">
        <v>331</v>
      </c>
      <c r="U11" s="114" t="s">
        <v>152</v>
      </c>
      <c r="V11" s="114" t="s">
        <v>152</v>
      </c>
      <c r="W11" s="114" t="s">
        <v>152</v>
      </c>
      <c r="X11" s="114" t="s">
        <v>152</v>
      </c>
      <c r="Y11" s="114" t="s">
        <v>252</v>
      </c>
    </row>
    <row r="12" spans="1:51" s="29" customFormat="1" ht="11.25" customHeight="1" x14ac:dyDescent="0.2">
      <c r="A12" s="59"/>
      <c r="B12" s="40"/>
      <c r="C12" s="40"/>
      <c r="D12" s="40"/>
      <c r="E12" s="40"/>
      <c r="F12" s="40"/>
      <c r="G12" s="143"/>
      <c r="H12" s="39"/>
      <c r="I12" s="25"/>
      <c r="J12" s="25"/>
      <c r="K12" s="61"/>
      <c r="L12" s="61"/>
      <c r="M12" s="61"/>
      <c r="N12" s="61"/>
      <c r="O12" s="61"/>
      <c r="P12" s="61"/>
      <c r="Q12" s="83"/>
      <c r="R12" s="61"/>
      <c r="S12" s="61"/>
      <c r="T12" s="61"/>
      <c r="U12" s="61"/>
      <c r="V12" s="61"/>
      <c r="W12" s="61"/>
      <c r="X12" s="61"/>
      <c r="Y12" s="61"/>
    </row>
    <row r="13" spans="1:51" s="51" customFormat="1" ht="11.25" customHeight="1" x14ac:dyDescent="0.15">
      <c r="A13" s="335" t="s">
        <v>346</v>
      </c>
      <c r="B13" s="46"/>
      <c r="C13" s="46"/>
      <c r="D13" s="46"/>
      <c r="E13" s="46"/>
      <c r="F13" s="46"/>
      <c r="G13" s="146">
        <f>'2. Collected Data'!G13*'2. Collected Data'!AA13</f>
        <v>29273</v>
      </c>
      <c r="H13" s="45">
        <f>'2. Collected Data'!I13/'3. Calculated Stats'!$G13*1000</f>
        <v>3.4844395859665904</v>
      </c>
      <c r="I13" s="45">
        <f>'2. Collected Data'!J13/'3. Calculated Stats'!$G13*1000</f>
        <v>1.1614798619888635</v>
      </c>
      <c r="J13" s="45">
        <f>'2. Collected Data'!K13/'3. Calculated Stats'!$G13*1000</f>
        <v>0</v>
      </c>
      <c r="K13" s="66">
        <f>('2. Collected Data'!Y13+'2. Collected Data'!Z13)/G13*1000</f>
        <v>28.182967239435659</v>
      </c>
      <c r="L13" s="73">
        <f>IF(SUM('2. Collected Data'!Y13:Z13)&gt;0,(ROUND('2. Collected Data'!Y13/SUM('2. Collected Data'!Y13:Z13),2)),"")</f>
        <v>1</v>
      </c>
      <c r="M13" s="73">
        <f>IF(SUM('2. Collected Data'!Y13:Z13)&gt;0,1-L13,"")</f>
        <v>0</v>
      </c>
      <c r="N13" s="66">
        <f>IF('2. Collected Data'!AD13&gt;0,'2. Collected Data'!AE13/'2. Collected Data'!AD13,"")</f>
        <v>703.84615384615381</v>
      </c>
      <c r="O13" s="66">
        <f>IF('2. Collected Data'!AF13&gt;0,'2. Collected Data'!AG13/'2. Collected Data'!AF13,"")</f>
        <v>32273.91304347826</v>
      </c>
      <c r="P13" s="66">
        <f>SUM('2. Collected Data'!AI13:AK13)/'2. Collected Data'!G13</f>
        <v>0.8620571858026167</v>
      </c>
      <c r="Q13" s="50" t="str">
        <f>IF(MAX('2. Collected Data'!AI13:AK13)='2. Collected Data'!AI13,"NaCl",IF(MAX('2. Collected Data'!AJ13:AK13)='2. Collected Data'!AJ13,"CaCl2","MgCl2"))</f>
        <v>CaCl2</v>
      </c>
      <c r="R13" s="66">
        <f>'2. Collected Data'!AL13/'2. Collected Data'!G13</f>
        <v>1.9950124688279301E-2</v>
      </c>
      <c r="S13" s="66">
        <f>SUM('2. Collected Data'!AO13:AU13)/'2. Collected Data'!G13</f>
        <v>9.585283366925152</v>
      </c>
      <c r="T13" s="50" t="str">
        <f>IF(MAX('2. Collected Data'!AO13:AT13)='2. Collected Data'!AO13,"NaCl",IF(MAX('2. Collected Data'!AP13:AT13)='2. Collected Data'!AP13,"CaCl2",IF(MAX('2. Collected Data'!AQ13:AT13)='2. Collected Data'!AQ13,"MgCl2",IF(MAX('2. Collected Data'!AR13:AT13)='2. Collected Data'!AR13,"Potassium Acetate",IF('2. Collected Data'!AS13&gt;'2. Collected Data'!AT13,"Enhanced Brine","Ag Byproduct")))))</f>
        <v>NaCl</v>
      </c>
      <c r="U13" s="72">
        <f>IF('2. Collected Data'!BC13&gt;0,'2. Collected Data'!BC13/'2. Collected Data'!$G13,"")</f>
        <v>50.131657158473679</v>
      </c>
      <c r="V13" s="72">
        <f>IF('2. Collected Data'!BD13&gt;0,'2. Collected Data'!BD13/'2. Collected Data'!$G13,"")</f>
        <v>10.322618112253613</v>
      </c>
      <c r="W13" s="72">
        <f>IF('2. Collected Data'!BE13&gt;0,'2. Collected Data'!BE13/'2. Collected Data'!$G13,"")</f>
        <v>19.795511221945137</v>
      </c>
      <c r="X13" s="72">
        <f>IF('2. Collected Data'!BF13&gt;0,'2. Collected Data'!BF13/'2. Collected Data'!$G13,"")</f>
        <v>80.249786492672428</v>
      </c>
      <c r="Y13" s="74">
        <f>IF(AND('2. Collected Data'!BB13&gt;0,'2. Collected Data'!BH13&gt;0),('2. Collected Data'!BH13-'2. Collected Data'!BB13)/'2. Collected Data'!BH13,"")</f>
        <v>-0.12637778712663031</v>
      </c>
    </row>
    <row r="14" spans="1:51" s="51" customFormat="1" ht="11.25" customHeight="1" x14ac:dyDescent="0.15">
      <c r="A14" s="335" t="s">
        <v>345</v>
      </c>
      <c r="B14" s="46"/>
      <c r="C14" s="46"/>
      <c r="D14" s="46"/>
      <c r="E14" s="46"/>
      <c r="F14" s="46"/>
      <c r="G14" s="146">
        <f>'2. Collected Data'!G14*'2. Collected Data'!AA14</f>
        <v>11766</v>
      </c>
      <c r="H14" s="45">
        <f>'2. Collected Data'!I14/'3. Calculated Stats'!$G14*1000</f>
        <v>23.712391636919939</v>
      </c>
      <c r="I14" s="45">
        <f>'2. Collected Data'!J14/'3. Calculated Stats'!$G14*1000</f>
        <v>25.497195308516062</v>
      </c>
      <c r="J14" s="45">
        <f>'2. Collected Data'!K14/'3. Calculated Stats'!$G14*1000</f>
        <v>7.3091959884412718</v>
      </c>
      <c r="K14" s="66">
        <f>('2. Collected Data'!Y14+'2. Collected Data'!Z14)/G14*1000</f>
        <v>17.67805541390447</v>
      </c>
      <c r="L14" s="73">
        <f>IF(SUM('2. Collected Data'!Y14:Z14)&gt;0,(ROUND('2. Collected Data'!Y14/SUM('2. Collected Data'!Y14:Z14),2)),"")</f>
        <v>0.93</v>
      </c>
      <c r="M14" s="73">
        <f>IF(SUM('2. Collected Data'!Y14:Z14)&gt;0,1-L14,"")</f>
        <v>6.9999999999999951E-2</v>
      </c>
      <c r="N14" s="66">
        <f>IF('2. Collected Data'!AD14&gt;0,'2. Collected Data'!AE14/'2. Collected Data'!AD14,"")</f>
        <v>629.57142857142856</v>
      </c>
      <c r="O14" s="66">
        <f>IF('2. Collected Data'!AF14&gt;0,'2. Collected Data'!AG14/'2. Collected Data'!AF14,"")</f>
        <v>14111.111111111111</v>
      </c>
      <c r="P14" s="66">
        <f>SUM('2. Collected Data'!AI14:AK14)/'2. Collected Data'!G14</f>
        <v>0</v>
      </c>
      <c r="Q14" s="50" t="str">
        <f>IF(MAX('2. Collected Data'!AI14:AK14)='2. Collected Data'!AI14,"NaCl",IF(MAX('2. Collected Data'!AJ14:AK14)='2. Collected Data'!AJ14,"CaCl2","MgCl2"))</f>
        <v>NaCl</v>
      </c>
      <c r="R14" s="66">
        <f>'2. Collected Data'!AL14/'2. Collected Data'!G14</f>
        <v>0</v>
      </c>
      <c r="S14" s="66">
        <f>SUM('2. Collected Data'!AO14:AU14)/'2. Collected Data'!G14</f>
        <v>0</v>
      </c>
      <c r="T14" s="50" t="str">
        <f>IF(MAX('2. Collected Data'!AO14:AT14)='2. Collected Data'!AO14,"NaCl",IF(MAX('2. Collected Data'!AP14:AT14)='2. Collected Data'!AP14,"CaCl2",IF(MAX('2. Collected Data'!AQ14:AT14)='2. Collected Data'!AQ14,"MgCl2",IF(MAX('2. Collected Data'!AR14:AT14)='2. Collected Data'!AR14,"Potassium Acetate",IF('2. Collected Data'!AS14&gt;'2. Collected Data'!AT14,"Enhanced Brine","Ag Byproduct")))))</f>
        <v>CaCl2</v>
      </c>
      <c r="U14" s="72" t="str">
        <f>IF('2. Collected Data'!BC14&gt;0,'2. Collected Data'!BC14/'2. Collected Data'!$G14,"")</f>
        <v/>
      </c>
      <c r="V14" s="72" t="str">
        <f>IF('2. Collected Data'!BD14&gt;0,'2. Collected Data'!BD14/'2. Collected Data'!$G14,"")</f>
        <v/>
      </c>
      <c r="W14" s="72" t="str">
        <f>IF('2. Collected Data'!BE14&gt;0,'2. Collected Data'!BE14/'2. Collected Data'!$G14,"")</f>
        <v/>
      </c>
      <c r="X14" s="72" t="str">
        <f>IF('2. Collected Data'!BF14&gt;0,'2. Collected Data'!BF14/'2. Collected Data'!$G14,"")</f>
        <v/>
      </c>
      <c r="Y14" s="74">
        <f>IF(AND('2. Collected Data'!BB14&gt;0,'2. Collected Data'!BH14&gt;0),('2. Collected Data'!BH14-'2. Collected Data'!BB14)/'2. Collected Data'!BH14,"")</f>
        <v>0</v>
      </c>
    </row>
    <row r="15" spans="1:51" s="51" customFormat="1" ht="11.25" customHeight="1" x14ac:dyDescent="0.15">
      <c r="A15" s="335" t="s">
        <v>153</v>
      </c>
      <c r="B15" s="46"/>
      <c r="C15" s="46"/>
      <c r="D15" s="46"/>
      <c r="E15" s="46"/>
      <c r="F15" s="46"/>
      <c r="G15" s="146">
        <f>'2. Collected Data'!G15*'2. Collected Data'!AA15</f>
        <v>14000</v>
      </c>
      <c r="H15" s="45">
        <f>'2. Collected Data'!I15/'3. Calculated Stats'!$G15*1000</f>
        <v>13.928571428571429</v>
      </c>
      <c r="I15" s="45">
        <f>'2. Collected Data'!J15/'3. Calculated Stats'!$G15*1000</f>
        <v>0.5</v>
      </c>
      <c r="J15" s="45">
        <f>'2. Collected Data'!K15/'3. Calculated Stats'!$G15*1000</f>
        <v>0.21428571428571427</v>
      </c>
      <c r="K15" s="66">
        <f>('2. Collected Data'!Y15+'2. Collected Data'!Z15)/G15*1000</f>
        <v>28.214285714285712</v>
      </c>
      <c r="L15" s="73">
        <f>IF(SUM('2. Collected Data'!Y15:Z15)&gt;0,(ROUND('2. Collected Data'!Y15/SUM('2. Collected Data'!Y15:Z15),2)),"")</f>
        <v>1</v>
      </c>
      <c r="M15" s="73">
        <f>IF(SUM('2. Collected Data'!Y15:Z15)&gt;0,1-L15,"")</f>
        <v>0</v>
      </c>
      <c r="N15" s="66">
        <f>IF('2. Collected Data'!AD15&gt;0,'2. Collected Data'!AE15/'2. Collected Data'!AD15,"")</f>
        <v>2468.75</v>
      </c>
      <c r="O15" s="66">
        <f>IF('2. Collected Data'!AF15&gt;0,'2. Collected Data'!AG15/'2. Collected Data'!AF15,"")</f>
        <v>11205.882352941177</v>
      </c>
      <c r="P15" s="66">
        <f>SUM('2. Collected Data'!AI15:AK15)/'2. Collected Data'!G15</f>
        <v>3.5003571428571427</v>
      </c>
      <c r="Q15" s="50" t="str">
        <f>IF(MAX('2. Collected Data'!AI15:AK15)='2. Collected Data'!AI15,"NaCl",IF(MAX('2. Collected Data'!AJ15:AK15)='2. Collected Data'!AJ15,"CaCl2","MgCl2"))</f>
        <v>NaCl</v>
      </c>
      <c r="R15" s="66">
        <f>'2. Collected Data'!AL15/'2. Collected Data'!G15</f>
        <v>1.4285714285714286E-3</v>
      </c>
      <c r="S15" s="66">
        <f>SUM('2. Collected Data'!AO15:AU15)/'2. Collected Data'!G15</f>
        <v>28.714285714285715</v>
      </c>
      <c r="T15" s="50" t="str">
        <f>IF(MAX('2. Collected Data'!AO15:AT15)='2. Collected Data'!AO15,"NaCl",IF(MAX('2. Collected Data'!AP15:AT15)='2. Collected Data'!AP15,"CaCl2",IF(MAX('2. Collected Data'!AQ15:AT15)='2. Collected Data'!AQ15,"MgCl2",IF(MAX('2. Collected Data'!AR15:AT15)='2. Collected Data'!AR15,"Potassium Acetate",IF('2. Collected Data'!AS15&gt;'2. Collected Data'!AT15,"Enhanced Brine","Ag Byproduct")))))</f>
        <v>NaCl</v>
      </c>
      <c r="U15" s="72">
        <f>IF('2. Collected Data'!BC15&gt;0,'2. Collected Data'!BC15/'2. Collected Data'!$G15,"")</f>
        <v>178.57142857142858</v>
      </c>
      <c r="V15" s="72">
        <f>IF('2. Collected Data'!BD15&gt;0,'2. Collected Data'!BD15/'2. Collected Data'!$G15,"")</f>
        <v>225.5</v>
      </c>
      <c r="W15" s="72">
        <f>IF('2. Collected Data'!BE15&gt;0,'2. Collected Data'!BE15/'2. Collected Data'!$G15,"")</f>
        <v>215.85714285714286</v>
      </c>
      <c r="X15" s="72">
        <f>IF('2. Collected Data'!BF15&gt;0,'2. Collected Data'!BF15/'2. Collected Data'!$G15,"")</f>
        <v>619.92857142857144</v>
      </c>
      <c r="Y15" s="74">
        <f>IF(AND('2. Collected Data'!BB15&gt;0,'2. Collected Data'!BH15&gt;0),('2. Collected Data'!BH15-'2. Collected Data'!BB15)/'2. Collected Data'!BH15,"")</f>
        <v>0</v>
      </c>
    </row>
    <row r="16" spans="1:51" s="51" customFormat="1" ht="11.25" customHeight="1" x14ac:dyDescent="0.15">
      <c r="A16" s="336" t="s">
        <v>154</v>
      </c>
      <c r="B16" s="46"/>
      <c r="C16" s="46"/>
      <c r="D16" s="46"/>
      <c r="E16" s="46"/>
      <c r="F16" s="46"/>
      <c r="G16" s="146"/>
      <c r="H16" s="45"/>
      <c r="I16" s="45"/>
      <c r="J16" s="45"/>
      <c r="K16" s="66"/>
      <c r="L16" s="73"/>
      <c r="M16" s="73"/>
      <c r="N16" s="66"/>
      <c r="O16" s="66"/>
      <c r="P16" s="66"/>
      <c r="Q16" s="50"/>
      <c r="R16" s="66"/>
      <c r="S16" s="66"/>
      <c r="T16" s="50"/>
      <c r="U16" s="72"/>
      <c r="V16" s="72"/>
      <c r="W16" s="72"/>
      <c r="X16" s="72"/>
      <c r="Y16" s="74"/>
    </row>
    <row r="17" spans="1:25" s="51" customFormat="1" ht="11.25" customHeight="1" x14ac:dyDescent="0.15">
      <c r="A17" s="335" t="s">
        <v>131</v>
      </c>
      <c r="B17" s="46"/>
      <c r="C17" s="46"/>
      <c r="D17" s="46"/>
      <c r="E17" s="46"/>
      <c r="F17" s="46"/>
      <c r="G17" s="146">
        <f>'2. Collected Data'!G17*'2. Collected Data'!AA17</f>
        <v>9060</v>
      </c>
      <c r="H17" s="45">
        <f>'2. Collected Data'!I17/'3. Calculated Stats'!$G17*1000</f>
        <v>113.13465783664459</v>
      </c>
      <c r="I17" s="45">
        <f>'2. Collected Data'!J17/'3. Calculated Stats'!$G17*1000</f>
        <v>21.302428256070638</v>
      </c>
      <c r="J17" s="45">
        <f>'2. Collected Data'!K17/'3. Calculated Stats'!$G17*1000</f>
        <v>8.4988962472406175</v>
      </c>
      <c r="K17" s="66">
        <f>('2. Collected Data'!Y17+'2. Collected Data'!Z17)/G17*1000</f>
        <v>280.90507726269317</v>
      </c>
      <c r="L17" s="73">
        <f>IF(SUM('2. Collected Data'!Y17:Z17)&gt;0,(ROUND('2. Collected Data'!Y17/SUM('2. Collected Data'!Y17:Z17),2)),"")</f>
        <v>0.76</v>
      </c>
      <c r="M17" s="73">
        <f>IF(SUM('2. Collected Data'!Y17:Z17)&gt;0,1-L17,"")</f>
        <v>0.24</v>
      </c>
      <c r="N17" s="66">
        <f>IF('2. Collected Data'!AD17&gt;0,'2. Collected Data'!AE17/'2. Collected Data'!AD17,"")</f>
        <v>40</v>
      </c>
      <c r="O17" s="66">
        <f>IF('2. Collected Data'!AF17&gt;0,'2. Collected Data'!AG17/'2. Collected Data'!AF17,"")</f>
        <v>5000</v>
      </c>
      <c r="P17" s="66">
        <f>SUM('2. Collected Data'!AI17:AK17)/'2. Collected Data'!G17</f>
        <v>4.4963576158940395</v>
      </c>
      <c r="Q17" s="50" t="str">
        <f>IF(MAX('2. Collected Data'!AI17:AK17)='2. Collected Data'!AI17,"NaCl",IF(MAX('2. Collected Data'!AJ17:AK17)='2. Collected Data'!AJ17,"CaCl2","MgCl2"))</f>
        <v>NaCl</v>
      </c>
      <c r="R17" s="66">
        <f>'2. Collected Data'!AL17/'2. Collected Data'!G17</f>
        <v>12.353421633554085</v>
      </c>
      <c r="S17" s="66">
        <f>SUM('2. Collected Data'!AO17:AU17)/'2. Collected Data'!G17</f>
        <v>93.297571743929353</v>
      </c>
      <c r="T17" s="50" t="str">
        <f>IF(MAX('2. Collected Data'!AO17:AT17)='2. Collected Data'!AO17,"NaCl",IF(MAX('2. Collected Data'!AP17:AT17)='2. Collected Data'!AP17,"CaCl2",IF(MAX('2. Collected Data'!AQ17:AT17)='2. Collected Data'!AQ17,"MgCl2",IF(MAX('2. Collected Data'!AR17:AT17)='2. Collected Data'!AR17,"Potassium Acetate",IF('2. Collected Data'!AS17&gt;'2. Collected Data'!AT17,"Enhanced Brine","Ag Byproduct")))))</f>
        <v>NaCl</v>
      </c>
      <c r="U17" s="72">
        <f>IF('2. Collected Data'!BC17&gt;0,'2. Collected Data'!BC17/'2. Collected Data'!$G17,"")</f>
        <v>5441.0371964679907</v>
      </c>
      <c r="V17" s="72">
        <f>IF('2. Collected Data'!BD17&gt;0,'2. Collected Data'!BD17/'2. Collected Data'!$G17,"")</f>
        <v>921.90960264900662</v>
      </c>
      <c r="W17" s="72">
        <f>IF('2. Collected Data'!BE17&gt;0,'2. Collected Data'!BE17/'2. Collected Data'!$G17,"")</f>
        <v>688.67494481236201</v>
      </c>
      <c r="X17" s="72">
        <f>IF('2. Collected Data'!BF17&gt;0,'2. Collected Data'!BF17/'2. Collected Data'!$G17,"")</f>
        <v>7051.6217439293596</v>
      </c>
      <c r="Y17" s="74" t="str">
        <f>IF(AND('2. Collected Data'!BB17&gt;0,'2. Collected Data'!BH17&gt;0),('2. Collected Data'!BH17-'2. Collected Data'!BB17)/'2. Collected Data'!BH17,"")</f>
        <v/>
      </c>
    </row>
    <row r="18" spans="1:25" s="51" customFormat="1" ht="11.25" customHeight="1" x14ac:dyDescent="0.15">
      <c r="A18" s="335" t="s">
        <v>132</v>
      </c>
      <c r="B18" s="46"/>
      <c r="C18" s="46"/>
      <c r="D18" s="46"/>
      <c r="E18" s="46"/>
      <c r="F18" s="46"/>
      <c r="G18" s="146">
        <f>'2. Collected Data'!G18*'2. Collected Data'!AA18</f>
        <v>22540</v>
      </c>
      <c r="H18" s="45">
        <f>'2. Collected Data'!I18/'3. Calculated Stats'!$G18*1000</f>
        <v>39.574090505767522</v>
      </c>
      <c r="I18" s="45">
        <f>'2. Collected Data'!J18/'3. Calculated Stats'!$G18*1000</f>
        <v>4.0372670807453419</v>
      </c>
      <c r="J18" s="45">
        <f>'2. Collected Data'!K18/'3. Calculated Stats'!$G18*1000</f>
        <v>1.8633540372670807</v>
      </c>
      <c r="K18" s="66">
        <f>('2. Collected Data'!Y18+'2. Collected Data'!Z18)/G18*1000</f>
        <v>88.952972493345158</v>
      </c>
      <c r="L18" s="73">
        <f>IF(SUM('2. Collected Data'!Y18:Z18)&gt;0,(ROUND('2. Collected Data'!Y18/SUM('2. Collected Data'!Y18:Z18),2)),"")</f>
        <v>0.93</v>
      </c>
      <c r="M18" s="73">
        <f>IF(SUM('2. Collected Data'!Y18:Z18)&gt;0,1-L18,"")</f>
        <v>6.9999999999999951E-2</v>
      </c>
      <c r="N18" s="66">
        <f>IF('2. Collected Data'!AD18&gt;0,'2. Collected Data'!AE18/'2. Collected Data'!AD18,"")</f>
        <v>1046.6494845360826</v>
      </c>
      <c r="O18" s="66">
        <f>IF('2. Collected Data'!AF18&gt;0,'2. Collected Data'!AG18/'2. Collected Data'!AF18,"")</f>
        <v>13980.419659735349</v>
      </c>
      <c r="P18" s="66">
        <f>SUM('2. Collected Data'!AI18:AK18)/'2. Collected Data'!G18</f>
        <v>9.0266956521739132</v>
      </c>
      <c r="Q18" s="50" t="str">
        <f>IF(MAX('2. Collected Data'!AI18:AK18)='2. Collected Data'!AI18,"NaCl",IF(MAX('2. Collected Data'!AJ18:AK18)='2. Collected Data'!AJ18,"CaCl2","MgCl2"))</f>
        <v>NaCl</v>
      </c>
      <c r="R18" s="66">
        <f>'2. Collected Data'!AL18/'2. Collected Data'!G18</f>
        <v>5.1565217391304347E-2</v>
      </c>
      <c r="S18" s="66">
        <f>SUM('2. Collected Data'!AO18:AU18)/'2. Collected Data'!G18</f>
        <v>536.7197826086956</v>
      </c>
      <c r="T18" s="50" t="str">
        <f>IF(MAX('2. Collected Data'!AO18:AT18)='2. Collected Data'!AO18,"NaCl",IF(MAX('2. Collected Data'!AP18:AT18)='2. Collected Data'!AP18,"CaCl2",IF(MAX('2. Collected Data'!AQ18:AT18)='2. Collected Data'!AQ18,"MgCl2",IF(MAX('2. Collected Data'!AR18:AT18)='2. Collected Data'!AR18,"Potassium Acetate",IF('2. Collected Data'!AS18&gt;'2. Collected Data'!AT18,"Enhanced Brine","Ag Byproduct")))))</f>
        <v>NaCl</v>
      </c>
      <c r="U18" s="72">
        <f>IF('2. Collected Data'!BC18&gt;0,'2. Collected Data'!BC18/'2. Collected Data'!$G18,"")</f>
        <v>821.48783260869561</v>
      </c>
      <c r="V18" s="72">
        <f>IF('2. Collected Data'!BD18&gt;0,'2. Collected Data'!BD18/'2. Collected Data'!$G18,"")</f>
        <v>667.19922130434782</v>
      </c>
      <c r="W18" s="72">
        <f>IF('2. Collected Data'!BE18&gt;0,'2. Collected Data'!BE18/'2. Collected Data'!$G18,"")</f>
        <v>994.48619347826082</v>
      </c>
      <c r="X18" s="72">
        <f>IF('2. Collected Data'!BF18&gt;0,'2. Collected Data'!BF18/'2. Collected Data'!$G18,"")</f>
        <v>2519.8692843478261</v>
      </c>
      <c r="Y18" s="74">
        <f>IF(AND('2. Collected Data'!BB18&gt;0,'2. Collected Data'!BH18&gt;0),('2. Collected Data'!BH18-'2. Collected Data'!BB18)/'2. Collected Data'!BH18,"")</f>
        <v>0.44772908366533865</v>
      </c>
    </row>
    <row r="19" spans="1:25" s="51" customFormat="1" ht="11.25" customHeight="1" x14ac:dyDescent="0.15">
      <c r="A19" s="335" t="s">
        <v>133</v>
      </c>
      <c r="B19" s="46"/>
      <c r="C19" s="46"/>
      <c r="D19" s="46"/>
      <c r="E19" s="46"/>
      <c r="F19" s="46"/>
      <c r="G19" s="146">
        <f>'2. Collected Data'!G19*'2. Collected Data'!AA19</f>
        <v>10870</v>
      </c>
      <c r="H19" s="45">
        <f>'2. Collected Data'!I19/'3. Calculated Stats'!$G19*1000</f>
        <v>58.32566697332107</v>
      </c>
      <c r="I19" s="45">
        <f>'2. Collected Data'!J19/'3. Calculated Stats'!$G19*1000</f>
        <v>0.18399264029438822</v>
      </c>
      <c r="J19" s="45">
        <f>'2. Collected Data'!K19/'3. Calculated Stats'!$G19*1000</f>
        <v>1.3799448022079117</v>
      </c>
      <c r="K19" s="66">
        <f>('2. Collected Data'!Y19+'2. Collected Data'!Z19)/G19*1000</f>
        <v>132.9346826126955</v>
      </c>
      <c r="L19" s="73">
        <f>IF(SUM('2. Collected Data'!Y19:Z19)&gt;0,(ROUND('2. Collected Data'!Y19/SUM('2. Collected Data'!Y19:Z19),2)),"")</f>
        <v>1</v>
      </c>
      <c r="M19" s="73">
        <f>IF(SUM('2. Collected Data'!Y19:Z19)&gt;0,1-L19,"")</f>
        <v>0</v>
      </c>
      <c r="N19" s="66">
        <f>IF('2. Collected Data'!AD19&gt;0,'2. Collected Data'!AE19/'2. Collected Data'!AD19,"")</f>
        <v>1515.1515151515152</v>
      </c>
      <c r="O19" s="66">
        <f>IF('2. Collected Data'!AF19&gt;0,'2. Collected Data'!AG19/'2. Collected Data'!AF19,"")</f>
        <v>6761.363636363636</v>
      </c>
      <c r="P19" s="66">
        <f>SUM('2. Collected Data'!AI19:AK19)/'2. Collected Data'!G19</f>
        <v>17.351425942962283</v>
      </c>
      <c r="Q19" s="50" t="str">
        <f>IF(MAX('2. Collected Data'!AI19:AK19)='2. Collected Data'!AI19,"NaCl",IF(MAX('2. Collected Data'!AJ19:AK19)='2. Collected Data'!AJ19,"CaCl2","MgCl2"))</f>
        <v>NaCl</v>
      </c>
      <c r="R19" s="66">
        <f>'2. Collected Data'!AL19/'2. Collected Data'!G19</f>
        <v>0</v>
      </c>
      <c r="S19" s="66">
        <f>SUM('2. Collected Data'!AO19:AU19)/'2. Collected Data'!G19</f>
        <v>147.76172953081877</v>
      </c>
      <c r="T19" s="50" t="str">
        <f>IF(MAX('2. Collected Data'!AO19:AT19)='2. Collected Data'!AO19,"NaCl",IF(MAX('2. Collected Data'!AP19:AT19)='2. Collected Data'!AP19,"CaCl2",IF(MAX('2. Collected Data'!AQ19:AT19)='2. Collected Data'!AQ19,"MgCl2",IF(MAX('2. Collected Data'!AR19:AT19)='2. Collected Data'!AR19,"Potassium Acetate",IF('2. Collected Data'!AS19&gt;'2. Collected Data'!AT19,"Enhanced Brine","Ag Byproduct")))))</f>
        <v>MgCl2</v>
      </c>
      <c r="U19" s="72">
        <f>IF('2. Collected Data'!BC19&gt;0,'2. Collected Data'!BC19/'2. Collected Data'!$G19,"")</f>
        <v>1749.9540018399264</v>
      </c>
      <c r="V19" s="72">
        <f>IF('2. Collected Data'!BD19&gt;0,'2. Collected Data'!BD19/'2. Collected Data'!$G19,"")</f>
        <v>224.82980680772769</v>
      </c>
      <c r="W19" s="72">
        <f>IF('2. Collected Data'!BE19&gt;0,'2. Collected Data'!BE19/'2. Collected Data'!$G19,"")</f>
        <v>1294.6642134314627</v>
      </c>
      <c r="X19" s="72">
        <f>IF('2. Collected Data'!BF19&gt;0,'2. Collected Data'!BF19/'2. Collected Data'!$G19,"")</f>
        <v>3341.3063477460901</v>
      </c>
      <c r="Y19" s="74" t="str">
        <f>IF(AND('2. Collected Data'!BB19&gt;0,'2. Collected Data'!BH19&gt;0),('2. Collected Data'!BH19-'2. Collected Data'!BB19)/'2. Collected Data'!BH19,"")</f>
        <v/>
      </c>
    </row>
    <row r="20" spans="1:25" s="51" customFormat="1" ht="11.25" customHeight="1" x14ac:dyDescent="0.15">
      <c r="A20" s="335" t="s">
        <v>134</v>
      </c>
      <c r="B20" s="46"/>
      <c r="C20" s="46"/>
      <c r="D20" s="46"/>
      <c r="E20" s="46"/>
      <c r="F20" s="46"/>
      <c r="G20" s="146">
        <f>'2. Collected Data'!G20*'2. Collected Data'!AA20</f>
        <v>13472</v>
      </c>
      <c r="H20" s="45">
        <f>'2. Collected Data'!I20/'3. Calculated Stats'!$G20*1000</f>
        <v>25.75712589073634</v>
      </c>
      <c r="I20" s="45">
        <f>'2. Collected Data'!J20/'3. Calculated Stats'!$G20*1000</f>
        <v>0.8165083135391924</v>
      </c>
      <c r="J20" s="45">
        <f>'2. Collected Data'!K20/'3. Calculated Stats'!$G20*1000</f>
        <v>0</v>
      </c>
      <c r="K20" s="66">
        <f>('2. Collected Data'!Y20+'2. Collected Data'!Z20)/G20*1000</f>
        <v>24.421021377672211</v>
      </c>
      <c r="L20" s="73">
        <f>IF(SUM('2. Collected Data'!Y20:Z20)&gt;0,(ROUND('2. Collected Data'!Y20/SUM('2. Collected Data'!Y20:Z20),2)),"")</f>
        <v>0.87</v>
      </c>
      <c r="M20" s="73">
        <f>IF(SUM('2. Collected Data'!Y20:Z20)&gt;0,1-L20,"")</f>
        <v>0.13</v>
      </c>
      <c r="N20" s="66">
        <f>IF('2. Collected Data'!AD20&gt;0,'2. Collected Data'!AE20/'2. Collected Data'!AD20,"")</f>
        <v>2476.1904761904761</v>
      </c>
      <c r="O20" s="66">
        <f>IF('2. Collected Data'!AF20&gt;0,'2. Collected Data'!AG20/'2. Collected Data'!AF20,"")</f>
        <v>19692.857142857141</v>
      </c>
      <c r="P20" s="66">
        <f>SUM('2. Collected Data'!AI20:AK20)/'2. Collected Data'!G20</f>
        <v>1.6129750593824228</v>
      </c>
      <c r="Q20" s="50" t="str">
        <f>IF(MAX('2. Collected Data'!AI20:AK20)='2. Collected Data'!AI20,"NaCl",IF(MAX('2. Collected Data'!AJ20:AK20)='2. Collected Data'!AJ20,"CaCl2","MgCl2"))</f>
        <v>NaCl</v>
      </c>
      <c r="R20" s="66">
        <f>'2. Collected Data'!AL20/'2. Collected Data'!G20</f>
        <v>0</v>
      </c>
      <c r="S20" s="66">
        <f>SUM('2. Collected Data'!AO20:AU20)/'2. Collected Data'!G20</f>
        <v>23.752969121140143</v>
      </c>
      <c r="T20" s="50" t="str">
        <f>IF(MAX('2. Collected Data'!AO20:AT20)='2. Collected Data'!AO20,"NaCl",IF(MAX('2. Collected Data'!AP20:AT20)='2. Collected Data'!AP20,"CaCl2",IF(MAX('2. Collected Data'!AQ20:AT20)='2. Collected Data'!AQ20,"MgCl2",IF(MAX('2. Collected Data'!AR20:AT20)='2. Collected Data'!AR20,"Potassium Acetate",IF('2. Collected Data'!AS20&gt;'2. Collected Data'!AT20,"Enhanced Brine","Ag Byproduct")))))</f>
        <v>NaCl</v>
      </c>
      <c r="U20" s="72">
        <f>IF('2. Collected Data'!BC20&gt;0,'2. Collected Data'!BC20/'2. Collected Data'!$G20,"")</f>
        <v>137.61876484560571</v>
      </c>
      <c r="V20" s="72">
        <f>IF('2. Collected Data'!BD20&gt;0,'2. Collected Data'!BD20/'2. Collected Data'!$G20,"")</f>
        <v>192.99287410926365</v>
      </c>
      <c r="W20" s="72">
        <f>IF('2. Collected Data'!BE20&gt;0,'2. Collected Data'!BE20/'2. Collected Data'!$G20,"")</f>
        <v>174.21318289786223</v>
      </c>
      <c r="X20" s="72">
        <f>IF('2. Collected Data'!BF20&gt;0,'2. Collected Data'!BF20/'2. Collected Data'!$G20,"")</f>
        <v>391.47862232779096</v>
      </c>
      <c r="Y20" s="74">
        <f>IF(AND('2. Collected Data'!BB20&gt;0,'2. Collected Data'!BH20&gt;0),('2. Collected Data'!BH20-'2. Collected Data'!BB20)/'2. Collected Data'!BH20,"")</f>
        <v>0</v>
      </c>
    </row>
    <row r="21" spans="1:25" s="51" customFormat="1" ht="11.25" customHeight="1" x14ac:dyDescent="0.15">
      <c r="A21" s="336" t="s">
        <v>347</v>
      </c>
      <c r="B21" s="46"/>
      <c r="C21" s="46"/>
      <c r="D21" s="46"/>
      <c r="E21" s="46"/>
      <c r="F21" s="46"/>
      <c r="G21" s="146"/>
      <c r="H21" s="45"/>
      <c r="I21" s="45"/>
      <c r="J21" s="45"/>
      <c r="K21" s="66"/>
      <c r="L21" s="73"/>
      <c r="M21" s="73"/>
      <c r="N21" s="66"/>
      <c r="O21" s="66"/>
      <c r="P21" s="66"/>
      <c r="Q21" s="50"/>
      <c r="R21" s="66"/>
      <c r="S21" s="66"/>
      <c r="T21" s="50"/>
      <c r="U21" s="72"/>
      <c r="V21" s="72"/>
      <c r="W21" s="72"/>
      <c r="X21" s="72"/>
      <c r="Y21" s="74"/>
    </row>
    <row r="22" spans="1:25" s="51" customFormat="1" ht="11.25" customHeight="1" x14ac:dyDescent="0.15">
      <c r="A22" s="336" t="s">
        <v>348</v>
      </c>
      <c r="B22" s="46"/>
      <c r="C22" s="46"/>
      <c r="D22" s="46"/>
      <c r="E22" s="46"/>
      <c r="F22" s="46"/>
      <c r="G22" s="146"/>
      <c r="H22" s="45"/>
      <c r="I22" s="45"/>
      <c r="J22" s="45"/>
      <c r="K22" s="66"/>
      <c r="L22" s="73"/>
      <c r="M22" s="73"/>
      <c r="N22" s="66"/>
      <c r="O22" s="66"/>
      <c r="P22" s="66"/>
      <c r="Q22" s="50"/>
      <c r="R22" s="66"/>
      <c r="S22" s="66"/>
      <c r="T22" s="50"/>
      <c r="U22" s="72"/>
      <c r="V22" s="72"/>
      <c r="W22" s="72"/>
      <c r="X22" s="72"/>
      <c r="Y22" s="74"/>
    </row>
    <row r="23" spans="1:25" s="51" customFormat="1" ht="11.25" customHeight="1" x14ac:dyDescent="0.15">
      <c r="A23" s="336" t="s">
        <v>349</v>
      </c>
      <c r="B23" s="46"/>
      <c r="C23" s="46"/>
      <c r="D23" s="46"/>
      <c r="E23" s="46"/>
      <c r="F23" s="46"/>
      <c r="G23" s="146"/>
      <c r="H23" s="45"/>
      <c r="I23" s="45"/>
      <c r="J23" s="45"/>
      <c r="K23" s="66"/>
      <c r="L23" s="73"/>
      <c r="M23" s="73"/>
      <c r="N23" s="66"/>
      <c r="O23" s="66"/>
      <c r="P23" s="66"/>
      <c r="Q23" s="50"/>
      <c r="R23" s="66"/>
      <c r="S23" s="66"/>
      <c r="T23" s="50"/>
      <c r="U23" s="72"/>
      <c r="V23" s="72"/>
      <c r="W23" s="72"/>
      <c r="X23" s="72"/>
      <c r="Y23" s="74"/>
    </row>
    <row r="24" spans="1:25" s="51" customFormat="1" ht="11.25" customHeight="1" x14ac:dyDescent="0.15">
      <c r="A24" s="336" t="s">
        <v>350</v>
      </c>
      <c r="B24" s="46"/>
      <c r="C24" s="46"/>
      <c r="D24" s="46"/>
      <c r="E24" s="46"/>
      <c r="F24" s="46"/>
      <c r="G24" s="146"/>
      <c r="H24" s="45"/>
      <c r="I24" s="45"/>
      <c r="J24" s="45"/>
      <c r="K24" s="66"/>
      <c r="L24" s="73"/>
      <c r="M24" s="73"/>
      <c r="N24" s="66"/>
      <c r="O24" s="66"/>
      <c r="P24" s="66"/>
      <c r="Q24" s="50"/>
      <c r="R24" s="66"/>
      <c r="S24" s="66"/>
      <c r="T24" s="50"/>
      <c r="U24" s="72"/>
      <c r="V24" s="72"/>
      <c r="W24" s="72"/>
      <c r="X24" s="72"/>
      <c r="Y24" s="74"/>
    </row>
    <row r="25" spans="1:25" s="51" customFormat="1" ht="11.25" customHeight="1" x14ac:dyDescent="0.15">
      <c r="A25" s="338" t="s">
        <v>351</v>
      </c>
      <c r="B25" s="46"/>
      <c r="C25" s="46"/>
      <c r="D25" s="46"/>
      <c r="E25" s="46"/>
      <c r="F25" s="46"/>
      <c r="G25" s="146">
        <f>'2. Collected Data'!G25*'2. Collected Data'!AA25</f>
        <v>12320</v>
      </c>
      <c r="H25" s="45">
        <f>'2. Collected Data'!I25/'3. Calculated Stats'!$G25*1000</f>
        <v>33.198051948051948</v>
      </c>
      <c r="I25" s="45">
        <f>'2. Collected Data'!J25/'3. Calculated Stats'!$G25*1000</f>
        <v>3.1655844155844157</v>
      </c>
      <c r="J25" s="45">
        <f>'2. Collected Data'!K25/'3. Calculated Stats'!$G25*1000</f>
        <v>1.7857142857142856</v>
      </c>
      <c r="K25" s="66">
        <f>('2. Collected Data'!Y25+'2. Collected Data'!Z25)/G25*1000</f>
        <v>37.256493506493506</v>
      </c>
      <c r="L25" s="73">
        <f>IF(SUM('2. Collected Data'!Y25:Z25)&gt;0,(ROUND('2. Collected Data'!Y25/SUM('2. Collected Data'!Y25:Z25),2)),"")</f>
        <v>0.99</v>
      </c>
      <c r="M25" s="73">
        <f>IF(SUM('2. Collected Data'!Y25:Z25)&gt;0,1-L25,"")</f>
        <v>1.0000000000000009E-2</v>
      </c>
      <c r="N25" s="66">
        <f>IF('2. Collected Data'!AD25&gt;0,'2. Collected Data'!AE25/'2. Collected Data'!AD25,"")</f>
        <v>0</v>
      </c>
      <c r="O25" s="66">
        <f>IF('2. Collected Data'!AF25&gt;0,'2. Collected Data'!AG25/'2. Collected Data'!AF25,"")</f>
        <v>0</v>
      </c>
      <c r="P25" s="66">
        <f>SUM('2. Collected Data'!AI25:AK25)/'2. Collected Data'!G25</f>
        <v>9.0478084415584412</v>
      </c>
      <c r="Q25" s="50" t="str">
        <f>IF(MAX('2. Collected Data'!AI25:AK25)='2. Collected Data'!AI25,"NaCl",IF(MAX('2. Collected Data'!AJ25:AK25)='2. Collected Data'!AJ25,"CaCl2","MgCl2"))</f>
        <v>NaCl</v>
      </c>
      <c r="R25" s="66">
        <f>'2. Collected Data'!AL25/'2. Collected Data'!G25</f>
        <v>2.2566558441558442</v>
      </c>
      <c r="S25" s="66">
        <f>SUM('2. Collected Data'!AO25:AU25)/'2. Collected Data'!G25</f>
        <v>1323.4376623376622</v>
      </c>
      <c r="T25" s="50" t="str">
        <f>IF(MAX('2. Collected Data'!AO25:AT25)='2. Collected Data'!AO25,"NaCl",IF(MAX('2. Collected Data'!AP25:AT25)='2. Collected Data'!AP25,"CaCl2",IF(MAX('2. Collected Data'!AQ25:AT25)='2. Collected Data'!AQ25,"MgCl2",IF(MAX('2. Collected Data'!AR25:AT25)='2. Collected Data'!AR25,"Potassium Acetate",IF('2. Collected Data'!AS25&gt;'2. Collected Data'!AT25,"Enhanced Brine","Ag Byproduct")))))</f>
        <v>NaCl</v>
      </c>
      <c r="U25" s="72" t="str">
        <f>IF('2. Collected Data'!BC25&gt;0,'2. Collected Data'!BC25/'2. Collected Data'!$G25,"")</f>
        <v/>
      </c>
      <c r="V25" s="72" t="str">
        <f>IF('2. Collected Data'!BD25&gt;0,'2. Collected Data'!BD25/'2. Collected Data'!$G25,"")</f>
        <v/>
      </c>
      <c r="W25" s="72" t="str">
        <f>IF('2. Collected Data'!BE25&gt;0,'2. Collected Data'!BE25/'2. Collected Data'!$G25,"")</f>
        <v/>
      </c>
      <c r="X25" s="72" t="str">
        <f>IF('2. Collected Data'!BF25&gt;0,'2. Collected Data'!BF25/'2. Collected Data'!$G25,"")</f>
        <v/>
      </c>
      <c r="Y25" s="74">
        <f>IF(AND('2. Collected Data'!BB25&gt;0,'2. Collected Data'!BH25&gt;0),('2. Collected Data'!BH25-'2. Collected Data'!BB25)/'2. Collected Data'!BH25,"")</f>
        <v>0</v>
      </c>
    </row>
    <row r="26" spans="1:25" s="51" customFormat="1" ht="11.25" customHeight="1" x14ac:dyDescent="0.15">
      <c r="A26" s="335" t="s">
        <v>135</v>
      </c>
      <c r="B26" s="46"/>
      <c r="C26" s="46"/>
      <c r="D26" s="46"/>
      <c r="E26" s="46"/>
      <c r="F26" s="46"/>
      <c r="G26" s="146">
        <f>'2. Collected Data'!G26*'2. Collected Data'!AA26</f>
        <v>37571.82</v>
      </c>
      <c r="H26" s="45">
        <f>'2. Collected Data'!I26/'3. Calculated Stats'!$G26*1000</f>
        <v>46.497614435499798</v>
      </c>
      <c r="I26" s="45">
        <f>'2. Collected Data'!J26/'3. Calculated Stats'!$G26*1000</f>
        <v>2.4752593832292393</v>
      </c>
      <c r="J26" s="45">
        <f>'2. Collected Data'!K26/'3. Calculated Stats'!$G26*1000</f>
        <v>0.21292553834230016</v>
      </c>
      <c r="K26" s="66">
        <f>('2. Collected Data'!Y26+'2. Collected Data'!Z26)/G26*1000</f>
        <v>102.73657225015982</v>
      </c>
      <c r="L26" s="73">
        <f>IF(SUM('2. Collected Data'!Y26:Z26)&gt;0,(ROUND('2. Collected Data'!Y26/SUM('2. Collected Data'!Y26:Z26),2)),"")</f>
        <v>0.42</v>
      </c>
      <c r="M26" s="73">
        <f>IF(SUM('2. Collected Data'!Y26:Z26)&gt;0,1-L26,"")</f>
        <v>0.58000000000000007</v>
      </c>
      <c r="N26" s="66">
        <f>IF('2. Collected Data'!AD26&gt;0,'2. Collected Data'!AE26/'2. Collected Data'!AD26,"")</f>
        <v>2553.1914893617022</v>
      </c>
      <c r="O26" s="66">
        <f>IF('2. Collected Data'!AF26&gt;0,'2. Collected Data'!AG26/'2. Collected Data'!AF26,"")</f>
        <v>2040.8163265306123</v>
      </c>
      <c r="P26" s="66">
        <f>SUM('2. Collected Data'!AI26:AK26)/'2. Collected Data'!G26</f>
        <v>7.6094104570925767</v>
      </c>
      <c r="Q26" s="50" t="str">
        <f>IF(MAX('2. Collected Data'!AI26:AK26)='2. Collected Data'!AI26,"NaCl",IF(MAX('2. Collected Data'!AJ26:AK26)='2. Collected Data'!AJ26,"CaCl2","MgCl2"))</f>
        <v>NaCl</v>
      </c>
      <c r="R26" s="66">
        <f>'2. Collected Data'!AL26/'2. Collected Data'!G26</f>
        <v>2.3387208817672395E-2</v>
      </c>
      <c r="S26" s="66">
        <f>SUM('2. Collected Data'!AO26:AU26)/'2. Collected Data'!G26</f>
        <v>37.100240818783867</v>
      </c>
      <c r="T26" s="50" t="str">
        <f>IF(MAX('2. Collected Data'!AO26:AT26)='2. Collected Data'!AO26,"NaCl",IF(MAX('2. Collected Data'!AP26:AT26)='2. Collected Data'!AP26,"CaCl2",IF(MAX('2. Collected Data'!AQ26:AT26)='2. Collected Data'!AQ26,"MgCl2",IF(MAX('2. Collected Data'!AR26:AT26)='2. Collected Data'!AR26,"Potassium Acetate",IF('2. Collected Data'!AS26&gt;'2. Collected Data'!AT26,"Enhanced Brine","Ag Byproduct")))))</f>
        <v>NaCl</v>
      </c>
      <c r="U26" s="72">
        <f>IF('2. Collected Data'!BC26&gt;0,'2. Collected Data'!BC26/'2. Collected Data'!$G26,"")</f>
        <v>352.89214097161118</v>
      </c>
      <c r="V26" s="72">
        <f>IF('2. Collected Data'!BD26&gt;0,'2. Collected Data'!BD26/'2. Collected Data'!$G26,"")</f>
        <v>305.95563377020329</v>
      </c>
      <c r="W26" s="72">
        <f>IF('2. Collected Data'!BE26&gt;0,'2. Collected Data'!BE26/'2. Collected Data'!$G26,"")</f>
        <v>460.54276848978833</v>
      </c>
      <c r="X26" s="72">
        <f>IF('2. Collected Data'!BF26&gt;0,'2. Collected Data'!BF26/'2. Collected Data'!$G26,"")</f>
        <v>1119.3905432316028</v>
      </c>
      <c r="Y26" s="74">
        <f>IF(AND('2. Collected Data'!BB26&gt;0,'2. Collected Data'!BH26&gt;0),('2. Collected Data'!BH26-'2. Collected Data'!BB26)/'2. Collected Data'!BH26,"")</f>
        <v>-0.32653061224489793</v>
      </c>
    </row>
    <row r="27" spans="1:25" s="51" customFormat="1" ht="11.25" customHeight="1" x14ac:dyDescent="0.15">
      <c r="A27" s="338" t="s">
        <v>155</v>
      </c>
      <c r="B27" s="46"/>
      <c r="C27" s="46"/>
      <c r="D27" s="46"/>
      <c r="E27" s="46"/>
      <c r="F27" s="46"/>
      <c r="G27" s="146">
        <f>'2. Collected Data'!G27*'2. Collected Data'!AA27</f>
        <v>26507</v>
      </c>
      <c r="H27" s="45">
        <f>'2. Collected Data'!I27/'3. Calculated Stats'!$G27*1000</f>
        <v>40.743954427132451</v>
      </c>
      <c r="I27" s="45">
        <f>'2. Collected Data'!J27/'3. Calculated Stats'!$G27*1000</f>
        <v>0.67906590711887427</v>
      </c>
      <c r="J27" s="45">
        <f>'2. Collected Data'!K27/'3. Calculated Stats'!$G27*1000</f>
        <v>0</v>
      </c>
      <c r="K27" s="66">
        <f>('2. Collected Data'!Y27+'2. Collected Data'!Z27)/G27*1000</f>
        <v>69.52880371222696</v>
      </c>
      <c r="L27" s="73">
        <f>IF(SUM('2. Collected Data'!Y27:Z27)&gt;0,(ROUND('2. Collected Data'!Y27/SUM('2. Collected Data'!Y27:Z27),2)),"")</f>
        <v>0.92</v>
      </c>
      <c r="M27" s="73">
        <f>IF(SUM('2. Collected Data'!Y27:Z27)&gt;0,1-L27,"")</f>
        <v>7.999999999999996E-2</v>
      </c>
      <c r="N27" s="66">
        <f>IF('2. Collected Data'!AD27&gt;0,'2. Collected Data'!AE27/'2. Collected Data'!AD27,"")</f>
        <v>3064.4406779661017</v>
      </c>
      <c r="O27" s="66">
        <f>IF('2. Collected Data'!AF27&gt;0,'2. Collected Data'!AG27/'2. Collected Data'!AF27,"")</f>
        <v>14016.055555555555</v>
      </c>
      <c r="P27" s="66">
        <f>SUM('2. Collected Data'!AI27:AK27)/'2. Collected Data'!G27</f>
        <v>7.007733806164409</v>
      </c>
      <c r="Q27" s="50" t="str">
        <f>IF(MAX('2. Collected Data'!AI27:AK27)='2. Collected Data'!AI27,"NaCl",IF(MAX('2. Collected Data'!AJ27:AK27)='2. Collected Data'!AJ27,"CaCl2","MgCl2"))</f>
        <v>NaCl</v>
      </c>
      <c r="R27" s="66">
        <f>'2. Collected Data'!AL27/'2. Collected Data'!G27</f>
        <v>0</v>
      </c>
      <c r="S27" s="66">
        <f>SUM('2. Collected Data'!AO27:AU27)/'2. Collected Data'!G27</f>
        <v>310.27547440298787</v>
      </c>
      <c r="T27" s="50" t="str">
        <f>IF(MAX('2. Collected Data'!AO27:AT27)='2. Collected Data'!AO27,"NaCl",IF(MAX('2. Collected Data'!AP27:AT27)='2. Collected Data'!AP27,"CaCl2",IF(MAX('2. Collected Data'!AQ27:AT27)='2. Collected Data'!AQ27,"MgCl2",IF(MAX('2. Collected Data'!AR27:AT27)='2. Collected Data'!AR27,"Potassium Acetate",IF('2. Collected Data'!AS27&gt;'2. Collected Data'!AT27,"Enhanced Brine","Ag Byproduct")))))</f>
        <v>NaCl</v>
      </c>
      <c r="U27" s="72">
        <f>IF('2. Collected Data'!BC27&gt;0,'2. Collected Data'!BC27/'2. Collected Data'!$G27,"")</f>
        <v>104.98317425585694</v>
      </c>
      <c r="V27" s="72">
        <f>IF('2. Collected Data'!BD27&gt;0,'2. Collected Data'!BD27/'2. Collected Data'!$G27,"")</f>
        <v>259.34709284339982</v>
      </c>
      <c r="W27" s="72">
        <f>IF('2. Collected Data'!BE27&gt;0,'2. Collected Data'!BE27/'2. Collected Data'!$G27,"")</f>
        <v>516.90809974723663</v>
      </c>
      <c r="X27" s="72">
        <f>IF('2. Collected Data'!BF27&gt;0,'2. Collected Data'!BF27/'2. Collected Data'!$G27,"")</f>
        <v>881.23836684649336</v>
      </c>
      <c r="Y27" s="74">
        <f>IF(AND('2. Collected Data'!BB27&gt;0,'2. Collected Data'!BH27&gt;0),('2. Collected Data'!BH27-'2. Collected Data'!BB27)/'2. Collected Data'!BH27,"")</f>
        <v>-0.10902842861605755</v>
      </c>
    </row>
    <row r="28" spans="1:25" s="51" customFormat="1" ht="11.25" customHeight="1" x14ac:dyDescent="0.15">
      <c r="A28" s="335" t="s">
        <v>136</v>
      </c>
      <c r="B28" s="46"/>
      <c r="C28" s="46"/>
      <c r="D28" s="46"/>
      <c r="E28" s="46"/>
      <c r="F28" s="46"/>
      <c r="G28" s="146">
        <f>'2. Collected Data'!G28*'2. Collected Data'!AA28</f>
        <v>9497.07</v>
      </c>
      <c r="H28" s="45">
        <f>'2. Collected Data'!I28/'3. Calculated Stats'!$G28*1000</f>
        <v>94.976661222882427</v>
      </c>
      <c r="I28" s="45">
        <f>'2. Collected Data'!J28/'3. Calculated Stats'!$G28*1000</f>
        <v>4.7383034978156422</v>
      </c>
      <c r="J28" s="45">
        <f>'2. Collected Data'!K28/'3. Calculated Stats'!$G28*1000</f>
        <v>1.1582519661327126</v>
      </c>
      <c r="K28" s="66">
        <f>('2. Collected Data'!Y28+'2. Collected Data'!Z28)/G28*1000</f>
        <v>149.09861673126554</v>
      </c>
      <c r="L28" s="73">
        <f>IF(SUM('2. Collected Data'!Y28:Z28)&gt;0,(ROUND('2. Collected Data'!Y28/SUM('2. Collected Data'!Y28:Z28),2)),"")</f>
        <v>0.64</v>
      </c>
      <c r="M28" s="73">
        <f>IF(SUM('2. Collected Data'!Y28:Z28)&gt;0,1-L28,"")</f>
        <v>0.36</v>
      </c>
      <c r="N28" s="66">
        <f>IF('2. Collected Data'!AD28&gt;0,'2. Collected Data'!AE28/'2. Collected Data'!AD28,"")</f>
        <v>1913.7931034482758</v>
      </c>
      <c r="O28" s="66">
        <f>IF('2. Collected Data'!AF28&gt;0,'2. Collected Data'!AG28/'2. Collected Data'!AF28,"")</f>
        <v>27941.176470588234</v>
      </c>
      <c r="P28" s="66">
        <f>SUM('2. Collected Data'!AI28:AK28)/'2. Collected Data'!G28</f>
        <v>12.761075784426144</v>
      </c>
      <c r="Q28" s="50" t="str">
        <f>IF(MAX('2. Collected Data'!AI28:AK28)='2. Collected Data'!AI28,"NaCl",IF(MAX('2. Collected Data'!AJ28:AK28)='2. Collected Data'!AJ28,"CaCl2","MgCl2"))</f>
        <v>NaCl</v>
      </c>
      <c r="R28" s="66">
        <f>'2. Collected Data'!AL28/'2. Collected Data'!G28</f>
        <v>1.1685604086312937</v>
      </c>
      <c r="S28" s="66">
        <f>SUM('2. Collected Data'!AO28:AU28)/'2. Collected Data'!G28</f>
        <v>2274.5147503387889</v>
      </c>
      <c r="T28" s="50" t="str">
        <f>IF(MAX('2. Collected Data'!AO28:AT28)='2. Collected Data'!AO28,"NaCl",IF(MAX('2. Collected Data'!AP28:AT28)='2. Collected Data'!AP28,"CaCl2",IF(MAX('2. Collected Data'!AQ28:AT28)='2. Collected Data'!AQ28,"MgCl2",IF(MAX('2. Collected Data'!AR28:AT28)='2. Collected Data'!AR28,"Potassium Acetate",IF('2. Collected Data'!AS28&gt;'2. Collected Data'!AT28,"Enhanced Brine","Ag Byproduct")))))</f>
        <v>NaCl</v>
      </c>
      <c r="U28" s="72">
        <f>IF('2. Collected Data'!BC28&gt;0,'2. Collected Data'!BC28/'2. Collected Data'!$G28,"")</f>
        <v>1135.9593453559887</v>
      </c>
      <c r="V28" s="72">
        <f>IF('2. Collected Data'!BD28&gt;0,'2. Collected Data'!BD28/'2. Collected Data'!$G28,"")</f>
        <v>512.44740956947771</v>
      </c>
      <c r="W28" s="72">
        <f>IF('2. Collected Data'!BE28&gt;0,'2. Collected Data'!BE28/'2. Collected Data'!$G28,"")</f>
        <v>1096.3694360471177</v>
      </c>
      <c r="X28" s="72">
        <f>IF('2. Collected Data'!BF28&gt;0,'2. Collected Data'!BF28/'2. Collected Data'!$G28,"")</f>
        <v>2744.7761909725841</v>
      </c>
      <c r="Y28" s="74">
        <f>IF(AND('2. Collected Data'!BB28&gt;0,'2. Collected Data'!BH28&gt;0),('2. Collected Data'!BH28-'2. Collected Data'!BB28)/'2. Collected Data'!BH28,"")</f>
        <v>-4.4619422572178491E-2</v>
      </c>
    </row>
    <row r="29" spans="1:25" s="51" customFormat="1" ht="11.25" customHeight="1" x14ac:dyDescent="0.15">
      <c r="A29" s="335" t="s">
        <v>109</v>
      </c>
      <c r="B29" s="46"/>
      <c r="C29" s="46"/>
      <c r="D29" s="46"/>
      <c r="E29" s="46"/>
      <c r="F29" s="46"/>
      <c r="G29" s="146">
        <f>'2. Collected Data'!G29*'2. Collected Data'!AA29</f>
        <v>25300</v>
      </c>
      <c r="H29" s="45">
        <f>'2. Collected Data'!I29/'3. Calculated Stats'!$G29*1000</f>
        <v>23.359683794466402</v>
      </c>
      <c r="I29" s="45">
        <f>'2. Collected Data'!J29/'3. Calculated Stats'!$G29*1000</f>
        <v>4.4664031620553359</v>
      </c>
      <c r="J29" s="45">
        <f>'2. Collected Data'!K29/'3. Calculated Stats'!$G29*1000</f>
        <v>0.15810276679841898</v>
      </c>
      <c r="K29" s="66">
        <f>('2. Collected Data'!Y29+'2. Collected Data'!Z29)/G29*1000</f>
        <v>47.826086956521742</v>
      </c>
      <c r="L29" s="73">
        <f>IF(SUM('2. Collected Data'!Y29:Z29)&gt;0,(ROUND('2. Collected Data'!Y29/SUM('2. Collected Data'!Y29:Z29),2)),"")</f>
        <v>0.99</v>
      </c>
      <c r="M29" s="73">
        <f>IF(SUM('2. Collected Data'!Y29:Z29)&gt;0,1-L29,"")</f>
        <v>1.0000000000000009E-2</v>
      </c>
      <c r="N29" s="66">
        <f>IF('2. Collected Data'!AD29&gt;0,'2. Collected Data'!AE29/'2. Collected Data'!AD29,"")</f>
        <v>1250</v>
      </c>
      <c r="O29" s="66">
        <f>IF('2. Collected Data'!AF29&gt;0,'2. Collected Data'!AG29/'2. Collected Data'!AF29,"")</f>
        <v>15000</v>
      </c>
      <c r="P29" s="66">
        <f>SUM('2. Collected Data'!AI29:AK29)/'2. Collected Data'!G29</f>
        <v>2.0948616600790513</v>
      </c>
      <c r="Q29" s="50" t="str">
        <f>IF(MAX('2. Collected Data'!AI29:AK29)='2. Collected Data'!AI29,"NaCl",IF(MAX('2. Collected Data'!AJ29:AK29)='2. Collected Data'!AJ29,"CaCl2","MgCl2"))</f>
        <v>NaCl</v>
      </c>
      <c r="R29" s="66">
        <f>'2. Collected Data'!AL29/'2. Collected Data'!G29</f>
        <v>0.6324110671936759</v>
      </c>
      <c r="S29" s="66">
        <f>SUM('2. Collected Data'!AO29:AU29)/'2. Collected Data'!G29</f>
        <v>140.23715415019763</v>
      </c>
      <c r="T29" s="50" t="str">
        <f>IF(MAX('2. Collected Data'!AO29:AT29)='2. Collected Data'!AO29,"NaCl",IF(MAX('2. Collected Data'!AP29:AT29)='2. Collected Data'!AP29,"CaCl2",IF(MAX('2. Collected Data'!AQ29:AT29)='2. Collected Data'!AQ29,"MgCl2",IF(MAX('2. Collected Data'!AR29:AT29)='2. Collected Data'!AR29,"Potassium Acetate",IF('2. Collected Data'!AS29&gt;'2. Collected Data'!AT29,"Enhanced Brine","Ag Byproduct")))))</f>
        <v>NaCl</v>
      </c>
      <c r="U29" s="72">
        <f>IF('2. Collected Data'!BC29&gt;0,'2. Collected Data'!BC29/'2. Collected Data'!$G29,"")</f>
        <v>161.07897233201581</v>
      </c>
      <c r="V29" s="72">
        <f>IF('2. Collected Data'!BD29&gt;0,'2. Collected Data'!BD29/'2. Collected Data'!$G29,"")</f>
        <v>130.59359683794466</v>
      </c>
      <c r="W29" s="72">
        <f>IF('2. Collected Data'!BE29&gt;0,'2. Collected Data'!BE29/'2. Collected Data'!$G29,"")</f>
        <v>108.65221343873517</v>
      </c>
      <c r="X29" s="72">
        <f>IF('2. Collected Data'!BF29&gt;0,'2. Collected Data'!BF29/'2. Collected Data'!$G29,"")</f>
        <v>404.99260869565217</v>
      </c>
      <c r="Y29" s="74">
        <f>IF(AND('2. Collected Data'!BB29&gt;0,'2. Collected Data'!BH29&gt;0),('2. Collected Data'!BH29-'2. Collected Data'!BB29)/'2. Collected Data'!BH29,"")</f>
        <v>-9.3028624192059123E-2</v>
      </c>
    </row>
    <row r="30" spans="1:25" s="51" customFormat="1" ht="11.25" customHeight="1" x14ac:dyDescent="0.15">
      <c r="A30" s="335" t="s">
        <v>352</v>
      </c>
      <c r="B30" s="46"/>
      <c r="C30" s="46"/>
      <c r="D30" s="46"/>
      <c r="E30" s="46"/>
      <c r="F30" s="46"/>
      <c r="G30" s="146">
        <f>'2. Collected Data'!G30*'2. Collected Data'!AA30</f>
        <v>59400</v>
      </c>
      <c r="H30" s="45">
        <f>'2. Collected Data'!I30/'3. Calculated Stats'!$G30*1000</f>
        <v>16.498316498316498</v>
      </c>
      <c r="I30" s="45">
        <f>'2. Collected Data'!J30/'3. Calculated Stats'!$G30*1000</f>
        <v>0.25252525252525254</v>
      </c>
      <c r="J30" s="45">
        <f>'2. Collected Data'!K30/'3. Calculated Stats'!$G30*1000</f>
        <v>0</v>
      </c>
      <c r="K30" s="66">
        <f>('2. Collected Data'!Y30+'2. Collected Data'!Z30)/G30*1000</f>
        <v>36.195286195286194</v>
      </c>
      <c r="L30" s="73">
        <f>IF(SUM('2. Collected Data'!Y30:Z30)&gt;0,(ROUND('2. Collected Data'!Y30/SUM('2. Collected Data'!Y30:Z30),2)),"")</f>
        <v>0.93</v>
      </c>
      <c r="M30" s="73">
        <f>IF(SUM('2. Collected Data'!Y30:Z30)&gt;0,1-L30,"")</f>
        <v>6.9999999999999951E-2</v>
      </c>
      <c r="N30" s="66">
        <f>IF('2. Collected Data'!AD30&gt;0,'2. Collected Data'!AE30/'2. Collected Data'!AD30,"")</f>
        <v>2512</v>
      </c>
      <c r="O30" s="66">
        <f>IF('2. Collected Data'!AF30&gt;0,'2. Collected Data'!AG30/'2. Collected Data'!AF30,"")</f>
        <v>16000</v>
      </c>
      <c r="P30" s="66">
        <f>SUM('2. Collected Data'!AI30:AK30)/'2. Collected Data'!G30</f>
        <v>1.0731666666666666</v>
      </c>
      <c r="Q30" s="50" t="str">
        <f>IF(MAX('2. Collected Data'!AI30:AK30)='2. Collected Data'!AI30,"NaCl",IF(MAX('2. Collected Data'!AJ30:AK30)='2. Collected Data'!AJ30,"CaCl2","MgCl2"))</f>
        <v>NaCl</v>
      </c>
      <c r="R30" s="66">
        <f>'2. Collected Data'!AL30/'2. Collected Data'!G30</f>
        <v>0</v>
      </c>
      <c r="S30" s="66">
        <f>SUM('2. Collected Data'!AO30:AU30)/'2. Collected Data'!G30</f>
        <v>21.268249999999998</v>
      </c>
      <c r="T30" s="50" t="str">
        <f>IF(MAX('2. Collected Data'!AO30:AT30)='2. Collected Data'!AO30,"NaCl",IF(MAX('2. Collected Data'!AP30:AT30)='2. Collected Data'!AP30,"CaCl2",IF(MAX('2. Collected Data'!AQ30:AT30)='2. Collected Data'!AQ30,"MgCl2",IF(MAX('2. Collected Data'!AR30:AT30)='2. Collected Data'!AR30,"Potassium Acetate",IF('2. Collected Data'!AS30&gt;'2. Collected Data'!AT30,"Enhanced Brine","Ag Byproduct")))))</f>
        <v>NaCl</v>
      </c>
      <c r="U30" s="72">
        <f>IF('2. Collected Data'!BC30&gt;0,'2. Collected Data'!BC30/'2. Collected Data'!$G30,"")</f>
        <v>118.38766666666666</v>
      </c>
      <c r="V30" s="72">
        <f>IF('2. Collected Data'!BD30&gt;0,'2. Collected Data'!BD30/'2. Collected Data'!$G30,"")</f>
        <v>230.57716666666667</v>
      </c>
      <c r="W30" s="72">
        <f>IF('2. Collected Data'!BE30&gt;0,'2. Collected Data'!BE30/'2. Collected Data'!$G30,"")</f>
        <v>118.69816666666667</v>
      </c>
      <c r="X30" s="72">
        <f>IF('2. Collected Data'!BF30&gt;0,'2. Collected Data'!BF30/'2. Collected Data'!$G30,"")</f>
        <v>476.17599999999999</v>
      </c>
      <c r="Y30" s="74">
        <f>IF(AND('2. Collected Data'!BB30&gt;0,'2. Collected Data'!BH30&gt;0),('2. Collected Data'!BH30-'2. Collected Data'!BB30)/'2. Collected Data'!BH30,"")</f>
        <v>-0.32786885245901637</v>
      </c>
    </row>
    <row r="31" spans="1:25" s="51" customFormat="1" ht="11.25" customHeight="1" x14ac:dyDescent="0.15">
      <c r="A31" s="336" t="s">
        <v>53</v>
      </c>
      <c r="B31" s="46"/>
      <c r="C31" s="46"/>
      <c r="D31" s="46"/>
      <c r="E31" s="46"/>
      <c r="F31" s="46"/>
      <c r="G31" s="146"/>
      <c r="H31" s="45"/>
      <c r="I31" s="45"/>
      <c r="J31" s="45"/>
      <c r="K31" s="66"/>
      <c r="L31" s="73"/>
      <c r="M31" s="73"/>
      <c r="N31" s="66"/>
      <c r="O31" s="66"/>
      <c r="P31" s="66"/>
      <c r="Q31" s="50"/>
      <c r="R31" s="66"/>
      <c r="S31" s="66"/>
      <c r="T31" s="50"/>
      <c r="U31" s="72"/>
      <c r="V31" s="72"/>
      <c r="W31" s="72"/>
      <c r="X31" s="72"/>
      <c r="Y31" s="74"/>
    </row>
    <row r="32" spans="1:25" s="51" customFormat="1" ht="11.25" customHeight="1" x14ac:dyDescent="0.15">
      <c r="A32" s="192" t="s">
        <v>137</v>
      </c>
      <c r="B32" s="46"/>
      <c r="C32" s="46"/>
      <c r="D32" s="46"/>
      <c r="E32" s="46"/>
      <c r="F32" s="46"/>
      <c r="G32" s="146">
        <f>'2. Collected Data'!G32*'2. Collected Data'!AA32</f>
        <v>7802</v>
      </c>
      <c r="H32" s="45">
        <f>'2. Collected Data'!I32/'3. Calculated Stats'!$G32*1000</f>
        <v>51.268905408869522</v>
      </c>
      <c r="I32" s="45">
        <f>'2. Collected Data'!J32/'3. Calculated Stats'!$G32*1000</f>
        <v>2.8197897974878239</v>
      </c>
      <c r="J32" s="45">
        <f>'2. Collected Data'!K32/'3. Calculated Stats'!$G32*1000</f>
        <v>1.5380671622660858</v>
      </c>
      <c r="K32" s="66">
        <f>('2. Collected Data'!Y32+'2. Collected Data'!Z32)/G32*1000</f>
        <v>124.96795693411946</v>
      </c>
      <c r="L32" s="73">
        <f>IF(SUM('2. Collected Data'!Y32:Z32)&gt;0,(ROUND('2. Collected Data'!Y32/SUM('2. Collected Data'!Y32:Z32),2)),"")</f>
        <v>1</v>
      </c>
      <c r="M32" s="73">
        <f>IF(SUM('2. Collected Data'!Y32:Z32)&gt;0,1-L32,"")</f>
        <v>0</v>
      </c>
      <c r="N32" s="66">
        <f>IF('2. Collected Data'!AD32&gt;0,'2. Collected Data'!AE32/'2. Collected Data'!AD32,"")</f>
        <v>900</v>
      </c>
      <c r="O32" s="66">
        <f>IF('2. Collected Data'!AF32&gt;0,'2. Collected Data'!AG32/'2. Collected Data'!AF32,"")</f>
        <v>8250</v>
      </c>
      <c r="P32" s="66">
        <f>SUM('2. Collected Data'!AI32:AK32)/'2. Collected Data'!G32</f>
        <v>17.13156626506024</v>
      </c>
      <c r="Q32" s="50" t="str">
        <f>IF(MAX('2. Collected Data'!AI32:AK32)='2. Collected Data'!AI32,"NaCl",IF(MAX('2. Collected Data'!AJ32:AK32)='2. Collected Data'!AJ32,"CaCl2","MgCl2"))</f>
        <v>NaCl</v>
      </c>
      <c r="R32" s="66">
        <f>'2. Collected Data'!AL32/'2. Collected Data'!G32</f>
        <v>2.1527710843373495</v>
      </c>
      <c r="S32" s="66">
        <f>SUM('2. Collected Data'!AO32:AU32)/'2. Collected Data'!G32</f>
        <v>144.27638554216867</v>
      </c>
      <c r="T32" s="50" t="str">
        <f>IF(MAX('2. Collected Data'!AO32:AT32)='2. Collected Data'!AO32,"NaCl",IF(MAX('2. Collected Data'!AP32:AT32)='2. Collected Data'!AP32,"CaCl2",IF(MAX('2. Collected Data'!AQ32:AT32)='2. Collected Data'!AQ32,"MgCl2",IF(MAX('2. Collected Data'!AR32:AT32)='2. Collected Data'!AR32,"Potassium Acetate",IF('2. Collected Data'!AS32&gt;'2. Collected Data'!AT32,"Enhanced Brine","Ag Byproduct")))))</f>
        <v>NaCl</v>
      </c>
      <c r="U32" s="72">
        <f>IF('2. Collected Data'!BC32&gt;0,'2. Collected Data'!BC32/'2. Collected Data'!$G32,"")</f>
        <v>1151.1598795180723</v>
      </c>
      <c r="V32" s="72">
        <f>IF('2. Collected Data'!BD32&gt;0,'2. Collected Data'!BD32/'2. Collected Data'!$G32,"")</f>
        <v>1182.5646987951807</v>
      </c>
      <c r="W32" s="72">
        <f>IF('2. Collected Data'!BE32&gt;0,'2. Collected Data'!BE32/'2. Collected Data'!$G32,"")</f>
        <v>1295.0259036144578</v>
      </c>
      <c r="X32" s="72">
        <f>IF('2. Collected Data'!BF32&gt;0,'2. Collected Data'!BF32/'2. Collected Data'!$G32,"")</f>
        <v>3881.7626506024098</v>
      </c>
      <c r="Y32" s="74">
        <f>IF(AND('2. Collected Data'!BB32&gt;0,'2. Collected Data'!BH32&gt;0),('2. Collected Data'!BH32-'2. Collected Data'!BB32)/'2. Collected Data'!BH32,"")</f>
        <v>-2.1502209131075017E-2</v>
      </c>
    </row>
    <row r="33" spans="1:25" s="51" customFormat="1" ht="11.25" customHeight="1" x14ac:dyDescent="0.15">
      <c r="A33" s="338" t="s">
        <v>353</v>
      </c>
      <c r="B33" s="46"/>
      <c r="C33" s="46"/>
      <c r="D33" s="46"/>
      <c r="E33" s="46"/>
      <c r="F33" s="46"/>
      <c r="G33" s="146">
        <f>'2. Collected Data'!G33*'2. Collected Data'!AA33</f>
        <v>4111.68</v>
      </c>
      <c r="H33" s="45">
        <f>'2. Collected Data'!I33/'3. Calculated Stats'!$G33*1000</f>
        <v>156.87018445015175</v>
      </c>
      <c r="I33" s="45">
        <f>'2. Collected Data'!J33/'3. Calculated Stats'!$G33*1000</f>
        <v>4.1345630010117516</v>
      </c>
      <c r="J33" s="45">
        <f>'2. Collected Data'!K33/'3. Calculated Stats'!$G33*1000</f>
        <v>0.48641917658961786</v>
      </c>
      <c r="K33" s="66">
        <f>('2. Collected Data'!Y33+'2. Collected Data'!Z33)/G33*1000</f>
        <v>192.86520351778347</v>
      </c>
      <c r="L33" s="73">
        <f>IF(SUM('2. Collected Data'!Y33:Z33)&gt;0,(ROUND('2. Collected Data'!Y33/SUM('2. Collected Data'!Y33:Z33),2)),"")</f>
        <v>0.97</v>
      </c>
      <c r="M33" s="73">
        <f>IF(SUM('2. Collected Data'!Y33:Z33)&gt;0,1-L33,"")</f>
        <v>3.0000000000000027E-2</v>
      </c>
      <c r="N33" s="66">
        <f>IF('2. Collected Data'!AD33&gt;0,'2. Collected Data'!AE33/'2. Collected Data'!AD33,"")</f>
        <v>4042.5531914893618</v>
      </c>
      <c r="O33" s="66">
        <f>IF('2. Collected Data'!AF33&gt;0,'2. Collected Data'!AG33/'2. Collected Data'!AF33,"")</f>
        <v>17500</v>
      </c>
      <c r="P33" s="66">
        <f>SUM('2. Collected Data'!AI33:AK33)/'2. Collected Data'!G33</f>
        <v>5.3405323371468594</v>
      </c>
      <c r="Q33" s="50" t="str">
        <f>IF(MAX('2. Collected Data'!AI33:AK33)='2. Collected Data'!AI33,"NaCl",IF(MAX('2. Collected Data'!AJ33:AK33)='2. Collected Data'!AJ33,"CaCl2","MgCl2"))</f>
        <v>NaCl</v>
      </c>
      <c r="R33" s="66">
        <f>'2. Collected Data'!AL33/'2. Collected Data'!G33</f>
        <v>0.88763717020779831</v>
      </c>
      <c r="S33" s="66">
        <f>SUM('2. Collected Data'!AO33:AU33)/'2. Collected Data'!G33</f>
        <v>68.283854774690639</v>
      </c>
      <c r="T33" s="50" t="str">
        <f>IF(MAX('2. Collected Data'!AO33:AT33)='2. Collected Data'!AO33,"NaCl",IF(MAX('2. Collected Data'!AP33:AT33)='2. Collected Data'!AP33,"CaCl2",IF(MAX('2. Collected Data'!AQ33:AT33)='2. Collected Data'!AQ33,"MgCl2",IF(MAX('2. Collected Data'!AR33:AT33)='2. Collected Data'!AR33,"Potassium Acetate",IF('2. Collected Data'!AS33&gt;'2. Collected Data'!AT33,"Enhanced Brine","Ag Byproduct")))))</f>
        <v>NaCl</v>
      </c>
      <c r="U33" s="72">
        <f>IF('2. Collected Data'!BC33&gt;0,'2. Collected Data'!BC33/'2. Collected Data'!$G33,"")</f>
        <v>1070.4031053000233</v>
      </c>
      <c r="V33" s="72">
        <f>IF('2. Collected Data'!BD33&gt;0,'2. Collected Data'!BD33/'2. Collected Data'!$G33,"")</f>
        <v>301.97980387578798</v>
      </c>
      <c r="W33" s="72">
        <f>IF('2. Collected Data'!BE33&gt;0,'2. Collected Data'!BE33/'2. Collected Data'!$G33,"")</f>
        <v>411.15695773990194</v>
      </c>
      <c r="X33" s="72">
        <f>IF('2. Collected Data'!BF33&gt;0,'2. Collected Data'!BF33/'2. Collected Data'!$G33,"")</f>
        <v>3135.8020079383609</v>
      </c>
      <c r="Y33" s="74">
        <f>IF(AND('2. Collected Data'!BB33&gt;0,'2. Collected Data'!BH33&gt;0),('2. Collected Data'!BH33-'2. Collected Data'!BB33)/'2. Collected Data'!BH33,"")</f>
        <v>0</v>
      </c>
    </row>
    <row r="34" spans="1:25" s="51" customFormat="1" ht="11.25" customHeight="1" x14ac:dyDescent="0.15">
      <c r="A34" s="335" t="s">
        <v>138</v>
      </c>
      <c r="B34" s="46"/>
      <c r="C34" s="46"/>
      <c r="D34" s="46"/>
      <c r="E34" s="46"/>
      <c r="F34" s="46"/>
      <c r="G34" s="146">
        <f>'2. Collected Data'!G34*'2. Collected Data'!AA34</f>
        <v>3040</v>
      </c>
      <c r="H34" s="45">
        <f>'2. Collected Data'!I34/'3. Calculated Stats'!$G34*1000</f>
        <v>131.57894736842104</v>
      </c>
      <c r="I34" s="45">
        <f>'2. Collected Data'!J34/'3. Calculated Stats'!$G34*1000</f>
        <v>0</v>
      </c>
      <c r="J34" s="45">
        <f>'2. Collected Data'!K34/'3. Calculated Stats'!$G34*1000</f>
        <v>1.9736842105263159</v>
      </c>
      <c r="K34" s="66">
        <f>('2. Collected Data'!Y34+'2. Collected Data'!Z34)/G34*1000</f>
        <v>263.15789473684208</v>
      </c>
      <c r="L34" s="73">
        <f>IF(SUM('2. Collected Data'!Y34:Z34)&gt;0,(ROUND('2. Collected Data'!Y34/SUM('2. Collected Data'!Y34:Z34),2)),"")</f>
        <v>0.38</v>
      </c>
      <c r="M34" s="73">
        <f>IF(SUM('2. Collected Data'!Y34:Z34)&gt;0,1-L34,"")</f>
        <v>0.62</v>
      </c>
      <c r="N34" s="66">
        <f>IF('2. Collected Data'!AD34&gt;0,'2. Collected Data'!AE34/'2. Collected Data'!AD34,"")</f>
        <v>2483.6601307189544</v>
      </c>
      <c r="O34" s="66">
        <f>IF('2. Collected Data'!AF34&gt;0,'2. Collected Data'!AG34/'2. Collected Data'!AF34,"")</f>
        <v>7479.6747967479678</v>
      </c>
      <c r="P34" s="66">
        <f>SUM('2. Collected Data'!AI34:AK34)/'2. Collected Data'!G34</f>
        <v>32.2704375</v>
      </c>
      <c r="Q34" s="50" t="str">
        <f>IF(MAX('2. Collected Data'!AI34:AK34)='2. Collected Data'!AI34,"NaCl",IF(MAX('2. Collected Data'!AJ34:AK34)='2. Collected Data'!AJ34,"CaCl2","MgCl2"))</f>
        <v>NaCl</v>
      </c>
      <c r="R34" s="66">
        <f>'2. Collected Data'!AL34/'2. Collected Data'!G34</f>
        <v>0.97737499999999999</v>
      </c>
      <c r="S34" s="66">
        <f>SUM('2. Collected Data'!AO34:AU34)/'2. Collected Data'!G34</f>
        <v>208.75</v>
      </c>
      <c r="T34" s="50" t="str">
        <f>IF(MAX('2. Collected Data'!AO34:AT34)='2. Collected Data'!AO34,"NaCl",IF(MAX('2. Collected Data'!AP34:AT34)='2. Collected Data'!AP34,"CaCl2",IF(MAX('2. Collected Data'!AQ34:AT34)='2. Collected Data'!AQ34,"MgCl2",IF(MAX('2. Collected Data'!AR34:AT34)='2. Collected Data'!AR34,"Potassium Acetate",IF('2. Collected Data'!AS34&gt;'2. Collected Data'!AT34,"Enhanced Brine","Ag Byproduct")))))</f>
        <v>MgCl2</v>
      </c>
      <c r="U34" s="72">
        <f>IF('2. Collected Data'!BC34&gt;0,'2. Collected Data'!BC34/'2. Collected Data'!$G34,"")</f>
        <v>838.75</v>
      </c>
      <c r="V34" s="72">
        <f>IF('2. Collected Data'!BD34&gt;0,'2. Collected Data'!BD34/'2. Collected Data'!$G34,"")</f>
        <v>5119.125</v>
      </c>
      <c r="W34" s="72">
        <f>IF('2. Collected Data'!BE34&gt;0,'2. Collected Data'!BE34/'2. Collected Data'!$G34,"")</f>
        <v>2344.375</v>
      </c>
      <c r="X34" s="72">
        <f>IF('2. Collected Data'!BF34&gt;0,'2. Collected Data'!BF34/'2. Collected Data'!$G34,"")</f>
        <v>8302.3222499999993</v>
      </c>
      <c r="Y34" s="74">
        <f>IF(AND('2. Collected Data'!BB34&gt;0,'2. Collected Data'!BH34&gt;0),('2. Collected Data'!BH34-'2. Collected Data'!BB34)/'2. Collected Data'!BH34,"")</f>
        <v>-2.9411764705882353E-2</v>
      </c>
    </row>
    <row r="35" spans="1:25" s="51" customFormat="1" ht="11.25" customHeight="1" x14ac:dyDescent="0.15">
      <c r="A35" s="192" t="s">
        <v>139</v>
      </c>
      <c r="B35" s="46"/>
      <c r="C35" s="46"/>
      <c r="D35" s="46"/>
      <c r="E35" s="46"/>
      <c r="F35" s="46"/>
      <c r="G35" s="146">
        <f>'2. Collected Data'!G35*'2. Collected Data'!AA35</f>
        <v>7690.7999999999993</v>
      </c>
      <c r="H35" s="45">
        <f>'2. Collected Data'!I35/'3. Calculated Stats'!$G35*1000</f>
        <v>42.128257138399128</v>
      </c>
      <c r="I35" s="45">
        <f>'2. Collected Data'!J35/'3. Calculated Stats'!$G35*1000</f>
        <v>2.8605606698912989</v>
      </c>
      <c r="J35" s="45">
        <f>'2. Collected Data'!K35/'3. Calculated Stats'!$G35*1000</f>
        <v>1.3002548499505904</v>
      </c>
      <c r="K35" s="66">
        <f>('2. Collected Data'!Y35+'2. Collected Data'!Z35)/G35*1000</f>
        <v>61.632079887657987</v>
      </c>
      <c r="L35" s="73">
        <f>IF(SUM('2. Collected Data'!Y35:Z35)&gt;0,(ROUND('2. Collected Data'!Y35/SUM('2. Collected Data'!Y35:Z35),2)),"")</f>
        <v>0.71</v>
      </c>
      <c r="M35" s="73">
        <f>IF(SUM('2. Collected Data'!Y35:Z35)&gt;0,1-L35,"")</f>
        <v>0.29000000000000004</v>
      </c>
      <c r="N35" s="66" t="str">
        <f>IF('2. Collected Data'!AD35&gt;0,'2. Collected Data'!AE35/'2. Collected Data'!AD35,"")</f>
        <v/>
      </c>
      <c r="O35" s="66" t="str">
        <f>IF('2. Collected Data'!AF35&gt;0,'2. Collected Data'!AG35/'2. Collected Data'!AF35,"")</f>
        <v/>
      </c>
      <c r="P35" s="66">
        <f>SUM('2. Collected Data'!AI35:AK35)/'2. Collected Data'!G35</f>
        <v>13.466000936183493</v>
      </c>
      <c r="Q35" s="50" t="str">
        <f>IF(MAX('2. Collected Data'!AI35:AK35)='2. Collected Data'!AI35,"NaCl",IF(MAX('2. Collected Data'!AJ35:AK35)='2. Collected Data'!AJ35,"CaCl2","MgCl2"))</f>
        <v>NaCl</v>
      </c>
      <c r="R35" s="66">
        <f>'2. Collected Data'!AL35/'2. Collected Data'!G35</f>
        <v>2.748603526291153</v>
      </c>
      <c r="S35" s="66">
        <f>SUM('2. Collected Data'!AO35:AU35)/'2. Collected Data'!G35</f>
        <v>51.765049149633327</v>
      </c>
      <c r="T35" s="50" t="str">
        <f>IF(MAX('2. Collected Data'!AO35:AT35)='2. Collected Data'!AO35,"NaCl",IF(MAX('2. Collected Data'!AP35:AT35)='2. Collected Data'!AP35,"CaCl2",IF(MAX('2. Collected Data'!AQ35:AT35)='2. Collected Data'!AQ35,"MgCl2",IF(MAX('2. Collected Data'!AR35:AT35)='2. Collected Data'!AR35,"Potassium Acetate",IF('2. Collected Data'!AS35&gt;'2. Collected Data'!AT35,"Enhanced Brine","Ag Byproduct")))))</f>
        <v>NaCl</v>
      </c>
      <c r="U35" s="72" t="str">
        <f>IF('2. Collected Data'!BC35&gt;0,'2. Collected Data'!BC35/'2. Collected Data'!$G35,"")</f>
        <v/>
      </c>
      <c r="V35" s="72" t="str">
        <f>IF('2. Collected Data'!BD35&gt;0,'2. Collected Data'!BD35/'2. Collected Data'!$G35,"")</f>
        <v/>
      </c>
      <c r="W35" s="72" t="str">
        <f>IF('2. Collected Data'!BE35&gt;0,'2. Collected Data'!BE35/'2. Collected Data'!$G35,"")</f>
        <v/>
      </c>
      <c r="X35" s="72">
        <f>IF('2. Collected Data'!BF35&gt;0,'2. Collected Data'!BF35/'2. Collected Data'!$G35,"")</f>
        <v>2808.5504758932752</v>
      </c>
      <c r="Y35" s="74">
        <f>IF(AND('2. Collected Data'!BB35&gt;0,'2. Collected Data'!BH35&gt;0),('2. Collected Data'!BH35-'2. Collected Data'!BB35)/'2. Collected Data'!BH35,"")</f>
        <v>-0.22359154929577468</v>
      </c>
    </row>
    <row r="36" spans="1:25" s="51" customFormat="1" ht="11.25" customHeight="1" x14ac:dyDescent="0.15">
      <c r="A36" s="188" t="s">
        <v>140</v>
      </c>
      <c r="B36" s="46"/>
      <c r="C36" s="46"/>
      <c r="D36" s="46"/>
      <c r="E36" s="46"/>
      <c r="F36" s="46"/>
      <c r="G36" s="146">
        <f>'2. Collected Data'!G36*'2. Collected Data'!AA36</f>
        <v>30517</v>
      </c>
      <c r="H36" s="45">
        <f>'2. Collected Data'!I36/'3. Calculated Stats'!$G36*1000</f>
        <v>27.623947308057804</v>
      </c>
      <c r="I36" s="45">
        <f>'2. Collected Data'!J36/'3. Calculated Stats'!$G36*1000</f>
        <v>0</v>
      </c>
      <c r="J36" s="45">
        <f>'2. Collected Data'!K36/'3. Calculated Stats'!$G36*1000</f>
        <v>0</v>
      </c>
      <c r="K36" s="66">
        <f>('2. Collected Data'!Y36+'2. Collected Data'!Z36)/G36*1000</f>
        <v>0</v>
      </c>
      <c r="L36" s="73" t="str">
        <f>IF(SUM('2. Collected Data'!Y36:Z36)&gt;0,(ROUND('2. Collected Data'!Y36/SUM('2. Collected Data'!Y36:Z36),2)),"")</f>
        <v/>
      </c>
      <c r="M36" s="73" t="str">
        <f>IF(SUM('2. Collected Data'!Y36:Z36)&gt;0,1-L36,"")</f>
        <v/>
      </c>
      <c r="N36" s="66">
        <f>IF('2. Collected Data'!AD36&gt;0,'2. Collected Data'!AE36/'2. Collected Data'!AD36,"")</f>
        <v>0</v>
      </c>
      <c r="O36" s="66" t="str">
        <f>IF('2. Collected Data'!AF36&gt;0,'2. Collected Data'!AG36/'2. Collected Data'!AF36,"")</f>
        <v/>
      </c>
      <c r="P36" s="66">
        <f>SUM('2. Collected Data'!AI36:AK36)/'2. Collected Data'!G36</f>
        <v>14.864206835534292</v>
      </c>
      <c r="Q36" s="50" t="str">
        <f>IF(MAX('2. Collected Data'!AI36:AK36)='2. Collected Data'!AI36,"NaCl",IF(MAX('2. Collected Data'!AJ36:AK36)='2. Collected Data'!AJ36,"CaCl2","MgCl2"))</f>
        <v>CaCl2</v>
      </c>
      <c r="R36" s="66">
        <f>'2. Collected Data'!AL36/'2. Collected Data'!G36</f>
        <v>1.5006717567257595</v>
      </c>
      <c r="S36" s="66">
        <f>SUM('2. Collected Data'!AO36:AU36)/'2. Collected Data'!G36</f>
        <v>0.43811645967821217</v>
      </c>
      <c r="T36" s="50" t="str">
        <f>IF(MAX('2. Collected Data'!AO36:AT36)='2. Collected Data'!AO36,"NaCl",IF(MAX('2. Collected Data'!AP36:AT36)='2. Collected Data'!AP36,"CaCl2",IF(MAX('2. Collected Data'!AQ36:AT36)='2. Collected Data'!AQ36,"MgCl2",IF(MAX('2. Collected Data'!AR36:AT36)='2. Collected Data'!AR36,"Potassium Acetate",IF('2. Collected Data'!AS36&gt;'2. Collected Data'!AT36,"Enhanced Brine","Ag Byproduct")))))</f>
        <v>NaCl</v>
      </c>
      <c r="U36" s="72">
        <f>IF('2. Collected Data'!BC36&gt;0,'2. Collected Data'!BC36/'2. Collected Data'!$G36,"")</f>
        <v>1026.280433856539</v>
      </c>
      <c r="V36" s="72">
        <f>IF('2. Collected Data'!BD36&gt;0,'2. Collected Data'!BD36/'2. Collected Data'!$G36,"")</f>
        <v>1171.7731100697972</v>
      </c>
      <c r="W36" s="72">
        <f>IF('2. Collected Data'!BE36&gt;0,'2. Collected Data'!BE36/'2. Collected Data'!$G36,"")</f>
        <v>981.58403512796144</v>
      </c>
      <c r="X36" s="72" t="str">
        <f>IF('2. Collected Data'!BF36&gt;0,'2. Collected Data'!BF36/'2. Collected Data'!$G36,"")</f>
        <v/>
      </c>
      <c r="Y36" s="74">
        <f>IF(AND('2. Collected Data'!BB36&gt;0,'2. Collected Data'!BH36&gt;0),('2. Collected Data'!BH36-'2. Collected Data'!BB36)/'2. Collected Data'!BH36,"")</f>
        <v>-0.24798287502058308</v>
      </c>
    </row>
    <row r="37" spans="1:25" s="51" customFormat="1" ht="11.25" customHeight="1" x14ac:dyDescent="0.15">
      <c r="A37" s="279" t="s">
        <v>354</v>
      </c>
      <c r="B37" s="46"/>
      <c r="C37" s="46"/>
      <c r="D37" s="46"/>
      <c r="E37" s="46"/>
      <c r="F37" s="46"/>
      <c r="G37" s="146">
        <f>'2. Collected Data'!G37*'2. Collected Data'!AA37</f>
        <v>3904</v>
      </c>
      <c r="H37" s="45">
        <f>'2. Collected Data'!I37/'3. Calculated Stats'!$G37*1000</f>
        <v>0</v>
      </c>
      <c r="I37" s="45">
        <f>'2. Collected Data'!J37/'3. Calculated Stats'!$G37*1000</f>
        <v>1.5368852459016393</v>
      </c>
      <c r="J37" s="45">
        <f>'2. Collected Data'!K37/'3. Calculated Stats'!$G37*1000</f>
        <v>0</v>
      </c>
      <c r="K37" s="66">
        <f>('2. Collected Data'!Y37+'2. Collected Data'!Z37)/G37*1000</f>
        <v>38.165983606557376</v>
      </c>
      <c r="L37" s="73">
        <f>IF(SUM('2. Collected Data'!Y37:Z37)&gt;0,(ROUND('2. Collected Data'!Y37/SUM('2. Collected Data'!Y37:Z37),2)),"")</f>
        <v>1</v>
      </c>
      <c r="M37" s="73">
        <f>IF(SUM('2. Collected Data'!Y37:Z37)&gt;0,1-L37,"")</f>
        <v>0</v>
      </c>
      <c r="N37" s="66" t="str">
        <f>IF('2. Collected Data'!AD37&gt;0,'2. Collected Data'!AE37/'2. Collected Data'!AD37,"")</f>
        <v/>
      </c>
      <c r="O37" s="66">
        <f>IF('2. Collected Data'!AF37&gt;0,'2. Collected Data'!AG37/'2. Collected Data'!AF37,"")</f>
        <v>2923.0769230769229</v>
      </c>
      <c r="P37" s="66">
        <f>SUM('2. Collected Data'!AI37:AK37)/'2. Collected Data'!G37</f>
        <v>4.6106557377049179E-3</v>
      </c>
      <c r="Q37" s="50" t="str">
        <f>IF(MAX('2. Collected Data'!AI37:AK37)='2. Collected Data'!AI37,"NaCl",IF(MAX('2. Collected Data'!AJ37:AK37)='2. Collected Data'!AJ37,"CaCl2","MgCl2"))</f>
        <v>NaCl</v>
      </c>
      <c r="R37" s="66">
        <f>'2. Collected Data'!AL37/'2. Collected Data'!G37</f>
        <v>0</v>
      </c>
      <c r="S37" s="66">
        <f>SUM('2. Collected Data'!AO37:AU37)/'2. Collected Data'!G37</f>
        <v>1.6905737704918034</v>
      </c>
      <c r="T37" s="50" t="str">
        <f>IF(MAX('2. Collected Data'!AO37:AT37)='2. Collected Data'!AO37,"NaCl",IF(MAX('2. Collected Data'!AP37:AT37)='2. Collected Data'!AP37,"CaCl2",IF(MAX('2. Collected Data'!AQ37:AT37)='2. Collected Data'!AQ37,"MgCl2",IF(MAX('2. Collected Data'!AR37:AT37)='2. Collected Data'!AR37,"Potassium Acetate",IF('2. Collected Data'!AS37&gt;'2. Collected Data'!AT37,"Enhanced Brine","Ag Byproduct")))))</f>
        <v>CaCl2</v>
      </c>
      <c r="U37" s="72">
        <f>IF('2. Collected Data'!BC37&gt;0,'2. Collected Data'!BC37/'2. Collected Data'!$G37,"")</f>
        <v>24.590163934426229</v>
      </c>
      <c r="V37" s="72">
        <f>IF('2. Collected Data'!BD37&gt;0,'2. Collected Data'!BD37/'2. Collected Data'!$G37,"")</f>
        <v>10.245901639344263</v>
      </c>
      <c r="W37" s="72">
        <f>IF('2. Collected Data'!BE37&gt;0,'2. Collected Data'!BE37/'2. Collected Data'!$G37,"")</f>
        <v>12.295081967213115</v>
      </c>
      <c r="X37" s="72">
        <f>IF('2. Collected Data'!BF37&gt;0,'2. Collected Data'!BF37/'2. Collected Data'!$G37,"")</f>
        <v>47.131147540983605</v>
      </c>
      <c r="Y37" s="74" t="str">
        <f>IF(AND('2. Collected Data'!BB37&gt;0,'2. Collected Data'!BH37&gt;0),('2. Collected Data'!BH37-'2. Collected Data'!BB37)/'2. Collected Data'!BH37,"")</f>
        <v/>
      </c>
    </row>
    <row r="38" spans="1:25" s="51" customFormat="1" ht="11.25" customHeight="1" x14ac:dyDescent="0.15">
      <c r="A38" s="188" t="s">
        <v>141</v>
      </c>
      <c r="B38" s="46"/>
      <c r="C38" s="46"/>
      <c r="D38" s="46"/>
      <c r="E38" s="46"/>
      <c r="F38" s="46"/>
      <c r="G38" s="146">
        <f>'2. Collected Data'!G38*'2. Collected Data'!AA38</f>
        <v>77000</v>
      </c>
      <c r="H38" s="45">
        <f>'2. Collected Data'!I38/'3. Calculated Stats'!$G38*1000</f>
        <v>19.974025974025974</v>
      </c>
      <c r="I38" s="45">
        <f>'2. Collected Data'!J38/'3. Calculated Stats'!$G38*1000</f>
        <v>1.4155844155844155</v>
      </c>
      <c r="J38" s="45">
        <f>'2. Collected Data'!K38/'3. Calculated Stats'!$G38*1000</f>
        <v>2.5974025974025976E-2</v>
      </c>
      <c r="K38" s="66">
        <f>('2. Collected Data'!Y38+'2. Collected Data'!Z38)/G38*1000</f>
        <v>39.129870129870135</v>
      </c>
      <c r="L38" s="73">
        <f>IF(SUM('2. Collected Data'!Y38:Z38)&gt;0,(ROUND('2. Collected Data'!Y38/SUM('2. Collected Data'!Y38:Z38),2)),"")</f>
        <v>0.82</v>
      </c>
      <c r="M38" s="73">
        <f>IF(SUM('2. Collected Data'!Y38:Z38)&gt;0,1-L38,"")</f>
        <v>0.18000000000000005</v>
      </c>
      <c r="N38" s="66">
        <f>IF('2. Collected Data'!AD38&gt;0,'2. Collected Data'!AE38/'2. Collected Data'!AD38,"")</f>
        <v>1472.2222222222222</v>
      </c>
      <c r="O38" s="66">
        <f>IF('2. Collected Data'!AF38&gt;0,'2. Collected Data'!AG38/'2. Collected Data'!AF38,"")</f>
        <v>16184.971098265896</v>
      </c>
      <c r="P38" s="66">
        <f>SUM('2. Collected Data'!AI38:AK38)/'2. Collected Data'!G38</f>
        <v>0.91298701298701301</v>
      </c>
      <c r="Q38" s="50" t="str">
        <f>IF(MAX('2. Collected Data'!AI38:AK38)='2. Collected Data'!AI38,"NaCl",IF(MAX('2. Collected Data'!AJ38:AK38)='2. Collected Data'!AJ38,"CaCl2","MgCl2"))</f>
        <v>NaCl</v>
      </c>
      <c r="R38" s="66">
        <f>'2. Collected Data'!AL38/'2. Collected Data'!G38</f>
        <v>0.4935064935064935</v>
      </c>
      <c r="S38" s="66">
        <f>SUM('2. Collected Data'!AO38:AU38)/'2. Collected Data'!G38</f>
        <v>20</v>
      </c>
      <c r="T38" s="50" t="str">
        <f>IF(MAX('2. Collected Data'!AO38:AT38)='2. Collected Data'!AO38,"NaCl",IF(MAX('2. Collected Data'!AP38:AT38)='2. Collected Data'!AP38,"CaCl2",IF(MAX('2. Collected Data'!AQ38:AT38)='2. Collected Data'!AQ38,"MgCl2",IF(MAX('2. Collected Data'!AR38:AT38)='2. Collected Data'!AR38,"Potassium Acetate",IF('2. Collected Data'!AS38&gt;'2. Collected Data'!AT38,"Enhanced Brine","Ag Byproduct")))))</f>
        <v>NaCl</v>
      </c>
      <c r="U38" s="72">
        <f>IF('2. Collected Data'!BC38&gt;0,'2. Collected Data'!BC38/'2. Collected Data'!$G38,"")</f>
        <v>142.85714285714286</v>
      </c>
      <c r="V38" s="72">
        <f>IF('2. Collected Data'!BD38&gt;0,'2. Collected Data'!BD38/'2. Collected Data'!$G38,"")</f>
        <v>72.727272727272734</v>
      </c>
      <c r="W38" s="72">
        <f>IF('2. Collected Data'!BE38&gt;0,'2. Collected Data'!BE38/'2. Collected Data'!$G38,"")</f>
        <v>149.35064935064935</v>
      </c>
      <c r="X38" s="72">
        <f>IF('2. Collected Data'!BF38&gt;0,'2. Collected Data'!BF38/'2. Collected Data'!$G38,"")</f>
        <v>368.18181818181819</v>
      </c>
      <c r="Y38" s="74">
        <f>IF(AND('2. Collected Data'!BB38&gt;0,'2. Collected Data'!BH38&gt;0),('2. Collected Data'!BH38-'2. Collected Data'!BB38)/'2. Collected Data'!BH38,"")</f>
        <v>-2.4988844265952589E-2</v>
      </c>
    </row>
    <row r="39" spans="1:25" s="51" customFormat="1" ht="11.25" customHeight="1" x14ac:dyDescent="0.15">
      <c r="A39" s="188" t="s">
        <v>142</v>
      </c>
      <c r="B39" s="46"/>
      <c r="C39" s="46"/>
      <c r="D39" s="46"/>
      <c r="E39" s="46"/>
      <c r="F39" s="46"/>
      <c r="G39" s="146">
        <f>'2. Collected Data'!G39*'2. Collected Data'!AA39</f>
        <v>24750</v>
      </c>
      <c r="H39" s="45">
        <f>'2. Collected Data'!I39/'3. Calculated Stats'!$G39*1000</f>
        <v>23.030303030303031</v>
      </c>
      <c r="I39" s="45">
        <f>'2. Collected Data'!J39/'3. Calculated Stats'!$G39*1000</f>
        <v>2.4242424242424243</v>
      </c>
      <c r="J39" s="45">
        <f>'2. Collected Data'!K39/'3. Calculated Stats'!$G39*1000</f>
        <v>1.4545454545454544</v>
      </c>
      <c r="K39" s="66">
        <f>('2. Collected Data'!Y39+'2. Collected Data'!Z39)/G39*1000</f>
        <v>28.606060606060606</v>
      </c>
      <c r="L39" s="73">
        <f>IF(SUM('2. Collected Data'!Y39:Z39)&gt;0,(ROUND('2. Collected Data'!Y39/SUM('2. Collected Data'!Y39:Z39),2)),"")</f>
        <v>0.8</v>
      </c>
      <c r="M39" s="73">
        <f>IF(SUM('2. Collected Data'!Y39:Z39)&gt;0,1-L39,"")</f>
        <v>0.19999999999999996</v>
      </c>
      <c r="N39" s="66">
        <f>IF('2. Collected Data'!AD39&gt;0,'2. Collected Data'!AE39/'2. Collected Data'!AD39,"")</f>
        <v>279.16666666666669</v>
      </c>
      <c r="O39" s="66">
        <f>IF('2. Collected Data'!AF39&gt;0,'2. Collected Data'!AG39/'2. Collected Data'!AF39,"")</f>
        <v>10000</v>
      </c>
      <c r="P39" s="66">
        <f>SUM('2. Collected Data'!AI39:AK39)/'2. Collected Data'!G39</f>
        <v>1.0236799999999999</v>
      </c>
      <c r="Q39" s="50" t="str">
        <f>IF(MAX('2. Collected Data'!AI39:AK39)='2. Collected Data'!AI39,"NaCl",IF(MAX('2. Collected Data'!AJ39:AK39)='2. Collected Data'!AJ39,"CaCl2","MgCl2"))</f>
        <v>NaCl</v>
      </c>
      <c r="R39" s="66">
        <f>'2. Collected Data'!AL39/'2. Collected Data'!G39</f>
        <v>10.23484</v>
      </c>
      <c r="S39" s="66">
        <f>SUM('2. Collected Data'!AO39:AU39)/'2. Collected Data'!G39</f>
        <v>111.50803999999999</v>
      </c>
      <c r="T39" s="50" t="str">
        <f>IF(MAX('2. Collected Data'!AO39:AT39)='2. Collected Data'!AO39,"NaCl",IF(MAX('2. Collected Data'!AP39:AT39)='2. Collected Data'!AP39,"CaCl2",IF(MAX('2. Collected Data'!AQ39:AT39)='2. Collected Data'!AQ39,"MgCl2",IF(MAX('2. Collected Data'!AR39:AT39)='2. Collected Data'!AR39,"Potassium Acetate",IF('2. Collected Data'!AS39&gt;'2. Collected Data'!AT39,"Enhanced Brine","Ag Byproduct")))))</f>
        <v>MgCl2</v>
      </c>
      <c r="U39" s="72">
        <f>IF('2. Collected Data'!BC39&gt;0,'2. Collected Data'!BC39/'2. Collected Data'!$G39,"")</f>
        <v>379.06096000000002</v>
      </c>
      <c r="V39" s="72">
        <f>IF('2. Collected Data'!BD39&gt;0,'2. Collected Data'!BD39/'2. Collected Data'!$G39,"")</f>
        <v>247.86076</v>
      </c>
      <c r="W39" s="72">
        <f>IF('2. Collected Data'!BE39&gt;0,'2. Collected Data'!BE39/'2. Collected Data'!$G39,"")</f>
        <v>405.20211999999998</v>
      </c>
      <c r="X39" s="72">
        <f>IF('2. Collected Data'!BF39&gt;0,'2. Collected Data'!BF39/'2. Collected Data'!$G39,"")</f>
        <v>1036.66192</v>
      </c>
      <c r="Y39" s="74">
        <f>IF(AND('2. Collected Data'!BB39&gt;0,'2. Collected Data'!BH39&gt;0),('2. Collected Data'!BH39-'2. Collected Data'!BB39)/'2. Collected Data'!BH39,"")</f>
        <v>0</v>
      </c>
    </row>
    <row r="40" spans="1:25" s="51" customFormat="1" ht="11.25" customHeight="1" x14ac:dyDescent="0.15">
      <c r="A40" s="188" t="s">
        <v>64</v>
      </c>
      <c r="B40" s="46"/>
      <c r="C40" s="46"/>
      <c r="D40" s="46"/>
      <c r="E40" s="46"/>
      <c r="F40" s="46"/>
      <c r="G40" s="146">
        <f>'2. Collected Data'!G40*'2. Collected Data'!AA40</f>
        <v>22241.279999999999</v>
      </c>
      <c r="H40" s="45">
        <f>'2. Collected Data'!I40/'3. Calculated Stats'!$G40*1000</f>
        <v>27.42647905156538</v>
      </c>
      <c r="I40" s="45">
        <f>'2. Collected Data'!J40/'3. Calculated Stats'!$G40*1000</f>
        <v>5.8449873388581954</v>
      </c>
      <c r="J40" s="45">
        <f>'2. Collected Data'!K40/'3. Calculated Stats'!$G40*1000</f>
        <v>1.1240360267034992</v>
      </c>
      <c r="K40" s="66">
        <f>('2. Collected Data'!Y40+'2. Collected Data'!Z40)/G40*1000</f>
        <v>44.871518186003684</v>
      </c>
      <c r="L40" s="73">
        <f>IF(SUM('2. Collected Data'!Y40:Z40)&gt;0,(ROUND('2. Collected Data'!Y40/SUM('2. Collected Data'!Y40:Z40),2)),"")</f>
        <v>1</v>
      </c>
      <c r="M40" s="73">
        <f>IF(SUM('2. Collected Data'!Y40:Z40)&gt;0,1-L40,"")</f>
        <v>0</v>
      </c>
      <c r="N40" s="66">
        <f>IF('2. Collected Data'!AD40&gt;0,'2. Collected Data'!AE40/'2. Collected Data'!AD40,"")</f>
        <v>1402.6</v>
      </c>
      <c r="O40" s="66">
        <f>IF('2. Collected Data'!AF40&gt;0,'2. Collected Data'!AG40/'2. Collected Data'!AF40,"")</f>
        <v>75567.010309278354</v>
      </c>
      <c r="P40" s="66">
        <f>SUM('2. Collected Data'!AI40:AK40)/'2. Collected Data'!G40</f>
        <v>0</v>
      </c>
      <c r="Q40" s="50" t="str">
        <f>IF(MAX('2. Collected Data'!AI40:AK40)='2. Collected Data'!AI40,"NaCl",IF(MAX('2. Collected Data'!AJ40:AK40)='2. Collected Data'!AJ40,"CaCl2","MgCl2"))</f>
        <v>NaCl</v>
      </c>
      <c r="R40" s="66">
        <f>'2. Collected Data'!AL40/'2. Collected Data'!G40</f>
        <v>0</v>
      </c>
      <c r="S40" s="66">
        <f>SUM('2. Collected Data'!AO40:AU40)/'2. Collected Data'!G40</f>
        <v>0</v>
      </c>
      <c r="T40" s="50" t="str">
        <f>IF(MAX('2. Collected Data'!AO40:AT40)='2. Collected Data'!AO40,"NaCl",IF(MAX('2. Collected Data'!AP40:AT40)='2. Collected Data'!AP40,"CaCl2",IF(MAX('2. Collected Data'!AQ40:AT40)='2. Collected Data'!AQ40,"MgCl2",IF(MAX('2. Collected Data'!AR40:AT40)='2. Collected Data'!AR40,"Potassium Acetate",IF('2. Collected Data'!AS40&gt;'2. Collected Data'!AT40,"Enhanced Brine","Ag Byproduct")))))</f>
        <v>CaCl2</v>
      </c>
      <c r="U40" s="72">
        <f>IF('2. Collected Data'!BC40&gt;0,'2. Collected Data'!BC40/'2. Collected Data'!$G40,"")</f>
        <v>131.07203901933701</v>
      </c>
      <c r="V40" s="72">
        <f>IF('2. Collected Data'!BD40&gt;0,'2. Collected Data'!BD40/'2. Collected Data'!$G40,"")</f>
        <v>289.50133805248618</v>
      </c>
      <c r="W40" s="72">
        <f>IF('2. Collected Data'!BE40&gt;0,'2. Collected Data'!BE40/'2. Collected Data'!$G40,"")</f>
        <v>516.96900897790056</v>
      </c>
      <c r="X40" s="72">
        <f>IF('2. Collected Data'!BF40&gt;0,'2. Collected Data'!BF40/'2. Collected Data'!$G40,"")</f>
        <v>937.54238604972375</v>
      </c>
      <c r="Y40" s="74">
        <f>IF(AND('2. Collected Data'!BB40&gt;0,'2. Collected Data'!BH40&gt;0),('2. Collected Data'!BH40-'2. Collected Data'!BB40)/'2. Collected Data'!BH40,"")</f>
        <v>-0.13277414075286403</v>
      </c>
    </row>
    <row r="41" spans="1:25" s="51" customFormat="1" ht="11.25" customHeight="1" x14ac:dyDescent="0.15">
      <c r="A41" s="189" t="s">
        <v>156</v>
      </c>
      <c r="B41" s="46"/>
      <c r="C41" s="46"/>
      <c r="D41" s="46"/>
      <c r="E41" s="46"/>
      <c r="F41" s="46"/>
      <c r="G41" s="146"/>
      <c r="H41" s="45"/>
      <c r="I41" s="45"/>
      <c r="J41" s="45"/>
      <c r="K41" s="66"/>
      <c r="L41" s="73"/>
      <c r="M41" s="73"/>
      <c r="N41" s="66"/>
      <c r="O41" s="66"/>
      <c r="P41" s="66"/>
      <c r="Q41" s="50"/>
      <c r="R41" s="66"/>
      <c r="S41" s="66"/>
      <c r="T41" s="50"/>
      <c r="U41" s="72"/>
      <c r="V41" s="72"/>
      <c r="W41" s="72"/>
      <c r="X41" s="72"/>
      <c r="Y41" s="74"/>
    </row>
    <row r="42" spans="1:25" s="51" customFormat="1" ht="11.25" customHeight="1" x14ac:dyDescent="0.15">
      <c r="A42" s="188" t="s">
        <v>334</v>
      </c>
      <c r="B42" s="46"/>
      <c r="C42" s="46"/>
      <c r="D42" s="46"/>
      <c r="E42" s="46"/>
      <c r="F42" s="46"/>
      <c r="G42" s="146">
        <f>'2. Collected Data'!G42*'2. Collected Data'!AA42</f>
        <v>4308.3600000000006</v>
      </c>
      <c r="H42" s="45">
        <f>'2. Collected Data'!I42/'3. Calculated Stats'!$G42*1000</f>
        <v>77.755804993083217</v>
      </c>
      <c r="I42" s="45">
        <f>'2. Collected Data'!J42/'3. Calculated Stats'!$G42*1000</f>
        <v>5.1063513726800913</v>
      </c>
      <c r="J42" s="45">
        <f>'2. Collected Data'!K42/'3. Calculated Stats'!$G42*1000</f>
        <v>0.46421376115273555</v>
      </c>
      <c r="K42" s="66">
        <f>('2. Collected Data'!Y42+'2. Collected Data'!Z42)/G42*1000</f>
        <v>154.1189687027082</v>
      </c>
      <c r="L42" s="73">
        <f>IF(SUM('2. Collected Data'!Y42:Z42)&gt;0,(ROUND('2. Collected Data'!Y42/SUM('2. Collected Data'!Y42:Z42),2)),"")</f>
        <v>1</v>
      </c>
      <c r="M42" s="73">
        <f>IF(SUM('2. Collected Data'!Y42:Z42)&gt;0,1-L42,"")</f>
        <v>0</v>
      </c>
      <c r="N42" s="66">
        <f>IF('2. Collected Data'!AD42&gt;0,'2. Collected Data'!AE42/'2. Collected Data'!AD42,"")</f>
        <v>1959.1588785046729</v>
      </c>
      <c r="O42" s="66">
        <f>IF('2. Collected Data'!AF42&gt;0,'2. Collected Data'!AG42/'2. Collected Data'!AF42,"")</f>
        <v>5272.727272727273</v>
      </c>
      <c r="P42" s="66">
        <f>SUM('2. Collected Data'!AI42:AK42)/'2. Collected Data'!G42</f>
        <v>24.159726670937435</v>
      </c>
      <c r="Q42" s="50" t="str">
        <f>IF(MAX('2. Collected Data'!AI42:AK42)='2. Collected Data'!AI42,"NaCl",IF(MAX('2. Collected Data'!AJ42:AK42)='2. Collected Data'!AJ42,"CaCl2","MgCl2"))</f>
        <v>NaCl</v>
      </c>
      <c r="R42" s="66">
        <f>'2. Collected Data'!AL42/'2. Collected Data'!G42</f>
        <v>2.0998291693358957</v>
      </c>
      <c r="S42" s="66">
        <f>SUM('2. Collected Data'!AO42:AU42)/'2. Collected Data'!G42</f>
        <v>9.2921204356181928</v>
      </c>
      <c r="T42" s="50" t="str">
        <f>IF(MAX('2. Collected Data'!AO42:AT42)='2. Collected Data'!AO42,"NaCl",IF(MAX('2. Collected Data'!AP42:AT42)='2. Collected Data'!AP42,"CaCl2",IF(MAX('2. Collected Data'!AQ42:AT42)='2. Collected Data'!AQ42,"MgCl2",IF(MAX('2. Collected Data'!AR42:AT42)='2. Collected Data'!AR42,"Potassium Acetate",IF('2. Collected Data'!AS42&gt;'2. Collected Data'!AT42,"Enhanced Brine","Ag Byproduct")))))</f>
        <v>MgCl2</v>
      </c>
      <c r="U42" s="72">
        <f>IF('2. Collected Data'!BC42&gt;0,'2. Collected Data'!BC42/'2. Collected Data'!$G42,"")</f>
        <v>2273.1233183856502</v>
      </c>
      <c r="V42" s="72">
        <f>IF('2. Collected Data'!BD42&gt;0,'2. Collected Data'!BD42/'2. Collected Data'!$G42,"")</f>
        <v>1892.983664317745</v>
      </c>
      <c r="W42" s="72">
        <f>IF('2. Collected Data'!BE42&gt;0,'2. Collected Data'!BE42/'2. Collected Data'!$G42,"")</f>
        <v>1844.9593209481102</v>
      </c>
      <c r="X42" s="72">
        <f>IF('2. Collected Data'!BF42&gt;0,'2. Collected Data'!BF42/'2. Collected Data'!$G42,"")</f>
        <v>6111.2139654067905</v>
      </c>
      <c r="Y42" s="74">
        <f>IF(AND('2. Collected Data'!BB42&gt;0,'2. Collected Data'!BH42&gt;0),('2. Collected Data'!BH42-'2. Collected Data'!BB42)/'2. Collected Data'!BH42,"")</f>
        <v>-1.2098110705999284E-2</v>
      </c>
    </row>
    <row r="43" spans="1:25" s="51" customFormat="1" ht="11.25" customHeight="1" x14ac:dyDescent="0.15">
      <c r="A43" s="189" t="s">
        <v>157</v>
      </c>
      <c r="B43" s="46"/>
      <c r="C43" s="46"/>
      <c r="D43" s="46"/>
      <c r="E43" s="46"/>
      <c r="F43" s="46"/>
      <c r="G43" s="146"/>
      <c r="H43" s="45"/>
      <c r="I43" s="45"/>
      <c r="J43" s="45"/>
      <c r="K43" s="66"/>
      <c r="L43" s="73"/>
      <c r="M43" s="73"/>
      <c r="N43" s="66"/>
      <c r="O43" s="66"/>
      <c r="P43" s="66"/>
      <c r="Q43" s="50"/>
      <c r="R43" s="66"/>
      <c r="S43" s="66"/>
      <c r="T43" s="50"/>
      <c r="U43" s="72"/>
      <c r="V43" s="72"/>
      <c r="W43" s="72"/>
      <c r="X43" s="72"/>
      <c r="Y43" s="74"/>
    </row>
    <row r="44" spans="1:25" s="51" customFormat="1" ht="11.25" customHeight="1" x14ac:dyDescent="0.15">
      <c r="A44" s="189" t="s">
        <v>355</v>
      </c>
      <c r="B44" s="46"/>
      <c r="C44" s="46"/>
      <c r="D44" s="46"/>
      <c r="E44" s="46"/>
      <c r="F44" s="46"/>
      <c r="G44" s="146"/>
      <c r="H44" s="45"/>
      <c r="I44" s="45"/>
      <c r="J44" s="45"/>
      <c r="K44" s="66"/>
      <c r="L44" s="73"/>
      <c r="M44" s="73"/>
      <c r="N44" s="66"/>
      <c r="O44" s="66"/>
      <c r="P44" s="66"/>
      <c r="Q44" s="50"/>
      <c r="R44" s="66"/>
      <c r="S44" s="66"/>
      <c r="T44" s="50"/>
      <c r="U44" s="72"/>
      <c r="V44" s="72"/>
      <c r="W44" s="72"/>
      <c r="X44" s="72"/>
      <c r="Y44" s="74"/>
    </row>
    <row r="45" spans="1:25" s="51" customFormat="1" ht="11.25" customHeight="1" x14ac:dyDescent="0.15">
      <c r="A45" s="188" t="s">
        <v>100</v>
      </c>
      <c r="B45" s="46"/>
      <c r="C45" s="46"/>
      <c r="D45" s="46"/>
      <c r="E45" s="46"/>
      <c r="F45" s="46"/>
      <c r="G45" s="146">
        <f>'2. Collected Data'!G45*'2. Collected Data'!AA45</f>
        <v>36721.439999999995</v>
      </c>
      <c r="H45" s="45">
        <f>'2. Collected Data'!I45/'3. Calculated Stats'!$G45*1000</f>
        <v>40.003877843570407</v>
      </c>
      <c r="I45" s="45">
        <f>'2. Collected Data'!J45/'3. Calculated Stats'!$G45*1000</f>
        <v>0.54464095089952902</v>
      </c>
      <c r="J45" s="45">
        <f>'2. Collected Data'!K45/'3. Calculated Stats'!$G45*1000</f>
        <v>1.1165139493440346</v>
      </c>
      <c r="K45" s="66">
        <f>('2. Collected Data'!Y45+'2. Collected Data'!Z45)/G45*1000</f>
        <v>0</v>
      </c>
      <c r="L45" s="73" t="str">
        <f>IF(SUM('2. Collected Data'!Y45:Z45)&gt;0,(ROUND('2. Collected Data'!Y45/SUM('2. Collected Data'!Y45:Z45),2)),"")</f>
        <v/>
      </c>
      <c r="M45" s="73" t="str">
        <f>IF(SUM('2. Collected Data'!Y45:Z45)&gt;0,1-L45,"")</f>
        <v/>
      </c>
      <c r="N45" s="66">
        <f>IF('2. Collected Data'!AD45&gt;0,'2. Collected Data'!AE45/'2. Collected Data'!AD45,"")</f>
        <v>1953.125</v>
      </c>
      <c r="O45" s="66">
        <f>IF('2. Collected Data'!AF45&gt;0,'2. Collected Data'!AG45/'2. Collected Data'!AF45,"")</f>
        <v>3906.25</v>
      </c>
      <c r="P45" s="66">
        <f>SUM('2. Collected Data'!AI45:AK45)/'2. Collected Data'!G45</f>
        <v>24.933662732180437</v>
      </c>
      <c r="Q45" s="50" t="str">
        <f>IF(MAX('2. Collected Data'!AI45:AK45)='2. Collected Data'!AI45,"NaCl",IF(MAX('2. Collected Data'!AJ45:AK45)='2. Collected Data'!AJ45,"CaCl2","MgCl2"))</f>
        <v>NaCl</v>
      </c>
      <c r="R45" s="66">
        <f>'2. Collected Data'!AL45/'2. Collected Data'!G45</f>
        <v>0.11380272669045659</v>
      </c>
      <c r="S45" s="66">
        <f>SUM('2. Collected Data'!AO45:AU45)/'2. Collected Data'!G45</f>
        <v>35.162640680757619</v>
      </c>
      <c r="T45" s="50" t="str">
        <f>IF(MAX('2. Collected Data'!AO45:AT45)='2. Collected Data'!AO45,"NaCl",IF(MAX('2. Collected Data'!AP45:AT45)='2. Collected Data'!AP45,"CaCl2",IF(MAX('2. Collected Data'!AQ45:AT45)='2. Collected Data'!AQ45,"MgCl2",IF(MAX('2. Collected Data'!AR45:AT45)='2. Collected Data'!AR45,"Potassium Acetate",IF('2. Collected Data'!AS45&gt;'2. Collected Data'!AT45,"Enhanced Brine","Ag Byproduct")))))</f>
        <v>NaCl</v>
      </c>
      <c r="U45" s="72">
        <f>IF('2. Collected Data'!BC45&gt;0,'2. Collected Data'!BC45/'2. Collected Data'!$G45,"")</f>
        <v>5192.6068258761097</v>
      </c>
      <c r="V45" s="72">
        <f>IF('2. Collected Data'!BD45&gt;0,'2. Collected Data'!BD45/'2. Collected Data'!$G45,"")</f>
        <v>1075.1212370756703</v>
      </c>
      <c r="W45" s="72">
        <f>IF('2. Collected Data'!BE45&gt;0,'2. Collected Data'!BE45/'2. Collected Data'!$G45,"")</f>
        <v>1372.4951962668131</v>
      </c>
      <c r="X45" s="72">
        <f>IF('2. Collected Data'!BF45&gt;0,'2. Collected Data'!BF45/'2. Collected Data'!$G45,"")</f>
        <v>8715.3444962942631</v>
      </c>
      <c r="Y45" s="74">
        <f>IF(AND('2. Collected Data'!BB45&gt;0,'2. Collected Data'!BH45&gt;0),('2. Collected Data'!BH45-'2. Collected Data'!BB45)/'2. Collected Data'!BH45,"")</f>
        <v>-1.4492753623188354E-2</v>
      </c>
    </row>
    <row r="46" spans="1:25" s="51" customFormat="1" ht="11.25" customHeight="1" x14ac:dyDescent="0.15">
      <c r="A46" s="189" t="s">
        <v>356</v>
      </c>
      <c r="B46" s="46"/>
      <c r="C46" s="46"/>
      <c r="D46" s="46"/>
      <c r="E46" s="46"/>
      <c r="F46" s="46"/>
      <c r="G46" s="146"/>
      <c r="H46" s="45"/>
      <c r="I46" s="45"/>
      <c r="J46" s="45"/>
      <c r="K46" s="66"/>
      <c r="L46" s="73"/>
      <c r="M46" s="73"/>
      <c r="N46" s="66"/>
      <c r="O46" s="66"/>
      <c r="P46" s="66"/>
      <c r="Q46" s="50"/>
      <c r="R46" s="66"/>
      <c r="S46" s="66"/>
      <c r="T46" s="50"/>
      <c r="U46" s="72"/>
      <c r="V46" s="72"/>
      <c r="W46" s="72"/>
      <c r="X46" s="72"/>
      <c r="Y46" s="74"/>
    </row>
    <row r="47" spans="1:25" s="51" customFormat="1" ht="11.25" customHeight="1" x14ac:dyDescent="0.15">
      <c r="A47" s="188" t="s">
        <v>143</v>
      </c>
      <c r="B47" s="46"/>
      <c r="C47" s="46"/>
      <c r="D47" s="46"/>
      <c r="E47" s="46"/>
      <c r="F47" s="46"/>
      <c r="G47" s="146">
        <f>'2. Collected Data'!G47*'2. Collected Data'!AA47</f>
        <v>16909.900000000001</v>
      </c>
      <c r="H47" s="45">
        <f>'2. Collected Data'!I47/'3. Calculated Stats'!$G47*1000</f>
        <v>20.993619122525857</v>
      </c>
      <c r="I47" s="45">
        <f>'2. Collected Data'!J47/'3. Calculated Stats'!$G47*1000</f>
        <v>1.1827391054944143</v>
      </c>
      <c r="J47" s="45">
        <f>'2. Collected Data'!K47/'3. Calculated Stats'!$G47*1000</f>
        <v>0.88705432912081073</v>
      </c>
      <c r="K47" s="66">
        <f>('2. Collected Data'!Y47+'2. Collected Data'!Z47)/G47*1000</f>
        <v>20.875345211976416</v>
      </c>
      <c r="L47" s="73">
        <f>IF(SUM('2. Collected Data'!Y47:Z47)&gt;0,(ROUND('2. Collected Data'!Y47/SUM('2. Collected Data'!Y47:Z47),2)),"")</f>
        <v>1</v>
      </c>
      <c r="M47" s="73">
        <f>IF(SUM('2. Collected Data'!Y47:Z47)&gt;0,1-L47,"")</f>
        <v>0</v>
      </c>
      <c r="N47" s="66">
        <f>IF('2. Collected Data'!AD47&gt;0,'2. Collected Data'!AE47/'2. Collected Data'!AD47,"")</f>
        <v>1324.6376811594203</v>
      </c>
      <c r="O47" s="66">
        <f>IF('2. Collected Data'!AF47&gt;0,'2. Collected Data'!AG47/'2. Collected Data'!AF47,"")</f>
        <v>21910.714285714286</v>
      </c>
      <c r="P47" s="66">
        <f>SUM('2. Collected Data'!AI47:AK47)/'2. Collected Data'!G47</f>
        <v>1.8558099101709649</v>
      </c>
      <c r="Q47" s="50" t="str">
        <f>IF(MAX('2. Collected Data'!AI47:AK47)='2. Collected Data'!AI47,"NaCl",IF(MAX('2. Collected Data'!AJ47:AK47)='2. Collected Data'!AJ47,"CaCl2","MgCl2"))</f>
        <v>NaCl</v>
      </c>
      <c r="R47" s="66">
        <f>'2. Collected Data'!AL47/'2. Collected Data'!G47</f>
        <v>1.3876557519559547</v>
      </c>
      <c r="S47" s="66">
        <f>SUM('2. Collected Data'!AO47:AU47)/'2. Collected Data'!G47</f>
        <v>92.381106925528826</v>
      </c>
      <c r="T47" s="50" t="str">
        <f>IF(MAX('2. Collected Data'!AO47:AT47)='2. Collected Data'!AO47,"NaCl",IF(MAX('2. Collected Data'!AP47:AT47)='2. Collected Data'!AP47,"CaCl2",IF(MAX('2. Collected Data'!AQ47:AT47)='2. Collected Data'!AQ47,"MgCl2",IF(MAX('2. Collected Data'!AR47:AT47)='2. Collected Data'!AR47,"Potassium Acetate",IF('2. Collected Data'!AS47&gt;'2. Collected Data'!AT47,"Enhanced Brine","Ag Byproduct")))))</f>
        <v>NaCl</v>
      </c>
      <c r="U47" s="72">
        <f>IF('2. Collected Data'!BC47&gt;0,'2. Collected Data'!BC47/'2. Collected Data'!$G47,"")</f>
        <v>620.25586786438714</v>
      </c>
      <c r="V47" s="72">
        <f>IF('2. Collected Data'!BD47&gt;0,'2. Collected Data'!BD47/'2. Collected Data'!$G47,"")</f>
        <v>259.75844682700665</v>
      </c>
      <c r="W47" s="72">
        <f>IF('2. Collected Data'!BE47&gt;0,'2. Collected Data'!BE47/'2. Collected Data'!$G47,"")</f>
        <v>215.19368299043757</v>
      </c>
      <c r="X47" s="72">
        <f>IF('2. Collected Data'!BF47&gt;0,'2. Collected Data'!BF47/'2. Collected Data'!$G47,"")</f>
        <v>1405.7488843813387</v>
      </c>
      <c r="Y47" s="74">
        <f>IF(AND('2. Collected Data'!BB47&gt;0,'2. Collected Data'!BH47&gt;0),('2. Collected Data'!BH47-'2. Collected Data'!BB47)/'2. Collected Data'!BH47,"")</f>
        <v>-6.6658437229970618E-3</v>
      </c>
    </row>
    <row r="48" spans="1:25" s="51" customFormat="1" ht="11.25" customHeight="1" x14ac:dyDescent="0.15">
      <c r="A48" s="188" t="s">
        <v>116</v>
      </c>
      <c r="B48" s="46"/>
      <c r="C48" s="46"/>
      <c r="D48" s="46"/>
      <c r="E48" s="46"/>
      <c r="F48" s="46"/>
      <c r="G48" s="146">
        <f>'2. Collected Data'!G48*'2. Collected Data'!AA48</f>
        <v>42437.919999999998</v>
      </c>
      <c r="H48" s="45">
        <f>'2. Collected Data'!I48/'3. Calculated Stats'!$G48*1000</f>
        <v>40.011386043425318</v>
      </c>
      <c r="I48" s="45">
        <f>'2. Collected Data'!J48/'3. Calculated Stats'!$G48*1000</f>
        <v>1.1075000848297938</v>
      </c>
      <c r="J48" s="45">
        <f>'2. Collected Data'!K48/'3. Calculated Stats'!$G48*1000</f>
        <v>0.11781915796061636</v>
      </c>
      <c r="K48" s="66">
        <f>('2. Collected Data'!Y48+'2. Collected Data'!Z48)/G48*1000</f>
        <v>72.576601303739679</v>
      </c>
      <c r="L48" s="73">
        <f>IF(SUM('2. Collected Data'!Y48:Z48)&gt;0,(ROUND('2. Collected Data'!Y48/SUM('2. Collected Data'!Y48:Z48),2)),"")</f>
        <v>0.87</v>
      </c>
      <c r="M48" s="73">
        <f>IF(SUM('2. Collected Data'!Y48:Z48)&gt;0,1-L48,"")</f>
        <v>0.13</v>
      </c>
      <c r="N48" s="66">
        <f>IF('2. Collected Data'!AD48&gt;0,'2. Collected Data'!AE48/'2. Collected Data'!AD48,"")</f>
        <v>3283.8427947598252</v>
      </c>
      <c r="O48" s="66">
        <f>IF('2. Collected Data'!AF48&gt;0,'2. Collected Data'!AG48/'2. Collected Data'!AF48,"")</f>
        <v>16647</v>
      </c>
      <c r="P48" s="66">
        <f>SUM('2. Collected Data'!AI48:AK48)/'2. Collected Data'!G48</f>
        <v>13.752193792721227</v>
      </c>
      <c r="Q48" s="50" t="str">
        <f>IF(MAX('2. Collected Data'!AI48:AK48)='2. Collected Data'!AI48,"NaCl",IF(MAX('2. Collected Data'!AJ48:AK48)='2. Collected Data'!AJ48,"CaCl2","MgCl2"))</f>
        <v>NaCl</v>
      </c>
      <c r="R48" s="66">
        <f>'2. Collected Data'!AL48/'2. Collected Data'!G48</f>
        <v>2.5401810456308887E-2</v>
      </c>
      <c r="S48" s="66">
        <f>SUM('2. Collected Data'!AO48:AU48)/'2. Collected Data'!G48</f>
        <v>255.2845926473305</v>
      </c>
      <c r="T48" s="50" t="str">
        <f>IF(MAX('2. Collected Data'!AO48:AT48)='2. Collected Data'!AO48,"NaCl",IF(MAX('2. Collected Data'!AP48:AT48)='2. Collected Data'!AP48,"CaCl2",IF(MAX('2. Collected Data'!AQ48:AT48)='2. Collected Data'!AQ48,"MgCl2",IF(MAX('2. Collected Data'!AR48:AT48)='2. Collected Data'!AR48,"Potassium Acetate",IF('2. Collected Data'!AS48&gt;'2. Collected Data'!AT48,"Enhanced Brine","Ag Byproduct")))))</f>
        <v>NaCl</v>
      </c>
      <c r="U48" s="72">
        <f>IF('2. Collected Data'!BC48&gt;0,'2. Collected Data'!BC48/'2. Collected Data'!$G48,"")</f>
        <v>410.44707186403105</v>
      </c>
      <c r="V48" s="72">
        <f>IF('2. Collected Data'!BD48&gt;0,'2. Collected Data'!BD48/'2. Collected Data'!$G48,"")</f>
        <v>483.78902641788289</v>
      </c>
      <c r="W48" s="72">
        <f>IF('2. Collected Data'!BE48&gt;0,'2. Collected Data'!BE48/'2. Collected Data'!$G48,"")</f>
        <v>868.88047293552563</v>
      </c>
      <c r="X48" s="72">
        <f>IF('2. Collected Data'!BF48&gt;0,'2. Collected Data'!BF48/'2. Collected Data'!$G48,"")</f>
        <v>1766.8806576759653</v>
      </c>
      <c r="Y48" s="74">
        <f>IF(AND('2. Collected Data'!BB48&gt;0,'2. Collected Data'!BH48&gt;0),('2. Collected Data'!BH48-'2. Collected Data'!BB48)/'2. Collected Data'!BH48,"")</f>
        <v>-7.4750000000000053E-2</v>
      </c>
    </row>
    <row r="49" spans="1:25" s="51" customFormat="1" ht="11.25" customHeight="1" x14ac:dyDescent="0.15">
      <c r="A49" s="189" t="s">
        <v>357</v>
      </c>
      <c r="B49" s="46"/>
      <c r="C49" s="46"/>
      <c r="D49" s="46"/>
      <c r="E49" s="46"/>
      <c r="F49" s="46"/>
      <c r="G49" s="146"/>
      <c r="H49" s="45"/>
      <c r="I49" s="45"/>
      <c r="J49" s="45"/>
      <c r="K49" s="66"/>
      <c r="L49" s="73"/>
      <c r="M49" s="73"/>
      <c r="N49" s="66"/>
      <c r="O49" s="66"/>
      <c r="P49" s="66"/>
      <c r="Q49" s="50"/>
      <c r="R49" s="66"/>
      <c r="S49" s="66"/>
      <c r="T49" s="50"/>
      <c r="U49" s="72"/>
      <c r="V49" s="72"/>
      <c r="W49" s="72"/>
      <c r="X49" s="72"/>
      <c r="Y49" s="74"/>
    </row>
    <row r="50" spans="1:25" s="51" customFormat="1" ht="11.25" customHeight="1" x14ac:dyDescent="0.15">
      <c r="A50" s="188" t="s">
        <v>144</v>
      </c>
      <c r="B50" s="46"/>
      <c r="C50" s="46"/>
      <c r="D50" s="46"/>
      <c r="E50" s="46"/>
      <c r="F50" s="46"/>
      <c r="G50" s="146">
        <f>'2. Collected Data'!G50*'2. Collected Data'!AA50</f>
        <v>19090</v>
      </c>
      <c r="H50" s="45">
        <f>'2. Collected Data'!I50/'3. Calculated Stats'!$G50*1000</f>
        <v>27.187008905185959</v>
      </c>
      <c r="I50" s="45">
        <f>'2. Collected Data'!J50/'3. Calculated Stats'!$G50*1000</f>
        <v>3.5620743844944998</v>
      </c>
      <c r="J50" s="45">
        <f>'2. Collected Data'!K50/'3. Calculated Stats'!$G50*1000</f>
        <v>1.5191199580932426</v>
      </c>
      <c r="K50" s="66">
        <f>('2. Collected Data'!Y50+'2. Collected Data'!Z50)/G50*1000</f>
        <v>54.216867469879517</v>
      </c>
      <c r="L50" s="73">
        <f>IF(SUM('2. Collected Data'!Y50:Z50)&gt;0,(ROUND('2. Collected Data'!Y50/SUM('2. Collected Data'!Y50:Z50),2)),"")</f>
        <v>0.92</v>
      </c>
      <c r="M50" s="73">
        <f>IF(SUM('2. Collected Data'!Y50:Z50)&gt;0,1-L50,"")</f>
        <v>7.999999999999996E-2</v>
      </c>
      <c r="N50" s="66">
        <f>IF('2. Collected Data'!AD50&gt;0,'2. Collected Data'!AE50/'2. Collected Data'!AD50,"")</f>
        <v>333.33333333333331</v>
      </c>
      <c r="O50" s="66">
        <f>IF('2. Collected Data'!AF50&gt;0,'2. Collected Data'!AG50/'2. Collected Data'!AF50,"")</f>
        <v>19351.428571428572</v>
      </c>
      <c r="P50" s="66">
        <f>SUM('2. Collected Data'!AI50:AK50)/'2. Collected Data'!G50</f>
        <v>6.380303823991619E-2</v>
      </c>
      <c r="Q50" s="50" t="str">
        <f>IF(MAX('2. Collected Data'!AI50:AK50)='2. Collected Data'!AI50,"NaCl",IF(MAX('2. Collected Data'!AJ50:AK50)='2. Collected Data'!AJ50,"CaCl2","MgCl2"))</f>
        <v>NaCl</v>
      </c>
      <c r="R50" s="66">
        <f>'2. Collected Data'!AL50/'2. Collected Data'!G50</f>
        <v>22.747145102147723</v>
      </c>
      <c r="S50" s="66">
        <f>SUM('2. Collected Data'!AO50:AU50)/'2. Collected Data'!G50</f>
        <v>282.87061288632793</v>
      </c>
      <c r="T50" s="50" t="str">
        <f>IF(MAX('2. Collected Data'!AO50:AT50)='2. Collected Data'!AO50,"NaCl",IF(MAX('2. Collected Data'!AP50:AT50)='2. Collected Data'!AP50,"CaCl2",IF(MAX('2. Collected Data'!AQ50:AT50)='2. Collected Data'!AQ50,"MgCl2",IF(MAX('2. Collected Data'!AR50:AT50)='2. Collected Data'!AR50,"Potassium Acetate",IF('2. Collected Data'!AS50&gt;'2. Collected Data'!AT50,"Enhanced Brine","Ag Byproduct")))))</f>
        <v>MgCl2</v>
      </c>
      <c r="U50" s="72">
        <f>IF('2. Collected Data'!BC50&gt;0,'2. Collected Data'!BC50/'2. Collected Data'!$G50,"")</f>
        <v>1003.3224201152436</v>
      </c>
      <c r="V50" s="72">
        <f>IF('2. Collected Data'!BD50&gt;0,'2. Collected Data'!BD50/'2. Collected Data'!$G50,"")</f>
        <v>926.14374017810371</v>
      </c>
      <c r="W50" s="72">
        <f>IF('2. Collected Data'!BE50&gt;0,'2. Collected Data'!BE50/'2. Collected Data'!$G50,"")</f>
        <v>559.62257726558403</v>
      </c>
      <c r="X50" s="72">
        <f>IF('2. Collected Data'!BF50&gt;0,'2. Collected Data'!BF50/'2. Collected Data'!$G50,"")</f>
        <v>2489.0887375589314</v>
      </c>
      <c r="Y50" s="74">
        <f>IF(AND('2. Collected Data'!BB50&gt;0,'2. Collected Data'!BH50&gt;0),('2. Collected Data'!BH50-'2. Collected Data'!BB50)/'2. Collected Data'!BH50,"")</f>
        <v>-8.1081081081081086E-2</v>
      </c>
    </row>
    <row r="51" spans="1:25" s="51" customFormat="1" ht="11.25" customHeight="1" x14ac:dyDescent="0.15">
      <c r="A51" s="188" t="s">
        <v>145</v>
      </c>
      <c r="B51" s="46"/>
      <c r="C51" s="46"/>
      <c r="D51" s="46"/>
      <c r="E51" s="46"/>
      <c r="F51" s="46"/>
      <c r="G51" s="146"/>
      <c r="H51" s="45"/>
      <c r="I51" s="45"/>
      <c r="J51" s="45"/>
      <c r="K51" s="66"/>
      <c r="L51" s="73">
        <f>IF(SUM('2. Collected Data'!Y51:Z51)&gt;0,(ROUND('2. Collected Data'!Y51/SUM('2. Collected Data'!Y51:Z51),2)),"")</f>
        <v>0.88</v>
      </c>
      <c r="M51" s="73">
        <f>IF(SUM('2. Collected Data'!Y51:Z51)&gt;0,1-L51,"")</f>
        <v>0.12</v>
      </c>
      <c r="N51" s="66">
        <f>IF('2. Collected Data'!AD51&gt;0,'2. Collected Data'!AE51/'2. Collected Data'!AD51,"")</f>
        <v>1833.6980306345733</v>
      </c>
      <c r="O51" s="66">
        <f>IF('2. Collected Data'!AF51&gt;0,'2. Collected Data'!AG51/'2. Collected Data'!AF51,"")</f>
        <v>51967.741935483871</v>
      </c>
      <c r="P51" s="66"/>
      <c r="Q51" s="50" t="str">
        <f>IF(MAX('2. Collected Data'!AI51:AK51)='2. Collected Data'!AI51,"NaCl",IF(MAX('2. Collected Data'!AJ51:AK51)='2. Collected Data'!AJ51,"CaCl2","MgCl2"))</f>
        <v>NaCl</v>
      </c>
      <c r="R51" s="66"/>
      <c r="S51" s="66"/>
      <c r="T51" s="50" t="str">
        <f>IF(MAX('2. Collected Data'!AO51:AT51)='2. Collected Data'!AO51,"NaCl",IF(MAX('2. Collected Data'!AP51:AT51)='2. Collected Data'!AP51,"CaCl2",IF(MAX('2. Collected Data'!AQ51:AT51)='2. Collected Data'!AQ51,"MgCl2",IF(MAX('2. Collected Data'!AR51:AT51)='2. Collected Data'!AR51,"Potassium Acetate",IF('2. Collected Data'!AS51&gt;'2. Collected Data'!AT51,"Enhanced Brine","Ag Byproduct")))))</f>
        <v>NaCl</v>
      </c>
      <c r="U51" s="72"/>
      <c r="V51" s="72"/>
      <c r="W51" s="72"/>
      <c r="X51" s="72"/>
      <c r="Y51" s="74">
        <f>IF(AND('2. Collected Data'!BB51&gt;0,'2. Collected Data'!BH51&gt;0),('2. Collected Data'!BH51-'2. Collected Data'!BB51)/'2. Collected Data'!BH51,"")</f>
        <v>-3.3590863285186908E-3</v>
      </c>
    </row>
    <row r="52" spans="1:25" s="51" customFormat="1" ht="11.25" customHeight="1" x14ac:dyDescent="0.15">
      <c r="A52" s="189" t="s">
        <v>322</v>
      </c>
      <c r="B52" s="46"/>
      <c r="C52" s="46"/>
      <c r="D52" s="46"/>
      <c r="E52" s="46"/>
      <c r="F52" s="46"/>
      <c r="G52" s="146"/>
      <c r="H52" s="45"/>
      <c r="I52" s="45"/>
      <c r="J52" s="45"/>
      <c r="K52" s="66"/>
      <c r="L52" s="73"/>
      <c r="M52" s="73"/>
      <c r="N52" s="66"/>
      <c r="O52" s="66"/>
      <c r="P52" s="66"/>
      <c r="Q52" s="50"/>
      <c r="R52" s="66"/>
      <c r="S52" s="66"/>
      <c r="T52" s="50"/>
      <c r="U52" s="72"/>
      <c r="V52" s="72"/>
      <c r="W52" s="72"/>
      <c r="X52" s="72"/>
      <c r="Y52" s="74"/>
    </row>
    <row r="53" spans="1:25" s="51" customFormat="1" ht="11.25" customHeight="1" x14ac:dyDescent="0.15">
      <c r="A53" s="188" t="s">
        <v>70</v>
      </c>
      <c r="B53" s="46"/>
      <c r="C53" s="46"/>
      <c r="D53" s="46"/>
      <c r="E53" s="46"/>
      <c r="F53" s="46"/>
      <c r="G53" s="146">
        <f>'2. Collected Data'!G53*'2. Collected Data'!AA53</f>
        <v>86068.099999999991</v>
      </c>
      <c r="H53" s="45">
        <f>'2. Collected Data'!I53/'3. Calculated Stats'!$G53*1000</f>
        <v>6.4948569795313249</v>
      </c>
      <c r="I53" s="45">
        <f>'2. Collected Data'!J53/'3. Calculated Stats'!$G53*1000</f>
        <v>1.3012951372227344</v>
      </c>
      <c r="J53" s="45">
        <f>'2. Collected Data'!K53/'3. Calculated Stats'!$G53*1000</f>
        <v>0</v>
      </c>
      <c r="K53" s="66">
        <f>('2. Collected Data'!Y53+'2. Collected Data'!Z53)/G53*1000</f>
        <v>37.179861063506692</v>
      </c>
      <c r="L53" s="73">
        <f>IF(SUM('2. Collected Data'!Y53:Z53)&gt;0,(ROUND('2. Collected Data'!Y53/SUM('2. Collected Data'!Y53:Z53),2)),"")</f>
        <v>1</v>
      </c>
      <c r="M53" s="73">
        <f>IF(SUM('2. Collected Data'!Y53:Z53)&gt;0,1-L53,"")</f>
        <v>0</v>
      </c>
      <c r="N53" s="66">
        <f>IF('2. Collected Data'!AD53&gt;0,'2. Collected Data'!AE53/'2. Collected Data'!AD53,"")</f>
        <v>730.76923076923072</v>
      </c>
      <c r="O53" s="66">
        <f>IF('2. Collected Data'!AF53&gt;0,'2. Collected Data'!AG53/'2. Collected Data'!AF53,"")</f>
        <v>3520</v>
      </c>
      <c r="P53" s="66">
        <f>SUM('2. Collected Data'!AI53:AK53)/'2. Collected Data'!G53</f>
        <v>0.12243095874081106</v>
      </c>
      <c r="Q53" s="50" t="str">
        <f>IF(MAX('2. Collected Data'!AI53:AK53)='2. Collected Data'!AI53,"NaCl",IF(MAX('2. Collected Data'!AJ53:AK53)='2. Collected Data'!AJ53,"CaCl2","MgCl2"))</f>
        <v>NaCl</v>
      </c>
      <c r="R53" s="66">
        <f>'2. Collected Data'!AL53/'2. Collected Data'!G53</f>
        <v>2.9393584847347623E-2</v>
      </c>
      <c r="S53" s="66">
        <f>SUM('2. Collected Data'!AO53:AU53)/'2. Collected Data'!G53</f>
        <v>12.040210600675511</v>
      </c>
      <c r="T53" s="50" t="str">
        <f>IF(MAX('2. Collected Data'!AO53:AT53)='2. Collected Data'!AO53,"NaCl",IF(MAX('2. Collected Data'!AP53:AT53)='2. Collected Data'!AP53,"CaCl2",IF(MAX('2. Collected Data'!AQ53:AT53)='2. Collected Data'!AQ53,"MgCl2",IF(MAX('2. Collected Data'!AR53:AT53)='2. Collected Data'!AR53,"Potassium Acetate",IF('2. Collected Data'!AS53&gt;'2. Collected Data'!AT53,"Enhanced Brine","Ag Byproduct")))))</f>
        <v>NaCl</v>
      </c>
      <c r="U53" s="72">
        <f>IF('2. Collected Data'!BC53&gt;0,'2. Collected Data'!BC53/'2. Collected Data'!$G53,"")</f>
        <v>10.219066646062826</v>
      </c>
      <c r="V53" s="72">
        <f>IF('2. Collected Data'!BD53&gt;0,'2. Collected Data'!BD53/'2. Collected Data'!$G53,"")</f>
        <v>4.1513499194242698</v>
      </c>
      <c r="W53" s="72">
        <f>IF('2. Collected Data'!BE53&gt;0,'2. Collected Data'!BE53/'2. Collected Data'!$G53,"")</f>
        <v>13.616658204375373</v>
      </c>
      <c r="X53" s="72">
        <f>IF('2. Collected Data'!BF53&gt;0,'2. Collected Data'!BF53/'2. Collected Data'!$G53,"")</f>
        <v>27.98707476986247</v>
      </c>
      <c r="Y53" s="74">
        <f>IF(AND('2. Collected Data'!BB53&gt;0,'2. Collected Data'!BH53&gt;0),('2. Collected Data'!BH53-'2. Collected Data'!BB53)/'2. Collected Data'!BH53,"")</f>
        <v>0</v>
      </c>
    </row>
    <row r="54" spans="1:25" s="51" customFormat="1" ht="11.25" customHeight="1" x14ac:dyDescent="0.15">
      <c r="A54" s="188" t="s">
        <v>146</v>
      </c>
      <c r="B54" s="46"/>
      <c r="C54" s="46"/>
      <c r="D54" s="46"/>
      <c r="E54" s="46"/>
      <c r="F54" s="46"/>
      <c r="G54" s="146">
        <f>'2. Collected Data'!G54*'2. Collected Data'!AA54</f>
        <v>17729.66</v>
      </c>
      <c r="H54" s="45">
        <f>'2. Collected Data'!I54/'3. Calculated Stats'!$G54*1000</f>
        <v>25.494002705071615</v>
      </c>
      <c r="I54" s="45">
        <f>'2. Collected Data'!J54/'3. Calculated Stats'!$G54*1000</f>
        <v>1.4664691821501372</v>
      </c>
      <c r="J54" s="45">
        <f>'2. Collected Data'!K54/'3. Calculated Stats'!$G54*1000</f>
        <v>3.6661729553753428</v>
      </c>
      <c r="K54" s="66">
        <f>('2. Collected Data'!Y54+'2. Collected Data'!Z54)/G54*1000</f>
        <v>22.279051036511696</v>
      </c>
      <c r="L54" s="73">
        <f>IF(SUM('2. Collected Data'!Y54:Z54)&gt;0,(ROUND('2. Collected Data'!Y54/SUM('2. Collected Data'!Y54:Z54),2)),"")</f>
        <v>0.85</v>
      </c>
      <c r="M54" s="73">
        <f>IF(SUM('2. Collected Data'!Y54:Z54)&gt;0,1-L54,"")</f>
        <v>0.15000000000000002</v>
      </c>
      <c r="N54" s="66">
        <f>IF('2. Collected Data'!AD54&gt;0,'2. Collected Data'!AE54/'2. Collected Data'!AD54,"")</f>
        <v>1300</v>
      </c>
      <c r="O54" s="66">
        <f>IF('2. Collected Data'!AF54&gt;0,'2. Collected Data'!AG54/'2. Collected Data'!AF54,"")</f>
        <v>6919.0298507462685</v>
      </c>
      <c r="P54" s="66">
        <f>SUM('2. Collected Data'!AI54:AK54)/'2. Collected Data'!G54</f>
        <v>2.7048911259437576</v>
      </c>
      <c r="Q54" s="50" t="str">
        <f>IF(MAX('2. Collected Data'!AI54:AK54)='2. Collected Data'!AI54,"NaCl",IF(MAX('2. Collected Data'!AJ54:AK54)='2. Collected Data'!AJ54,"CaCl2","MgCl2"))</f>
        <v>NaCl</v>
      </c>
      <c r="R54" s="66">
        <f>'2. Collected Data'!AL54/'2. Collected Data'!G54</f>
        <v>0.32519969362074624</v>
      </c>
      <c r="S54" s="66">
        <f>SUM('2. Collected Data'!AO54:AU54)/'2. Collected Data'!G54</f>
        <v>90.876791771528616</v>
      </c>
      <c r="T54" s="50" t="str">
        <f>IF(MAX('2. Collected Data'!AO54:AT54)='2. Collected Data'!AO54,"NaCl",IF(MAX('2. Collected Data'!AP54:AT54)='2. Collected Data'!AP54,"CaCl2",IF(MAX('2. Collected Data'!AQ54:AT54)='2. Collected Data'!AQ54,"MgCl2",IF(MAX('2. Collected Data'!AR54:AT54)='2. Collected Data'!AR54,"Potassium Acetate",IF('2. Collected Data'!AS54&gt;'2. Collected Data'!AT54,"Enhanced Brine","Ag Byproduct")))))</f>
        <v>NaCl</v>
      </c>
      <c r="U54" s="72">
        <f>IF('2. Collected Data'!BC54&gt;0,'2. Collected Data'!BC54/'2. Collected Data'!$G54,"")</f>
        <v>118.6644353868038</v>
      </c>
      <c r="V54" s="72">
        <f>IF('2. Collected Data'!BD54&gt;0,'2. Collected Data'!BD54/'2. Collected Data'!$G54,"")</f>
        <v>401.66911040595249</v>
      </c>
      <c r="W54" s="72">
        <f>IF('2. Collected Data'!BE54&gt;0,'2. Collected Data'!BE54/'2. Collected Data'!$G54,"")</f>
        <v>242.84784987416566</v>
      </c>
      <c r="X54" s="72">
        <f>IF('2. Collected Data'!BF54&gt;0,'2. Collected Data'!BF54/'2. Collected Data'!$G54,"")</f>
        <v>1084.7645792756318</v>
      </c>
      <c r="Y54" s="74">
        <f>IF(AND('2. Collected Data'!BB54&gt;0,'2. Collected Data'!BH54&gt;0),('2. Collected Data'!BH54-'2. Collected Data'!BB54)/'2. Collected Data'!BH54,"")</f>
        <v>-6.0205805559821864E-2</v>
      </c>
    </row>
    <row r="55" spans="1:25" s="51" customFormat="1" ht="11.25" customHeight="1" x14ac:dyDescent="0.15">
      <c r="A55" s="293" t="s">
        <v>158</v>
      </c>
      <c r="B55" s="46"/>
      <c r="C55" s="46"/>
      <c r="D55" s="46"/>
      <c r="E55" s="46"/>
      <c r="F55" s="46"/>
      <c r="G55" s="146"/>
      <c r="H55" s="45"/>
      <c r="I55" s="45"/>
      <c r="J55" s="45"/>
      <c r="K55" s="66"/>
      <c r="L55" s="73"/>
      <c r="M55" s="73"/>
      <c r="N55" s="66"/>
      <c r="O55" s="66"/>
      <c r="P55" s="66"/>
      <c r="Q55" s="50"/>
      <c r="R55" s="66"/>
      <c r="S55" s="66"/>
      <c r="T55" s="50"/>
      <c r="U55" s="72"/>
      <c r="V55" s="72"/>
      <c r="W55" s="72"/>
      <c r="X55" s="72"/>
      <c r="Y55" s="74"/>
    </row>
    <row r="56" spans="1:25" s="51" customFormat="1" ht="11.25" customHeight="1" x14ac:dyDescent="0.15">
      <c r="A56" s="188" t="s">
        <v>358</v>
      </c>
      <c r="B56" s="46"/>
      <c r="C56" s="46"/>
      <c r="D56" s="46"/>
      <c r="E56" s="46"/>
      <c r="F56" s="46"/>
      <c r="G56" s="146"/>
      <c r="H56" s="45"/>
      <c r="I56" s="45"/>
      <c r="J56" s="45"/>
      <c r="K56" s="66"/>
      <c r="L56" s="73" t="str">
        <f>IF(SUM('2. Collected Data'!Y56:Z56)&gt;0,(ROUND('2. Collected Data'!Y56/SUM('2. Collected Data'!Y56:Z56),2)),"")</f>
        <v/>
      </c>
      <c r="M56" s="73" t="str">
        <f>IF(SUM('2. Collected Data'!Y56:Z56)&gt;0,1-L56,"")</f>
        <v/>
      </c>
      <c r="N56" s="66">
        <f>IF('2. Collected Data'!AD56&gt;0,'2. Collected Data'!AE56/'2. Collected Data'!AD56,"")</f>
        <v>0</v>
      </c>
      <c r="O56" s="66">
        <f>IF('2. Collected Data'!AF56&gt;0,'2. Collected Data'!AG56/'2. Collected Data'!AF56,"")</f>
        <v>7797.9797979797977</v>
      </c>
      <c r="P56" s="66"/>
      <c r="Q56" s="50" t="str">
        <f>IF(MAX('2. Collected Data'!AI56:AK56)='2. Collected Data'!AI56,"NaCl",IF(MAX('2. Collected Data'!AJ56:AK56)='2. Collected Data'!AJ56,"CaCl2","MgCl2"))</f>
        <v>NaCl</v>
      </c>
      <c r="R56" s="66"/>
      <c r="S56" s="66"/>
      <c r="T56" s="50" t="str">
        <f>IF(MAX('2. Collected Data'!AO56:AT56)='2. Collected Data'!AO56,"NaCl",IF(MAX('2. Collected Data'!AP56:AT56)='2. Collected Data'!AP56,"CaCl2",IF(MAX('2. Collected Data'!AQ56:AT56)='2. Collected Data'!AQ56,"MgCl2",IF(MAX('2. Collected Data'!AR56:AT56)='2. Collected Data'!AR56,"Potassium Acetate",IF('2. Collected Data'!AS56&gt;'2. Collected Data'!AT56,"Enhanced Brine","Ag Byproduct")))))</f>
        <v>NaCl</v>
      </c>
      <c r="U56" s="72" t="str">
        <f>IF('2. Collected Data'!BC56&gt;0,'2. Collected Data'!BC56/'2. Collected Data'!$G56,"")</f>
        <v/>
      </c>
      <c r="V56" s="72" t="str">
        <f>IF('2. Collected Data'!BD56&gt;0,'2. Collected Data'!BD56/'2. Collected Data'!$G56,"")</f>
        <v/>
      </c>
      <c r="W56" s="72" t="str">
        <f>IF('2. Collected Data'!BE56&gt;0,'2. Collected Data'!BE56/'2. Collected Data'!$G56,"")</f>
        <v/>
      </c>
      <c r="X56" s="72" t="str">
        <f>IF('2. Collected Data'!BF56&gt;0,'2. Collected Data'!BF56/'2. Collected Data'!$G56,"")</f>
        <v/>
      </c>
      <c r="Y56" s="74" t="str">
        <f>IF(AND('2. Collected Data'!BB56&gt;0,'2. Collected Data'!BH56&gt;0),('2. Collected Data'!BH56-'2. Collected Data'!BB56)/'2. Collected Data'!BH56,"")</f>
        <v/>
      </c>
    </row>
    <row r="57" spans="1:25" s="51" customFormat="1" ht="11.25" customHeight="1" x14ac:dyDescent="0.15">
      <c r="A57" s="188" t="s">
        <v>359</v>
      </c>
      <c r="B57" s="46"/>
      <c r="C57" s="46"/>
      <c r="D57" s="46"/>
      <c r="E57" s="46"/>
      <c r="F57" s="46"/>
      <c r="G57" s="146">
        <f>'2. Collected Data'!G57*'2. Collected Data'!AA57</f>
        <v>16000</v>
      </c>
      <c r="H57" s="45">
        <f>'2. Collected Data'!I57/'3. Calculated Stats'!$G57*1000</f>
        <v>31.5625</v>
      </c>
      <c r="I57" s="45">
        <f>'2. Collected Data'!J57/'3. Calculated Stats'!$G57*1000</f>
        <v>3.1875</v>
      </c>
      <c r="J57" s="45">
        <f>'2. Collected Data'!K57/'3. Calculated Stats'!$G57*1000</f>
        <v>1.125</v>
      </c>
      <c r="K57" s="66">
        <f>('2. Collected Data'!Y57+'2. Collected Data'!Z57)/G57*1000</f>
        <v>45.0625</v>
      </c>
      <c r="L57" s="73">
        <f>IF(SUM('2. Collected Data'!Y57:Z57)&gt;0,(ROUND('2. Collected Data'!Y57/SUM('2. Collected Data'!Y57:Z57),2)),"")</f>
        <v>0.89</v>
      </c>
      <c r="M57" s="73">
        <f>IF(SUM('2. Collected Data'!Y57:Z57)&gt;0,1-L57,"")</f>
        <v>0.10999999999999999</v>
      </c>
      <c r="N57" s="66">
        <f>IF('2. Collected Data'!AD57&gt;0,'2. Collected Data'!AE57/'2. Collected Data'!AD57,"")</f>
        <v>1687.5</v>
      </c>
      <c r="O57" s="66">
        <f>IF('2. Collected Data'!AF57&gt;0,'2. Collected Data'!AG57/'2. Collected Data'!AF57,"")</f>
        <v>15000</v>
      </c>
      <c r="P57" s="66">
        <f>SUM('2. Collected Data'!AI57:AK57)/'2. Collected Data'!G57</f>
        <v>17.5806875</v>
      </c>
      <c r="Q57" s="50" t="str">
        <f>IF(MAX('2. Collected Data'!AI57:AK57)='2. Collected Data'!AI57,"NaCl",IF(MAX('2. Collected Data'!AJ57:AK57)='2. Collected Data'!AJ57,"CaCl2","MgCl2"))</f>
        <v>NaCl</v>
      </c>
      <c r="R57" s="66">
        <f>'2. Collected Data'!AL57/'2. Collected Data'!G57</f>
        <v>1.790875</v>
      </c>
      <c r="S57" s="66">
        <f>SUM('2. Collected Data'!AO57:AU57)/'2. Collected Data'!G57</f>
        <v>17.57525</v>
      </c>
      <c r="T57" s="50" t="str">
        <f>IF(MAX('2. Collected Data'!AO57:AT57)='2. Collected Data'!AO57,"NaCl",IF(MAX('2. Collected Data'!AP57:AT57)='2. Collected Data'!AP57,"CaCl2",IF(MAX('2. Collected Data'!AQ57:AT57)='2. Collected Data'!AQ57,"MgCl2",IF(MAX('2. Collected Data'!AR57:AT57)='2. Collected Data'!AR57,"Potassium Acetate",IF('2. Collected Data'!AS57&gt;'2. Collected Data'!AT57,"Enhanced Brine","Ag Byproduct")))))</f>
        <v>MgCl2</v>
      </c>
      <c r="U57" s="72">
        <f>IF('2. Collected Data'!BC57&gt;0,'2. Collected Data'!BC57/'2. Collected Data'!$G57,"")</f>
        <v>622.41875000000005</v>
      </c>
      <c r="V57" s="72">
        <f>IF('2. Collected Data'!BD57&gt;0,'2. Collected Data'!BD57/'2. Collected Data'!$G57,"")</f>
        <v>552.78399999999999</v>
      </c>
      <c r="W57" s="72">
        <f>IF('2. Collected Data'!BE57&gt;0,'2. Collected Data'!BE57/'2. Collected Data'!$G57,"")</f>
        <v>630.61800000000005</v>
      </c>
      <c r="X57" s="72">
        <f>IF('2. Collected Data'!BF57&gt;0,'2. Collected Data'!BF57/'2. Collected Data'!$G57,"")</f>
        <v>1805.7176875</v>
      </c>
      <c r="Y57" s="74">
        <f>IF(AND('2. Collected Data'!BB57&gt;0,'2. Collected Data'!BH57&gt;0),('2. Collected Data'!BH57-'2. Collected Data'!BB57)/'2. Collected Data'!BH57,"")</f>
        <v>0</v>
      </c>
    </row>
    <row r="58" spans="1:25" s="51" customFormat="1" ht="11.25" customHeight="1" x14ac:dyDescent="0.15">
      <c r="A58" s="188" t="s">
        <v>147</v>
      </c>
      <c r="B58" s="46"/>
      <c r="C58" s="46"/>
      <c r="D58" s="46"/>
      <c r="E58" s="46"/>
      <c r="F58" s="46"/>
      <c r="G58" s="146">
        <f>'2. Collected Data'!G58*'2. Collected Data'!AA58</f>
        <v>6445.89</v>
      </c>
      <c r="H58" s="45">
        <f>'2. Collected Data'!I58/'3. Calculated Stats'!$G58*1000</f>
        <v>42.662844075837469</v>
      </c>
      <c r="I58" s="45">
        <f>'2. Collected Data'!J58/'3. Calculated Stats'!$G58*1000</f>
        <v>1.2411009185698172</v>
      </c>
      <c r="J58" s="45">
        <f>'2. Collected Data'!K58/'3. Calculated Stats'!$G58*1000</f>
        <v>0</v>
      </c>
      <c r="K58" s="66">
        <f>('2. Collected Data'!Y58+'2. Collected Data'!Z58)/G58*1000</f>
        <v>50.419724816898828</v>
      </c>
      <c r="L58" s="73">
        <f>IF(SUM('2. Collected Data'!Y58:Z58)&gt;0,(ROUND('2. Collected Data'!Y58/SUM('2. Collected Data'!Y58:Z58),2)),"")</f>
        <v>0.92</v>
      </c>
      <c r="M58" s="73">
        <f>IF(SUM('2. Collected Data'!Y58:Z58)&gt;0,1-L58,"")</f>
        <v>7.999999999999996E-2</v>
      </c>
      <c r="N58" s="66">
        <f>IF('2. Collected Data'!AD58&gt;0,'2. Collected Data'!AE58/'2. Collected Data'!AD58,"")</f>
        <v>2000</v>
      </c>
      <c r="O58" s="66">
        <f>IF('2. Collected Data'!AF58&gt;0,'2. Collected Data'!AG58/'2. Collected Data'!AF58,"")</f>
        <v>2857.1428571428573</v>
      </c>
      <c r="P58" s="66">
        <f>SUM('2. Collected Data'!AI58:AK58)/'2. Collected Data'!G58</f>
        <v>19.564122254645984</v>
      </c>
      <c r="Q58" s="50" t="str">
        <f>IF(MAX('2. Collected Data'!AI58:AK58)='2. Collected Data'!AI58,"NaCl",IF(MAX('2. Collected Data'!AJ58:AK58)='2. Collected Data'!AJ58,"CaCl2","MgCl2"))</f>
        <v>NaCl</v>
      </c>
      <c r="R58" s="66">
        <f>'2. Collected Data'!AL58/'2. Collected Data'!G58</f>
        <v>0.93103977883581635</v>
      </c>
      <c r="S58" s="66">
        <f>SUM('2. Collected Data'!AO58:AU58)/'2. Collected Data'!G58</f>
        <v>435.21256335432344</v>
      </c>
      <c r="T58" s="50" t="str">
        <f>IF(MAX('2. Collected Data'!AO58:AT58)='2. Collected Data'!AO58,"NaCl",IF(MAX('2. Collected Data'!AP58:AT58)='2. Collected Data'!AP58,"CaCl2",IF(MAX('2. Collected Data'!AQ58:AT58)='2. Collected Data'!AQ58,"MgCl2",IF(MAX('2. Collected Data'!AR58:AT58)='2. Collected Data'!AR58,"Potassium Acetate",IF('2. Collected Data'!AS58&gt;'2. Collected Data'!AT58,"Enhanced Brine","Ag Byproduct")))))</f>
        <v>NaCl</v>
      </c>
      <c r="U58" s="72">
        <f>IF('2. Collected Data'!BC58&gt;0,'2. Collected Data'!BC58/'2. Collected Data'!$G58,"")</f>
        <v>1620.731377668561</v>
      </c>
      <c r="V58" s="72">
        <f>IF('2. Collected Data'!BD58&gt;0,'2. Collected Data'!BD58/'2. Collected Data'!$G58,"")</f>
        <v>2279.0351712486563</v>
      </c>
      <c r="W58" s="72">
        <f>IF('2. Collected Data'!BE58&gt;0,'2. Collected Data'!BE58/'2. Collected Data'!$G58,"")</f>
        <v>1688.9824911687913</v>
      </c>
      <c r="X58" s="72">
        <f>IF('2. Collected Data'!BF58&gt;0,'2. Collected Data'!BF58/'2. Collected Data'!$G58,"")</f>
        <v>5588.7505759483947</v>
      </c>
      <c r="Y58" s="74">
        <f>IF(AND('2. Collected Data'!BB58&gt;0,'2. Collected Data'!BH58&gt;0),('2. Collected Data'!BH58-'2. Collected Data'!BB58)/'2. Collected Data'!BH58,"")</f>
        <v>-0.13885647607934651</v>
      </c>
    </row>
    <row r="59" spans="1:25" s="51" customFormat="1" ht="11.25" customHeight="1" x14ac:dyDescent="0.15">
      <c r="A59" s="188" t="s">
        <v>360</v>
      </c>
      <c r="B59" s="46"/>
      <c r="C59" s="46"/>
      <c r="D59" s="46"/>
      <c r="E59" s="46"/>
      <c r="F59" s="46"/>
      <c r="G59" s="146">
        <f>'2. Collected Data'!G59*'2. Collected Data'!AA59</f>
        <v>123821.09999999999</v>
      </c>
      <c r="H59" s="45">
        <f>'2. Collected Data'!I59/'3. Calculated Stats'!$G59*1000</f>
        <v>11.347015977083068</v>
      </c>
      <c r="I59" s="45">
        <f>'2. Collected Data'!J59/'3. Calculated Stats'!$G59*1000</f>
        <v>2.1482606760883241</v>
      </c>
      <c r="J59" s="45">
        <f>'2. Collected Data'!K59/'3. Calculated Stats'!$G59*1000</f>
        <v>0.36342755798486692</v>
      </c>
      <c r="K59" s="66">
        <f>('2. Collected Data'!Y59+'2. Collected Data'!Z59)/G59*1000</f>
        <v>27.426666375924622</v>
      </c>
      <c r="L59" s="73">
        <f>IF(SUM('2. Collected Data'!Y59:Z59)&gt;0,(ROUND('2. Collected Data'!Y59/SUM('2. Collected Data'!Y59:Z59),2)),"")</f>
        <v>0.98</v>
      </c>
      <c r="M59" s="73">
        <f>IF(SUM('2. Collected Data'!Y59:Z59)&gt;0,1-L59,"")</f>
        <v>2.0000000000000018E-2</v>
      </c>
      <c r="N59" s="66">
        <f>IF('2. Collected Data'!AD59&gt;0,'2. Collected Data'!AE59/'2. Collected Data'!AD59,"")</f>
        <v>1848.8905109489051</v>
      </c>
      <c r="O59" s="66">
        <f>IF('2. Collected Data'!AF59&gt;0,'2. Collected Data'!AG59/'2. Collected Data'!AF59,"")</f>
        <v>11551.643243243243</v>
      </c>
      <c r="P59" s="66">
        <f>SUM('2. Collected Data'!AI59:AK59)/'2. Collected Data'!G59</f>
        <v>2.1775537448787001</v>
      </c>
      <c r="Q59" s="50" t="str">
        <f>IF(MAX('2. Collected Data'!AI59:AK59)='2. Collected Data'!AI59,"NaCl",IF(MAX('2. Collected Data'!AJ59:AK59)='2. Collected Data'!AJ59,"CaCl2","MgCl2"))</f>
        <v>NaCl</v>
      </c>
      <c r="R59" s="66">
        <f>'2. Collected Data'!AL59/'2. Collected Data'!G59</f>
        <v>0.50042197977566016</v>
      </c>
      <c r="S59" s="66">
        <f>SUM('2. Collected Data'!AO59:AU59)/'2. Collected Data'!G59</f>
        <v>22.103431079194095</v>
      </c>
      <c r="T59" s="50" t="str">
        <f>IF(MAX('2. Collected Data'!AO59:AT59)='2. Collected Data'!AO59,"NaCl",IF(MAX('2. Collected Data'!AP59:AT59)='2. Collected Data'!AP59,"CaCl2",IF(MAX('2. Collected Data'!AQ59:AT59)='2. Collected Data'!AQ59,"MgCl2",IF(MAX('2. Collected Data'!AR59:AT59)='2. Collected Data'!AR59,"Potassium Acetate",IF('2. Collected Data'!AS59&gt;'2. Collected Data'!AT59,"Enhanced Brine","Ag Byproduct")))))</f>
        <v>NaCl</v>
      </c>
      <c r="U59" s="72">
        <f>IF('2. Collected Data'!BC59&gt;0,'2. Collected Data'!BC59/'2. Collected Data'!$G59,"")</f>
        <v>166.54697785757031</v>
      </c>
      <c r="V59" s="72">
        <f>IF('2. Collected Data'!BD59&gt;0,'2. Collected Data'!BD59/'2. Collected Data'!$G59,"")</f>
        <v>741.05059153892194</v>
      </c>
      <c r="W59" s="72">
        <f>IF('2. Collected Data'!BE59&gt;0,'2. Collected Data'!BE59/'2. Collected Data'!$G59,"")</f>
        <v>220.09748500053706</v>
      </c>
      <c r="X59" s="72">
        <f>IF('2. Collected Data'!BF59&gt;0,'2. Collected Data'!BF59/'2. Collected Data'!$G59,"")</f>
        <v>1127.6950543970293</v>
      </c>
      <c r="Y59" s="74" t="str">
        <f>IF(AND('2. Collected Data'!BB59&gt;0,'2. Collected Data'!BH59&gt;0),('2. Collected Data'!BH59-'2. Collected Data'!BB59)/'2. Collected Data'!BH59,"")</f>
        <v/>
      </c>
    </row>
    <row r="60" spans="1:25" s="51" customFormat="1" ht="11.25" customHeight="1" x14ac:dyDescent="0.15">
      <c r="A60" s="188" t="s">
        <v>148</v>
      </c>
      <c r="B60" s="46"/>
      <c r="C60" s="46"/>
      <c r="D60" s="46"/>
      <c r="E60" s="46"/>
      <c r="F60" s="46"/>
      <c r="G60" s="146">
        <f>'2. Collected Data'!G60*'2. Collected Data'!AA60</f>
        <v>18900</v>
      </c>
      <c r="H60" s="45">
        <f>'2. Collected Data'!I60/'3. Calculated Stats'!$G60*1000</f>
        <v>26.455026455026452</v>
      </c>
      <c r="I60" s="45">
        <f>'2. Collected Data'!J60/'3. Calculated Stats'!$G60*1000</f>
        <v>1.8518518518518519</v>
      </c>
      <c r="J60" s="45">
        <f>'2. Collected Data'!K60/'3. Calculated Stats'!$G60*1000</f>
        <v>1.0582010582010584</v>
      </c>
      <c r="K60" s="66">
        <f>('2. Collected Data'!Y60+'2. Collected Data'!Z60)/G60*1000</f>
        <v>67.513227513227505</v>
      </c>
      <c r="L60" s="73">
        <f>IF(SUM('2. Collected Data'!Y60:Z60)&gt;0,(ROUND('2. Collected Data'!Y60/SUM('2. Collected Data'!Y60:Z60),2)),"")</f>
        <v>0.87</v>
      </c>
      <c r="M60" s="73">
        <f>IF(SUM('2. Collected Data'!Y60:Z60)&gt;0,1-L60,"")</f>
        <v>0.13</v>
      </c>
      <c r="N60" s="66">
        <f>IF('2. Collected Data'!AD60&gt;0,'2. Collected Data'!AE60/'2. Collected Data'!AD60,"")</f>
        <v>388.48920863309354</v>
      </c>
      <c r="O60" s="66">
        <f>IF('2. Collected Data'!AF60&gt;0,'2. Collected Data'!AG60/'2. Collected Data'!AF60,"")</f>
        <v>8661.4173228346463</v>
      </c>
      <c r="P60" s="66">
        <f>SUM('2. Collected Data'!AI60:AK60)/'2. Collected Data'!G60</f>
        <v>5.924338624338624</v>
      </c>
      <c r="Q60" s="50" t="str">
        <f>IF(MAX('2. Collected Data'!AI60:AK60)='2. Collected Data'!AI60,"NaCl",IF(MAX('2. Collected Data'!AJ60:AK60)='2. Collected Data'!AJ60,"CaCl2","MgCl2"))</f>
        <v>NaCl</v>
      </c>
      <c r="R60" s="66">
        <f>'2. Collected Data'!AL60/'2. Collected Data'!G60</f>
        <v>2.0437566137566137</v>
      </c>
      <c r="S60" s="66">
        <f>SUM('2. Collected Data'!AO60:AU60)/'2. Collected Data'!G60</f>
        <v>134.33349206349206</v>
      </c>
      <c r="T60" s="50" t="str">
        <f>IF(MAX('2. Collected Data'!AO60:AT60)='2. Collected Data'!AO60,"NaCl",IF(MAX('2. Collected Data'!AP60:AT60)='2. Collected Data'!AP60,"CaCl2",IF(MAX('2. Collected Data'!AQ60:AT60)='2. Collected Data'!AQ60,"MgCl2",IF(MAX('2. Collected Data'!AR60:AT60)='2. Collected Data'!AR60,"Potassium Acetate",IF('2. Collected Data'!AS60&gt;'2. Collected Data'!AT60,"Enhanced Brine","Ag Byproduct")))))</f>
        <v>NaCl</v>
      </c>
      <c r="U60" s="72">
        <f>IF('2. Collected Data'!BC60&gt;0,'2. Collected Data'!BC60/'2. Collected Data'!$G60,"")</f>
        <v>1066.9096825396825</v>
      </c>
      <c r="V60" s="72">
        <f>IF('2. Collected Data'!BD60&gt;0,'2. Collected Data'!BD60/'2. Collected Data'!$G60,"")</f>
        <v>582.76264550264546</v>
      </c>
      <c r="W60" s="72">
        <f>IF('2. Collected Data'!BE60&gt;0,'2. Collected Data'!BE60/'2. Collected Data'!$G60,"")</f>
        <v>950.95084656084657</v>
      </c>
      <c r="X60" s="72">
        <f>IF('2. Collected Data'!BF60&gt;0,'2. Collected Data'!BF60/'2. Collected Data'!$G60,"")</f>
        <v>2626.4924867724867</v>
      </c>
      <c r="Y60" s="74">
        <f>IF(AND('2. Collected Data'!BB60&gt;0,'2. Collected Data'!BH60&gt;0),('2. Collected Data'!BH60-'2. Collected Data'!BB60)/'2. Collected Data'!BH60,"")</f>
        <v>1.5267175572519083E-2</v>
      </c>
    </row>
    <row r="61" spans="1:25" s="51" customFormat="1" ht="11.25" customHeight="1" x14ac:dyDescent="0.15">
      <c r="A61" s="188" t="s">
        <v>149</v>
      </c>
      <c r="B61" s="46"/>
      <c r="C61" s="46"/>
      <c r="D61" s="46"/>
      <c r="E61" s="46"/>
      <c r="F61" s="46"/>
      <c r="G61" s="146">
        <f>'2. Collected Data'!G61*'2. Collected Data'!AA61</f>
        <v>75000</v>
      </c>
      <c r="H61" s="45">
        <f>'2. Collected Data'!I61/'3. Calculated Stats'!$G61*1000</f>
        <v>18.28</v>
      </c>
      <c r="I61" s="45">
        <f>'2. Collected Data'!J61/'3. Calculated Stats'!$G61*1000</f>
        <v>3.28</v>
      </c>
      <c r="J61" s="45">
        <f>'2. Collected Data'!K61/'3. Calculated Stats'!$G61*1000</f>
        <v>0.38666666666666666</v>
      </c>
      <c r="K61" s="66">
        <f>('2. Collected Data'!Y61+'2. Collected Data'!Z61)/G61*1000</f>
        <v>61.666666666666671</v>
      </c>
      <c r="L61" s="73">
        <f>IF(SUM('2. Collected Data'!Y61:Z61)&gt;0,(ROUND('2. Collected Data'!Y61/SUM('2. Collected Data'!Y61:Z61),2)),"")</f>
        <v>0.97</v>
      </c>
      <c r="M61" s="73">
        <f>IF(SUM('2. Collected Data'!Y61:Z61)&gt;0,1-L61,"")</f>
        <v>3.0000000000000027E-2</v>
      </c>
      <c r="N61" s="66">
        <f>IF('2. Collected Data'!AD61&gt;0,'2. Collected Data'!AE61/'2. Collected Data'!AD61,"")</f>
        <v>1120.253164556962</v>
      </c>
      <c r="O61" s="66">
        <f>IF('2. Collected Data'!AF61&gt;0,'2. Collected Data'!AG61/'2. Collected Data'!AF61,"")</f>
        <v>8666.6666666666661</v>
      </c>
      <c r="P61" s="66">
        <f>SUM('2. Collected Data'!AI61:AK61)/'2. Collected Data'!G61</f>
        <v>2.08568</v>
      </c>
      <c r="Q61" s="50" t="str">
        <f>IF(MAX('2. Collected Data'!AI61:AK61)='2. Collected Data'!AI61,"NaCl",IF(MAX('2. Collected Data'!AJ61:AK61)='2. Collected Data'!AJ61,"CaCl2","MgCl2"))</f>
        <v>NaCl</v>
      </c>
      <c r="R61" s="66">
        <f>'2. Collected Data'!AL61/'2. Collected Data'!G61</f>
        <v>2.5923600000000002</v>
      </c>
      <c r="S61" s="66">
        <f>SUM('2. Collected Data'!AO61:AU61)/'2. Collected Data'!G61</f>
        <v>8.8892533333333326</v>
      </c>
      <c r="T61" s="50" t="str">
        <f>IF(MAX('2. Collected Data'!AO61:AT61)='2. Collected Data'!AO61,"NaCl",IF(MAX('2. Collected Data'!AP61:AT61)='2. Collected Data'!AP61,"CaCl2",IF(MAX('2. Collected Data'!AQ61:AT61)='2. Collected Data'!AQ61,"MgCl2",IF(MAX('2. Collected Data'!AR61:AT61)='2. Collected Data'!AR61,"Potassium Acetate",IF('2. Collected Data'!AS61&gt;'2. Collected Data'!AT61,"Enhanced Brine","Ag Byproduct")))))</f>
        <v>NaCl</v>
      </c>
      <c r="U61" s="72" t="str">
        <f>IF('2. Collected Data'!BC61&gt;0,'2. Collected Data'!BC61/'2. Collected Data'!$G61,"")</f>
        <v/>
      </c>
      <c r="V61" s="72" t="str">
        <f>IF('2. Collected Data'!BD61&gt;0,'2. Collected Data'!BD61/'2. Collected Data'!$G61,"")</f>
        <v/>
      </c>
      <c r="W61" s="72" t="str">
        <f>IF('2. Collected Data'!BE61&gt;0,'2. Collected Data'!BE61/'2. Collected Data'!$G61,"")</f>
        <v/>
      </c>
      <c r="X61" s="72">
        <f>IF('2. Collected Data'!BF61&gt;0,'2. Collected Data'!BF61/'2. Collected Data'!$G61,"")</f>
        <v>273.39501333333334</v>
      </c>
      <c r="Y61" s="74" t="str">
        <f>IF(AND('2. Collected Data'!BB61&gt;0,'2. Collected Data'!BH61&gt;0),('2. Collected Data'!BH61-'2. Collected Data'!BB61)/'2. Collected Data'!BH61,"")</f>
        <v/>
      </c>
    </row>
    <row r="62" spans="1:25" s="51" customFormat="1" ht="11.25" customHeight="1" x14ac:dyDescent="0.15">
      <c r="A62" s="188" t="s">
        <v>75</v>
      </c>
      <c r="B62" s="46"/>
      <c r="C62" s="46"/>
      <c r="D62" s="46"/>
      <c r="E62" s="46"/>
      <c r="F62" s="46"/>
      <c r="G62" s="146">
        <f>'2. Collected Data'!G62*'2. Collected Data'!AA62</f>
        <v>0</v>
      </c>
      <c r="H62" s="45"/>
      <c r="I62" s="45"/>
      <c r="J62" s="45"/>
      <c r="K62" s="66"/>
      <c r="L62" s="73" t="str">
        <f>IF(SUM('2. Collected Data'!Y62:Z62)&gt;0,(ROUND('2. Collected Data'!Y62/SUM('2. Collected Data'!Y62:Z62),2)),"")</f>
        <v/>
      </c>
      <c r="M62" s="73" t="str">
        <f>IF(SUM('2. Collected Data'!Y62:Z62)&gt;0,1-L62,"")</f>
        <v/>
      </c>
      <c r="N62" s="66">
        <f>IF('2. Collected Data'!AD62&gt;0,'2. Collected Data'!AE62/'2. Collected Data'!AD62,"")</f>
        <v>1994.5780141843973</v>
      </c>
      <c r="O62" s="66">
        <f>IF('2. Collected Data'!AF62&gt;0,'2. Collected Data'!AG62/'2. Collected Data'!AF62,"")</f>
        <v>11973.353790613719</v>
      </c>
      <c r="P62" s="66">
        <f>SUM('2. Collected Data'!AI62:AK62)/'2. Collected Data'!G62</f>
        <v>15.173045261546461</v>
      </c>
      <c r="Q62" s="50" t="str">
        <f>IF(MAX('2. Collected Data'!AI62:AK62)='2. Collected Data'!AI62,"NaCl",IF(MAX('2. Collected Data'!AJ62:AK62)='2. Collected Data'!AJ62,"CaCl2","MgCl2"))</f>
        <v>NaCl</v>
      </c>
      <c r="R62" s="66">
        <f>'2. Collected Data'!AL62/'2. Collected Data'!G62</f>
        <v>0.4178677681176165</v>
      </c>
      <c r="S62" s="66">
        <f>SUM('2. Collected Data'!AO62:AU62)/'2. Collected Data'!G62</f>
        <v>137.61895959099968</v>
      </c>
      <c r="T62" s="50" t="str">
        <f>IF(MAX('2. Collected Data'!AO62:AT62)='2. Collected Data'!AO62,"NaCl",IF(MAX('2. Collected Data'!AP62:AT62)='2. Collected Data'!AP62,"CaCl2",IF(MAX('2. Collected Data'!AQ62:AT62)='2. Collected Data'!AQ62,"MgCl2",IF(MAX('2. Collected Data'!AR62:AT62)='2. Collected Data'!AR62,"Potassium Acetate",IF('2. Collected Data'!AS62&gt;'2. Collected Data'!AT62,"Enhanced Brine","Ag Byproduct")))))</f>
        <v>NaCl</v>
      </c>
      <c r="U62" s="72">
        <f>IF('2. Collected Data'!BC62&gt;0,'2. Collected Data'!BC62/'2. Collected Data'!$G62,"")</f>
        <v>670.88428988186365</v>
      </c>
      <c r="V62" s="72">
        <f>IF('2. Collected Data'!BD62&gt;0,'2. Collected Data'!BD62/'2. Collected Data'!$G62,"")</f>
        <v>719.61254729788277</v>
      </c>
      <c r="W62" s="72">
        <f>IF('2. Collected Data'!BE62&gt;0,'2. Collected Data'!BE62/'2. Collected Data'!$G62,"")</f>
        <v>1146.5960544178388</v>
      </c>
      <c r="X62" s="72">
        <f>IF('2. Collected Data'!BF62&gt;0,'2. Collected Data'!BF62/'2. Collected Data'!$G62,"")</f>
        <v>2537.0928915975851</v>
      </c>
      <c r="Y62" s="74">
        <f>IF(AND('2. Collected Data'!BB62&gt;0,'2. Collected Data'!BH62&gt;0),('2. Collected Data'!BH62-'2. Collected Data'!BB62)/'2. Collected Data'!BH62,"")</f>
        <v>-1.6863905325443795E-2</v>
      </c>
    </row>
    <row r="63" spans="1:25" s="51" customFormat="1" ht="11.25" customHeight="1" x14ac:dyDescent="0.15">
      <c r="A63" s="189" t="s">
        <v>361</v>
      </c>
      <c r="B63" s="46"/>
      <c r="C63" s="46"/>
      <c r="D63" s="46"/>
      <c r="E63" s="46"/>
      <c r="F63" s="46"/>
      <c r="G63" s="146"/>
      <c r="H63" s="45"/>
      <c r="I63" s="45"/>
      <c r="J63" s="45"/>
      <c r="K63" s="66"/>
      <c r="L63" s="73"/>
      <c r="M63" s="73"/>
      <c r="N63" s="66"/>
      <c r="O63" s="66"/>
      <c r="P63" s="66"/>
      <c r="Q63" s="50"/>
      <c r="R63" s="66"/>
      <c r="S63" s="66"/>
      <c r="T63" s="50"/>
      <c r="U63" s="72"/>
      <c r="V63" s="72"/>
      <c r="W63" s="72"/>
      <c r="X63" s="72"/>
      <c r="Y63" s="74"/>
    </row>
    <row r="64" spans="1:25" s="51" customFormat="1" ht="11.25" customHeight="1" x14ac:dyDescent="0.15">
      <c r="A64" s="62"/>
      <c r="B64" s="60"/>
      <c r="C64" s="347"/>
      <c r="D64" s="347"/>
      <c r="E64" s="347"/>
      <c r="F64" s="347"/>
      <c r="G64" s="144"/>
      <c r="H64" s="63"/>
      <c r="I64" s="64"/>
      <c r="J64" s="64"/>
      <c r="K64" s="65"/>
      <c r="L64" s="65"/>
      <c r="M64" s="65"/>
      <c r="N64" s="65"/>
      <c r="O64" s="65"/>
      <c r="P64" s="65"/>
      <c r="Q64" s="84"/>
      <c r="R64" s="65"/>
      <c r="S64" s="65"/>
      <c r="T64" s="65"/>
      <c r="U64" s="65"/>
      <c r="V64" s="65"/>
      <c r="W64" s="65"/>
      <c r="X64" s="65"/>
      <c r="Y64" s="65"/>
    </row>
    <row r="66" spans="1:51" s="29" customFormat="1" ht="12.75" hidden="1" x14ac:dyDescent="0.2">
      <c r="A66" s="33"/>
      <c r="G66" s="28"/>
      <c r="H66" s="31"/>
      <c r="I66" s="28"/>
      <c r="J66" s="28"/>
      <c r="K66" s="34"/>
      <c r="L66" s="34"/>
      <c r="M66" s="28"/>
      <c r="N66" s="28"/>
      <c r="O66" s="28"/>
      <c r="P66" s="28"/>
      <c r="Q66" s="28"/>
      <c r="R66" s="28"/>
      <c r="S66" s="28"/>
      <c r="T66" s="28"/>
      <c r="U66" s="28"/>
      <c r="V66" s="28"/>
      <c r="W66" s="28"/>
      <c r="X66" s="28"/>
      <c r="Y66" s="28"/>
      <c r="AY66" s="81"/>
    </row>
    <row r="67" spans="1:51" s="29" customFormat="1" ht="12.75" hidden="1" x14ac:dyDescent="0.2">
      <c r="A67" s="33"/>
      <c r="G67" s="28"/>
      <c r="H67" s="31"/>
      <c r="I67" s="28"/>
      <c r="J67" s="28"/>
      <c r="K67" s="34"/>
      <c r="L67" s="34"/>
      <c r="M67" s="28"/>
      <c r="N67" s="28"/>
      <c r="O67" s="28"/>
      <c r="P67" s="28"/>
      <c r="Q67" s="28"/>
      <c r="R67" s="28"/>
      <c r="S67" s="28"/>
      <c r="T67" s="28"/>
      <c r="U67" s="28"/>
      <c r="V67" s="28"/>
      <c r="W67" s="28"/>
      <c r="X67" s="28"/>
      <c r="Y67" s="28"/>
      <c r="AY67" s="81"/>
    </row>
    <row r="68" spans="1:51" s="29" customFormat="1" ht="12.75" hidden="1" x14ac:dyDescent="0.2">
      <c r="A68" s="33"/>
      <c r="G68" s="28"/>
      <c r="H68" s="31"/>
      <c r="I68" s="28"/>
      <c r="J68" s="28"/>
      <c r="K68" s="34"/>
      <c r="L68" s="34"/>
      <c r="M68" s="28"/>
      <c r="N68" s="28"/>
      <c r="O68" s="28"/>
      <c r="P68" s="28"/>
      <c r="Q68" s="28"/>
      <c r="R68" s="28"/>
      <c r="S68" s="28"/>
      <c r="T68" s="28"/>
      <c r="U68" s="28"/>
      <c r="V68" s="28"/>
      <c r="W68" s="28"/>
      <c r="X68" s="28"/>
      <c r="Y68" s="28"/>
      <c r="AY68" s="81"/>
    </row>
    <row r="69" spans="1:51" s="29" customFormat="1" ht="12.75" hidden="1" x14ac:dyDescent="0.2">
      <c r="A69" s="33"/>
      <c r="G69" s="28"/>
      <c r="H69" s="31"/>
      <c r="I69" s="28"/>
      <c r="J69" s="28"/>
      <c r="K69" s="34"/>
      <c r="L69" s="34"/>
      <c r="M69" s="28"/>
      <c r="N69" s="28"/>
      <c r="O69" s="28"/>
      <c r="P69" s="28"/>
      <c r="Q69" s="28"/>
      <c r="R69" s="28"/>
      <c r="S69" s="28"/>
      <c r="T69" s="28"/>
      <c r="U69" s="28"/>
      <c r="V69" s="28"/>
      <c r="W69" s="28"/>
      <c r="X69" s="28"/>
      <c r="Y69" s="28"/>
      <c r="AY69" s="81"/>
    </row>
    <row r="70" spans="1:51" s="29" customFormat="1" ht="12.75" hidden="1" x14ac:dyDescent="0.2">
      <c r="A70" s="33"/>
      <c r="G70" s="28"/>
      <c r="H70" s="31"/>
      <c r="I70" s="28"/>
      <c r="J70" s="28"/>
      <c r="K70" s="34"/>
      <c r="L70" s="34"/>
      <c r="M70" s="28"/>
      <c r="N70" s="28"/>
      <c r="O70" s="28"/>
      <c r="P70" s="28"/>
      <c r="Q70" s="28"/>
      <c r="R70" s="28"/>
      <c r="S70" s="28"/>
      <c r="T70" s="28"/>
      <c r="U70" s="28"/>
      <c r="V70" s="28"/>
      <c r="W70" s="28"/>
      <c r="X70" s="28"/>
      <c r="Y70" s="28"/>
      <c r="AY70" s="81"/>
    </row>
    <row r="71" spans="1:51" s="29" customFormat="1" ht="12.75" hidden="1" x14ac:dyDescent="0.2">
      <c r="A71" s="33"/>
      <c r="G71" s="28"/>
      <c r="H71" s="31"/>
      <c r="I71" s="28"/>
      <c r="J71" s="28"/>
      <c r="K71" s="34"/>
      <c r="L71" s="34"/>
      <c r="M71" s="28"/>
      <c r="N71" s="28"/>
      <c r="O71" s="28"/>
      <c r="P71" s="28"/>
      <c r="Q71" s="28"/>
      <c r="R71" s="28"/>
      <c r="S71" s="28"/>
      <c r="T71" s="28"/>
      <c r="U71" s="28"/>
      <c r="V71" s="28"/>
      <c r="W71" s="28"/>
      <c r="X71" s="28"/>
      <c r="Y71" s="28"/>
      <c r="AY71" s="81"/>
    </row>
    <row r="72" spans="1:51" s="29" customFormat="1" ht="12.75" hidden="1" x14ac:dyDescent="0.2">
      <c r="A72" s="33"/>
      <c r="G72" s="28"/>
      <c r="H72" s="31"/>
      <c r="I72" s="28"/>
      <c r="J72" s="28"/>
      <c r="K72" s="34"/>
      <c r="L72" s="34"/>
      <c r="M72" s="28"/>
      <c r="N72" s="28"/>
      <c r="O72" s="28"/>
      <c r="P72" s="28"/>
      <c r="Q72" s="28"/>
      <c r="R72" s="28"/>
      <c r="S72" s="28"/>
      <c r="T72" s="28"/>
      <c r="U72" s="28"/>
      <c r="V72" s="28"/>
      <c r="W72" s="28"/>
      <c r="X72" s="28"/>
      <c r="Y72" s="28"/>
      <c r="AY72" s="81"/>
    </row>
    <row r="73" spans="1:51" s="29" customFormat="1" ht="12.75" hidden="1" x14ac:dyDescent="0.2">
      <c r="A73" s="33"/>
      <c r="G73" s="28"/>
      <c r="H73" s="31"/>
      <c r="I73" s="28"/>
      <c r="J73" s="28"/>
      <c r="K73" s="34"/>
      <c r="L73" s="34"/>
      <c r="M73" s="28"/>
      <c r="N73" s="28"/>
      <c r="O73" s="28"/>
      <c r="P73" s="28"/>
      <c r="Q73" s="28"/>
      <c r="R73" s="28"/>
      <c r="S73" s="28"/>
      <c r="T73" s="28"/>
      <c r="U73" s="28"/>
      <c r="V73" s="28"/>
      <c r="W73" s="28"/>
      <c r="X73" s="28"/>
      <c r="Y73" s="28"/>
      <c r="AY73" s="81"/>
    </row>
    <row r="74" spans="1:51" s="29" customFormat="1" ht="12.75" hidden="1" x14ac:dyDescent="0.2">
      <c r="A74" s="33"/>
      <c r="G74" s="28"/>
      <c r="H74" s="31"/>
      <c r="I74" s="28"/>
      <c r="J74" s="28"/>
      <c r="K74" s="34"/>
      <c r="L74" s="34"/>
      <c r="M74" s="28"/>
      <c r="N74" s="28"/>
      <c r="O74" s="28"/>
      <c r="P74" s="28"/>
      <c r="Q74" s="28"/>
      <c r="R74" s="28"/>
      <c r="S74" s="28"/>
      <c r="T74" s="28"/>
      <c r="U74" s="28"/>
      <c r="V74" s="28"/>
      <c r="W74" s="28"/>
      <c r="X74" s="28"/>
      <c r="Y74" s="28"/>
      <c r="AY74" s="81"/>
    </row>
    <row r="75" spans="1:51" s="29" customFormat="1" ht="12.75" hidden="1" x14ac:dyDescent="0.2">
      <c r="A75" s="33"/>
      <c r="G75" s="28"/>
      <c r="H75" s="31"/>
      <c r="I75" s="28"/>
      <c r="J75" s="28"/>
      <c r="K75" s="34"/>
      <c r="L75" s="34"/>
      <c r="M75" s="28"/>
      <c r="N75" s="28"/>
      <c r="O75" s="28"/>
      <c r="P75" s="28"/>
      <c r="Q75" s="28"/>
      <c r="R75" s="28"/>
      <c r="S75" s="28"/>
      <c r="T75" s="28"/>
      <c r="U75" s="28"/>
      <c r="V75" s="28"/>
      <c r="W75" s="28"/>
      <c r="X75" s="28"/>
      <c r="Y75" s="28"/>
      <c r="AY75" s="81"/>
    </row>
    <row r="76" spans="1:51" s="29" customFormat="1" ht="12.75" hidden="1" x14ac:dyDescent="0.2">
      <c r="A76" s="33"/>
      <c r="G76" s="28"/>
      <c r="H76" s="31"/>
      <c r="I76" s="28"/>
      <c r="J76" s="28"/>
      <c r="K76" s="34"/>
      <c r="L76" s="34"/>
      <c r="M76" s="28"/>
      <c r="N76" s="28"/>
      <c r="O76" s="28"/>
      <c r="P76" s="28"/>
      <c r="Q76" s="28"/>
      <c r="R76" s="28"/>
      <c r="S76" s="28"/>
      <c r="T76" s="28"/>
      <c r="U76" s="28"/>
      <c r="V76" s="28"/>
      <c r="W76" s="28"/>
      <c r="X76" s="28"/>
      <c r="Y76" s="28"/>
      <c r="AY76" s="81"/>
    </row>
    <row r="77" spans="1:51" s="29" customFormat="1" ht="12.75" hidden="1" x14ac:dyDescent="0.2">
      <c r="A77" s="33"/>
      <c r="G77" s="28"/>
      <c r="H77" s="31"/>
      <c r="I77" s="28"/>
      <c r="J77" s="28"/>
      <c r="K77" s="34"/>
      <c r="L77" s="34"/>
      <c r="M77" s="28"/>
      <c r="N77" s="28"/>
      <c r="O77" s="28"/>
      <c r="P77" s="28"/>
      <c r="Q77" s="28"/>
      <c r="R77" s="28"/>
      <c r="S77" s="28"/>
      <c r="T77" s="28"/>
      <c r="U77" s="28"/>
      <c r="V77" s="28"/>
      <c r="W77" s="28"/>
      <c r="X77" s="28"/>
      <c r="Y77" s="28"/>
      <c r="AY77" s="81"/>
    </row>
    <row r="78" spans="1:51" s="29" customFormat="1" ht="12.75" hidden="1" x14ac:dyDescent="0.2">
      <c r="A78" s="33"/>
      <c r="G78" s="28"/>
      <c r="H78" s="31"/>
      <c r="I78" s="28"/>
      <c r="J78" s="28"/>
      <c r="K78" s="34"/>
      <c r="L78" s="34"/>
      <c r="M78" s="28"/>
      <c r="N78" s="28"/>
      <c r="O78" s="28"/>
      <c r="P78" s="28"/>
      <c r="Q78" s="28"/>
      <c r="R78" s="28"/>
      <c r="S78" s="28"/>
      <c r="T78" s="28"/>
      <c r="U78" s="28"/>
      <c r="V78" s="28"/>
      <c r="W78" s="28"/>
      <c r="X78" s="28"/>
      <c r="Y78" s="28"/>
      <c r="AY78" s="81"/>
    </row>
    <row r="79" spans="1:51" s="29" customFormat="1" ht="12.75" hidden="1" x14ac:dyDescent="0.2">
      <c r="A79" s="33"/>
      <c r="G79" s="28"/>
      <c r="H79" s="31"/>
      <c r="I79" s="28"/>
      <c r="J79" s="28"/>
      <c r="K79" s="34"/>
      <c r="L79" s="34"/>
      <c r="M79" s="28"/>
      <c r="N79" s="28"/>
      <c r="O79" s="28"/>
      <c r="P79" s="28"/>
      <c r="Q79" s="28"/>
      <c r="R79" s="28"/>
      <c r="S79" s="28"/>
      <c r="T79" s="28"/>
      <c r="U79" s="28"/>
      <c r="V79" s="28"/>
      <c r="W79" s="28"/>
      <c r="X79" s="28"/>
      <c r="Y79" s="28"/>
      <c r="AY79" s="81"/>
    </row>
    <row r="80" spans="1:51" s="29" customFormat="1" ht="12.75" hidden="1" x14ac:dyDescent="0.2">
      <c r="A80" s="33"/>
      <c r="G80" s="28"/>
      <c r="H80" s="31"/>
      <c r="I80" s="28"/>
      <c r="J80" s="28"/>
      <c r="K80" s="34"/>
      <c r="L80" s="34"/>
      <c r="M80" s="28"/>
      <c r="N80" s="28"/>
      <c r="O80" s="28"/>
      <c r="P80" s="28"/>
      <c r="Q80" s="28"/>
      <c r="R80" s="28"/>
      <c r="S80" s="28"/>
      <c r="T80" s="28"/>
      <c r="U80" s="28"/>
      <c r="V80" s="28"/>
      <c r="W80" s="28"/>
      <c r="X80" s="28"/>
      <c r="Y80" s="28"/>
      <c r="AY80" s="81"/>
    </row>
    <row r="81" spans="1:51" s="29" customFormat="1" ht="12.75" hidden="1" x14ac:dyDescent="0.2">
      <c r="A81" s="33"/>
      <c r="G81" s="28"/>
      <c r="H81" s="31"/>
      <c r="I81" s="28"/>
      <c r="J81" s="28"/>
      <c r="K81" s="34"/>
      <c r="L81" s="34"/>
      <c r="M81" s="28"/>
      <c r="N81" s="28"/>
      <c r="O81" s="28"/>
      <c r="P81" s="28"/>
      <c r="Q81" s="28"/>
      <c r="R81" s="28"/>
      <c r="S81" s="28"/>
      <c r="T81" s="28"/>
      <c r="U81" s="28"/>
      <c r="V81" s="28"/>
      <c r="W81" s="28"/>
      <c r="X81" s="28"/>
      <c r="Y81" s="28"/>
      <c r="AY81" s="81"/>
    </row>
    <row r="82" spans="1:51" s="29" customFormat="1" ht="12.75" hidden="1" x14ac:dyDescent="0.2">
      <c r="A82" s="33"/>
      <c r="G82" s="28"/>
      <c r="H82" s="31"/>
      <c r="I82" s="28"/>
      <c r="J82" s="28"/>
      <c r="K82" s="34"/>
      <c r="L82" s="34"/>
      <c r="M82" s="28"/>
      <c r="N82" s="28"/>
      <c r="O82" s="28"/>
      <c r="P82" s="28"/>
      <c r="Q82" s="28"/>
      <c r="R82" s="28"/>
      <c r="S82" s="28"/>
      <c r="T82" s="28"/>
      <c r="U82" s="28"/>
      <c r="V82" s="28"/>
      <c r="W82" s="28"/>
      <c r="X82" s="28"/>
      <c r="Y82" s="28"/>
      <c r="AY82" s="81"/>
    </row>
    <row r="83" spans="1:51" s="29" customFormat="1" ht="12.75" hidden="1" x14ac:dyDescent="0.2">
      <c r="A83" s="33"/>
      <c r="G83" s="28"/>
      <c r="H83" s="31"/>
      <c r="I83" s="28"/>
      <c r="J83" s="28"/>
      <c r="K83" s="34"/>
      <c r="L83" s="34"/>
      <c r="M83" s="28"/>
      <c r="N83" s="28"/>
      <c r="O83" s="28"/>
      <c r="P83" s="28"/>
      <c r="Q83" s="28"/>
      <c r="R83" s="28"/>
      <c r="S83" s="28"/>
      <c r="T83" s="28"/>
      <c r="U83" s="28"/>
      <c r="V83" s="28"/>
      <c r="W83" s="28"/>
      <c r="X83" s="28"/>
      <c r="Y83" s="28"/>
      <c r="AY83" s="81"/>
    </row>
    <row r="84" spans="1:51" s="29" customFormat="1" ht="12.75" hidden="1" x14ac:dyDescent="0.2">
      <c r="A84" s="33"/>
      <c r="G84" s="28"/>
      <c r="H84" s="31"/>
      <c r="I84" s="28"/>
      <c r="J84" s="28"/>
      <c r="K84" s="34"/>
      <c r="L84" s="34"/>
      <c r="M84" s="28"/>
      <c r="N84" s="28"/>
      <c r="O84" s="28"/>
      <c r="P84" s="28"/>
      <c r="Q84" s="28"/>
      <c r="R84" s="28"/>
      <c r="S84" s="28"/>
      <c r="T84" s="28"/>
      <c r="U84" s="28"/>
      <c r="V84" s="28"/>
      <c r="W84" s="28"/>
      <c r="X84" s="28"/>
      <c r="Y84" s="28"/>
      <c r="AY84" s="81"/>
    </row>
    <row r="85" spans="1:51" s="29" customFormat="1" ht="12.75" hidden="1" x14ac:dyDescent="0.2">
      <c r="A85" s="33"/>
      <c r="G85" s="28"/>
      <c r="H85" s="31"/>
      <c r="I85" s="28"/>
      <c r="J85" s="28"/>
      <c r="K85" s="34"/>
      <c r="L85" s="34"/>
      <c r="M85" s="28"/>
      <c r="N85" s="28"/>
      <c r="O85" s="28"/>
      <c r="P85" s="28"/>
      <c r="Q85" s="28"/>
      <c r="R85" s="28"/>
      <c r="S85" s="28"/>
      <c r="T85" s="28"/>
      <c r="U85" s="28"/>
      <c r="V85" s="28"/>
      <c r="W85" s="28"/>
      <c r="X85" s="28"/>
      <c r="Y85" s="28"/>
      <c r="AY85" s="81"/>
    </row>
    <row r="86" spans="1:51" s="29" customFormat="1" ht="12.75" hidden="1" x14ac:dyDescent="0.2">
      <c r="A86" s="33"/>
      <c r="G86" s="28"/>
      <c r="H86" s="31"/>
      <c r="I86" s="28"/>
      <c r="J86" s="28"/>
      <c r="K86" s="34"/>
      <c r="L86" s="34"/>
      <c r="M86" s="28"/>
      <c r="N86" s="28"/>
      <c r="O86" s="28"/>
      <c r="P86" s="28"/>
      <c r="Q86" s="28"/>
      <c r="R86" s="28"/>
      <c r="S86" s="28"/>
      <c r="T86" s="28"/>
      <c r="U86" s="28"/>
      <c r="V86" s="28"/>
      <c r="W86" s="28"/>
      <c r="X86" s="28"/>
      <c r="Y86" s="28"/>
      <c r="AY86" s="81"/>
    </row>
    <row r="87" spans="1:51" s="29" customFormat="1" ht="12.75" hidden="1" x14ac:dyDescent="0.2">
      <c r="A87" s="33"/>
      <c r="G87" s="28"/>
      <c r="H87" s="31"/>
      <c r="I87" s="28"/>
      <c r="J87" s="28"/>
      <c r="K87" s="34"/>
      <c r="L87" s="34"/>
      <c r="M87" s="28"/>
      <c r="N87" s="28"/>
      <c r="O87" s="28"/>
      <c r="P87" s="28"/>
      <c r="Q87" s="28"/>
      <c r="R87" s="28"/>
      <c r="S87" s="28"/>
      <c r="T87" s="28"/>
      <c r="U87" s="28"/>
      <c r="V87" s="28"/>
      <c r="W87" s="28"/>
      <c r="X87" s="28"/>
      <c r="Y87" s="28"/>
      <c r="AY87" s="81"/>
    </row>
    <row r="88" spans="1:51" s="29" customFormat="1" ht="12.75" hidden="1" x14ac:dyDescent="0.2">
      <c r="A88" s="33"/>
      <c r="G88" s="28"/>
      <c r="H88" s="31"/>
      <c r="I88" s="28"/>
      <c r="J88" s="28"/>
      <c r="K88" s="34"/>
      <c r="L88" s="34"/>
      <c r="M88" s="28"/>
      <c r="N88" s="28"/>
      <c r="O88" s="28"/>
      <c r="P88" s="28"/>
      <c r="Q88" s="28"/>
      <c r="R88" s="28"/>
      <c r="S88" s="28"/>
      <c r="T88" s="28"/>
      <c r="U88" s="28"/>
      <c r="V88" s="28"/>
      <c r="W88" s="28"/>
      <c r="X88" s="28"/>
      <c r="Y88" s="28"/>
      <c r="AY88" s="81"/>
    </row>
    <row r="89" spans="1:51" s="29" customFormat="1" ht="12.75" hidden="1" x14ac:dyDescent="0.2">
      <c r="A89" s="33"/>
      <c r="G89" s="28"/>
      <c r="H89" s="31"/>
      <c r="I89" s="28"/>
      <c r="J89" s="28"/>
      <c r="K89" s="34"/>
      <c r="L89" s="34"/>
      <c r="M89" s="28"/>
      <c r="N89" s="28"/>
      <c r="O89" s="28"/>
      <c r="P89" s="28"/>
      <c r="Q89" s="28"/>
      <c r="R89" s="28"/>
      <c r="S89" s="28"/>
      <c r="T89" s="28"/>
      <c r="U89" s="28"/>
      <c r="V89" s="28"/>
      <c r="W89" s="28"/>
      <c r="X89" s="28"/>
      <c r="Y89" s="28"/>
      <c r="AY89" s="81"/>
    </row>
    <row r="90" spans="1:51" s="29" customFormat="1" ht="12.75" hidden="1" x14ac:dyDescent="0.2">
      <c r="A90" s="33"/>
      <c r="G90" s="28"/>
      <c r="H90" s="31"/>
      <c r="I90" s="28"/>
      <c r="J90" s="28"/>
      <c r="K90" s="34"/>
      <c r="L90" s="34"/>
      <c r="M90" s="28"/>
      <c r="N90" s="28"/>
      <c r="O90" s="28"/>
      <c r="P90" s="28"/>
      <c r="Q90" s="28"/>
      <c r="R90" s="28"/>
      <c r="S90" s="28"/>
      <c r="T90" s="28"/>
      <c r="U90" s="28"/>
      <c r="V90" s="28"/>
      <c r="W90" s="28"/>
      <c r="X90" s="28"/>
      <c r="Y90" s="28"/>
      <c r="AY90" s="81"/>
    </row>
    <row r="91" spans="1:51" s="29" customFormat="1" ht="12.75" hidden="1" x14ac:dyDescent="0.2">
      <c r="A91" s="33"/>
      <c r="G91" s="28"/>
      <c r="H91" s="31"/>
      <c r="I91" s="28"/>
      <c r="J91" s="28"/>
      <c r="K91" s="34"/>
      <c r="L91" s="34"/>
      <c r="M91" s="28"/>
      <c r="N91" s="28"/>
      <c r="O91" s="28"/>
      <c r="P91" s="28"/>
      <c r="Q91" s="28"/>
      <c r="R91" s="28"/>
      <c r="S91" s="28"/>
      <c r="T91" s="28"/>
      <c r="U91" s="28"/>
      <c r="V91" s="28"/>
      <c r="W91" s="28"/>
      <c r="X91" s="28"/>
      <c r="Y91" s="28"/>
      <c r="AY91" s="81"/>
    </row>
    <row r="92" spans="1:51" s="29" customFormat="1" ht="12.75" hidden="1" x14ac:dyDescent="0.2">
      <c r="A92" s="33"/>
      <c r="G92" s="28"/>
      <c r="H92" s="31"/>
      <c r="I92" s="28"/>
      <c r="J92" s="28"/>
      <c r="K92" s="34"/>
      <c r="L92" s="34"/>
      <c r="M92" s="28"/>
      <c r="N92" s="28"/>
      <c r="O92" s="28"/>
      <c r="P92" s="28"/>
      <c r="Q92" s="28"/>
      <c r="R92" s="28"/>
      <c r="S92" s="28"/>
      <c r="T92" s="28"/>
      <c r="U92" s="28"/>
      <c r="V92" s="28"/>
      <c r="W92" s="28"/>
      <c r="X92" s="28"/>
      <c r="Y92" s="28"/>
      <c r="AY92" s="81"/>
    </row>
    <row r="93" spans="1:51" s="29" customFormat="1" ht="12.75" hidden="1" x14ac:dyDescent="0.2">
      <c r="A93" s="33"/>
      <c r="G93" s="28"/>
      <c r="H93" s="31"/>
      <c r="I93" s="28"/>
      <c r="J93" s="28"/>
      <c r="K93" s="34"/>
      <c r="L93" s="34"/>
      <c r="M93" s="28"/>
      <c r="N93" s="28"/>
      <c r="O93" s="28"/>
      <c r="P93" s="28"/>
      <c r="Q93" s="28"/>
      <c r="R93" s="28"/>
      <c r="S93" s="28"/>
      <c r="T93" s="28"/>
      <c r="U93" s="28"/>
      <c r="V93" s="28"/>
      <c r="W93" s="28"/>
      <c r="X93" s="28"/>
      <c r="Y93" s="28"/>
      <c r="AY93" s="81"/>
    </row>
    <row r="94" spans="1:51" s="29" customFormat="1" ht="12.75" hidden="1" x14ac:dyDescent="0.2">
      <c r="A94" s="33"/>
      <c r="G94" s="28"/>
      <c r="H94" s="31"/>
      <c r="I94" s="28"/>
      <c r="J94" s="28"/>
      <c r="K94" s="34"/>
      <c r="L94" s="34"/>
      <c r="M94" s="28"/>
      <c r="N94" s="28"/>
      <c r="O94" s="28"/>
      <c r="P94" s="28"/>
      <c r="Q94" s="28"/>
      <c r="R94" s="28"/>
      <c r="S94" s="28"/>
      <c r="T94" s="28"/>
      <c r="U94" s="28"/>
      <c r="V94" s="28"/>
      <c r="W94" s="28"/>
      <c r="X94" s="28"/>
      <c r="Y94" s="28"/>
      <c r="AY94" s="81"/>
    </row>
    <row r="95" spans="1:51" s="29" customFormat="1" ht="12.75" hidden="1" x14ac:dyDescent="0.2">
      <c r="A95" s="33"/>
      <c r="G95" s="28"/>
      <c r="H95" s="31"/>
      <c r="I95" s="28"/>
      <c r="J95" s="28"/>
      <c r="K95" s="34"/>
      <c r="L95" s="34"/>
      <c r="M95" s="28"/>
      <c r="N95" s="28"/>
      <c r="O95" s="28"/>
      <c r="P95" s="28"/>
      <c r="Q95" s="28"/>
      <c r="R95" s="28"/>
      <c r="S95" s="28"/>
      <c r="T95" s="28"/>
      <c r="U95" s="28"/>
      <c r="V95" s="28"/>
      <c r="W95" s="28"/>
      <c r="X95" s="28"/>
      <c r="Y95" s="28"/>
      <c r="AY95" s="81"/>
    </row>
    <row r="96" spans="1:51" s="29" customFormat="1" ht="12.75" hidden="1" x14ac:dyDescent="0.2">
      <c r="A96" s="33"/>
      <c r="G96" s="28"/>
      <c r="H96" s="31"/>
      <c r="I96" s="28"/>
      <c r="J96" s="28"/>
      <c r="K96" s="34"/>
      <c r="L96" s="34"/>
      <c r="M96" s="28"/>
      <c r="N96" s="28"/>
      <c r="O96" s="28"/>
      <c r="P96" s="28"/>
      <c r="Q96" s="28"/>
      <c r="R96" s="28"/>
      <c r="S96" s="28"/>
      <c r="T96" s="28"/>
      <c r="U96" s="28"/>
      <c r="V96" s="28"/>
      <c r="W96" s="28"/>
      <c r="X96" s="28"/>
      <c r="Y96" s="28"/>
      <c r="AY96" s="81"/>
    </row>
    <row r="97" spans="1:51" s="29" customFormat="1" ht="12.75" hidden="1" x14ac:dyDescent="0.2">
      <c r="A97" s="33"/>
      <c r="G97" s="28"/>
      <c r="H97" s="31"/>
      <c r="I97" s="28"/>
      <c r="J97" s="28"/>
      <c r="K97" s="34"/>
      <c r="L97" s="34"/>
      <c r="M97" s="28"/>
      <c r="N97" s="28"/>
      <c r="O97" s="28"/>
      <c r="P97" s="28"/>
      <c r="Q97" s="28"/>
      <c r="R97" s="28"/>
      <c r="S97" s="28"/>
      <c r="T97" s="28"/>
      <c r="U97" s="28"/>
      <c r="V97" s="28"/>
      <c r="W97" s="28"/>
      <c r="X97" s="28"/>
      <c r="Y97" s="28"/>
      <c r="AY97" s="81"/>
    </row>
    <row r="98" spans="1:51" s="29" customFormat="1" ht="12.75" hidden="1" x14ac:dyDescent="0.2">
      <c r="A98" s="33"/>
      <c r="G98" s="28"/>
      <c r="H98" s="31"/>
      <c r="I98" s="28"/>
      <c r="J98" s="28"/>
      <c r="K98" s="34"/>
      <c r="L98" s="34"/>
      <c r="M98" s="28"/>
      <c r="N98" s="28"/>
      <c r="O98" s="28"/>
      <c r="P98" s="28"/>
      <c r="Q98" s="28"/>
      <c r="R98" s="28"/>
      <c r="S98" s="28"/>
      <c r="T98" s="28"/>
      <c r="U98" s="28"/>
      <c r="V98" s="28"/>
      <c r="W98" s="28"/>
      <c r="X98" s="28"/>
      <c r="Y98" s="28"/>
      <c r="AY98" s="81"/>
    </row>
    <row r="99" spans="1:51" s="29" customFormat="1" ht="12.75" hidden="1" x14ac:dyDescent="0.2">
      <c r="A99" s="33"/>
      <c r="G99" s="28"/>
      <c r="H99" s="31"/>
      <c r="I99" s="28"/>
      <c r="J99" s="28"/>
      <c r="K99" s="34"/>
      <c r="L99" s="34"/>
      <c r="M99" s="28"/>
      <c r="N99" s="28"/>
      <c r="O99" s="28"/>
      <c r="P99" s="28"/>
      <c r="Q99" s="28"/>
      <c r="R99" s="28"/>
      <c r="S99" s="28"/>
      <c r="T99" s="28"/>
      <c r="U99" s="28"/>
      <c r="V99" s="28"/>
      <c r="W99" s="28"/>
      <c r="X99" s="28"/>
      <c r="Y99" s="28"/>
      <c r="AY99" s="81"/>
    </row>
    <row r="100" spans="1:51" s="29" customFormat="1" ht="12.75" hidden="1" x14ac:dyDescent="0.2">
      <c r="A100" s="33"/>
      <c r="G100" s="28"/>
      <c r="H100" s="31"/>
      <c r="I100" s="28"/>
      <c r="J100" s="28"/>
      <c r="K100" s="34"/>
      <c r="L100" s="34"/>
      <c r="M100" s="28"/>
      <c r="N100" s="28"/>
      <c r="O100" s="28"/>
      <c r="P100" s="28"/>
      <c r="Q100" s="28"/>
      <c r="R100" s="28"/>
      <c r="S100" s="28"/>
      <c r="T100" s="28"/>
      <c r="U100" s="28"/>
      <c r="V100" s="28"/>
      <c r="W100" s="28"/>
      <c r="X100" s="28"/>
      <c r="Y100" s="28"/>
      <c r="AY100" s="81"/>
    </row>
    <row r="101" spans="1:51" s="29" customFormat="1" ht="12.75" hidden="1" x14ac:dyDescent="0.2">
      <c r="A101" s="33"/>
      <c r="G101" s="28"/>
      <c r="H101" s="31"/>
      <c r="I101" s="28"/>
      <c r="J101" s="28"/>
      <c r="K101" s="34"/>
      <c r="L101" s="34"/>
      <c r="M101" s="28"/>
      <c r="N101" s="28"/>
      <c r="O101" s="28"/>
      <c r="P101" s="28"/>
      <c r="Q101" s="28"/>
      <c r="R101" s="28"/>
      <c r="S101" s="28"/>
      <c r="T101" s="28"/>
      <c r="U101" s="28"/>
      <c r="V101" s="28"/>
      <c r="W101" s="28"/>
      <c r="X101" s="28"/>
      <c r="Y101" s="28"/>
      <c r="AY101" s="81"/>
    </row>
    <row r="102" spans="1:51" s="29" customFormat="1" ht="12.75" hidden="1" x14ac:dyDescent="0.2">
      <c r="A102" s="33"/>
      <c r="G102" s="28"/>
      <c r="H102" s="31"/>
      <c r="I102" s="28"/>
      <c r="J102" s="28"/>
      <c r="K102" s="34"/>
      <c r="L102" s="34"/>
      <c r="M102" s="28"/>
      <c r="N102" s="28"/>
      <c r="O102" s="28"/>
      <c r="P102" s="28"/>
      <c r="Q102" s="28"/>
      <c r="R102" s="28"/>
      <c r="S102" s="28"/>
      <c r="T102" s="28"/>
      <c r="U102" s="28"/>
      <c r="V102" s="28"/>
      <c r="W102" s="28"/>
      <c r="X102" s="28"/>
      <c r="Y102" s="28"/>
      <c r="AY102" s="81"/>
    </row>
    <row r="103" spans="1:51" s="29" customFormat="1" ht="12.75" hidden="1" x14ac:dyDescent="0.2">
      <c r="A103" s="33"/>
      <c r="G103" s="28"/>
      <c r="H103" s="31"/>
      <c r="I103" s="28"/>
      <c r="J103" s="28"/>
      <c r="K103" s="34"/>
      <c r="L103" s="34"/>
      <c r="M103" s="28"/>
      <c r="N103" s="28"/>
      <c r="O103" s="28"/>
      <c r="P103" s="28"/>
      <c r="Q103" s="28"/>
      <c r="R103" s="28"/>
      <c r="S103" s="28"/>
      <c r="T103" s="28"/>
      <c r="U103" s="28"/>
      <c r="V103" s="28"/>
      <c r="W103" s="28"/>
      <c r="X103" s="28"/>
      <c r="Y103" s="28"/>
      <c r="AY103" s="81"/>
    </row>
    <row r="104" spans="1:51" s="29" customFormat="1" ht="12.75" hidden="1" x14ac:dyDescent="0.2">
      <c r="A104" s="33"/>
      <c r="G104" s="28"/>
      <c r="H104" s="31"/>
      <c r="I104" s="28"/>
      <c r="J104" s="28"/>
      <c r="K104" s="34"/>
      <c r="L104" s="34"/>
      <c r="M104" s="28"/>
      <c r="N104" s="28"/>
      <c r="O104" s="28"/>
      <c r="P104" s="28"/>
      <c r="Q104" s="28"/>
      <c r="R104" s="28"/>
      <c r="S104" s="28"/>
      <c r="T104" s="28"/>
      <c r="U104" s="28"/>
      <c r="V104" s="28"/>
      <c r="W104" s="28"/>
      <c r="X104" s="28"/>
      <c r="Y104" s="28"/>
      <c r="AY104" s="81"/>
    </row>
    <row r="105" spans="1:51" s="29" customFormat="1" ht="12.75" hidden="1" x14ac:dyDescent="0.2">
      <c r="A105" s="33"/>
      <c r="G105" s="28"/>
      <c r="H105" s="31"/>
      <c r="I105" s="28"/>
      <c r="J105" s="28"/>
      <c r="K105" s="34"/>
      <c r="L105" s="34"/>
      <c r="M105" s="28"/>
      <c r="N105" s="28"/>
      <c r="O105" s="28"/>
      <c r="P105" s="28"/>
      <c r="Q105" s="28"/>
      <c r="R105" s="28"/>
      <c r="S105" s="28"/>
      <c r="T105" s="28"/>
      <c r="U105" s="28"/>
      <c r="V105" s="28"/>
      <c r="W105" s="28"/>
      <c r="X105" s="28"/>
      <c r="Y105" s="28"/>
      <c r="AY105" s="81"/>
    </row>
    <row r="106" spans="1:51" s="29" customFormat="1" ht="12.75" hidden="1" x14ac:dyDescent="0.2">
      <c r="A106" s="33"/>
      <c r="G106" s="28"/>
      <c r="H106" s="31"/>
      <c r="I106" s="28"/>
      <c r="J106" s="28"/>
      <c r="K106" s="34"/>
      <c r="L106" s="34"/>
      <c r="M106" s="28"/>
      <c r="N106" s="28"/>
      <c r="O106" s="28"/>
      <c r="P106" s="28"/>
      <c r="Q106" s="28"/>
      <c r="R106" s="28"/>
      <c r="S106" s="28"/>
      <c r="T106" s="28"/>
      <c r="U106" s="28"/>
      <c r="V106" s="28"/>
      <c r="W106" s="28"/>
      <c r="X106" s="28"/>
      <c r="Y106" s="28"/>
      <c r="AY106" s="81"/>
    </row>
    <row r="107" spans="1:51" s="29" customFormat="1" ht="12.75" hidden="1" x14ac:dyDescent="0.2">
      <c r="A107" s="33"/>
      <c r="G107" s="28"/>
      <c r="H107" s="31"/>
      <c r="I107" s="28"/>
      <c r="J107" s="28"/>
      <c r="K107" s="34"/>
      <c r="L107" s="34"/>
      <c r="M107" s="28"/>
      <c r="N107" s="28"/>
      <c r="O107" s="28"/>
      <c r="P107" s="28"/>
      <c r="Q107" s="28"/>
      <c r="R107" s="28"/>
      <c r="S107" s="28"/>
      <c r="T107" s="28"/>
      <c r="U107" s="28"/>
      <c r="V107" s="28"/>
      <c r="W107" s="28"/>
      <c r="X107" s="28"/>
      <c r="Y107" s="28"/>
      <c r="AY107" s="81"/>
    </row>
    <row r="108" spans="1:51" ht="15" customHeight="1" x14ac:dyDescent="0.2">
      <c r="A108" s="24" t="s">
        <v>150</v>
      </c>
    </row>
    <row r="109" spans="1:51" s="36" customFormat="1" ht="69" customHeight="1" x14ac:dyDescent="0.25">
      <c r="A109" s="170" t="s">
        <v>645</v>
      </c>
      <c r="B109" s="94" t="s">
        <v>245</v>
      </c>
      <c r="C109" s="94"/>
      <c r="D109" s="94"/>
      <c r="E109" s="94"/>
      <c r="F109" s="94"/>
      <c r="G109" s="145" t="s">
        <v>419</v>
      </c>
      <c r="H109" s="388" t="s">
        <v>420</v>
      </c>
      <c r="I109" s="390"/>
      <c r="J109" s="395"/>
      <c r="K109" s="116" t="s">
        <v>421</v>
      </c>
      <c r="L109" s="396" t="s">
        <v>314</v>
      </c>
      <c r="M109" s="397"/>
      <c r="N109" s="396" t="s">
        <v>308</v>
      </c>
      <c r="O109" s="397"/>
      <c r="P109" s="396" t="s">
        <v>422</v>
      </c>
      <c r="Q109" s="398"/>
      <c r="R109" s="398"/>
      <c r="S109" s="398"/>
      <c r="T109" s="397"/>
      <c r="U109" s="396" t="s">
        <v>423</v>
      </c>
      <c r="V109" s="398"/>
      <c r="W109" s="398"/>
      <c r="X109" s="397"/>
      <c r="Y109" s="116" t="s">
        <v>321</v>
      </c>
    </row>
    <row r="110" spans="1:51" s="37" customFormat="1" ht="52.5" x14ac:dyDescent="0.25">
      <c r="A110" s="175" t="s">
        <v>236</v>
      </c>
      <c r="B110" s="104" t="s">
        <v>151</v>
      </c>
      <c r="C110" s="346"/>
      <c r="D110" s="346"/>
      <c r="E110" s="346"/>
      <c r="F110" s="346"/>
      <c r="G110" s="106" t="s">
        <v>418</v>
      </c>
      <c r="H110" s="106" t="s">
        <v>300</v>
      </c>
      <c r="I110" s="106" t="s">
        <v>301</v>
      </c>
      <c r="J110" s="106" t="s">
        <v>302</v>
      </c>
      <c r="K110" s="117" t="s">
        <v>303</v>
      </c>
      <c r="L110" s="117" t="s">
        <v>312</v>
      </c>
      <c r="M110" s="117" t="s">
        <v>315</v>
      </c>
      <c r="N110" s="117" t="s">
        <v>307</v>
      </c>
      <c r="O110" s="117" t="s">
        <v>309</v>
      </c>
      <c r="P110" s="117" t="s">
        <v>340</v>
      </c>
      <c r="Q110" s="117" t="s">
        <v>330</v>
      </c>
      <c r="R110" s="117" t="s">
        <v>122</v>
      </c>
      <c r="S110" s="117" t="s">
        <v>333</v>
      </c>
      <c r="T110" s="117" t="s">
        <v>332</v>
      </c>
      <c r="U110" s="117" t="s">
        <v>316</v>
      </c>
      <c r="V110" s="117" t="s">
        <v>317</v>
      </c>
      <c r="W110" s="117" t="s">
        <v>318</v>
      </c>
      <c r="X110" s="117" t="s">
        <v>319</v>
      </c>
      <c r="Y110" s="117" t="s">
        <v>320</v>
      </c>
    </row>
    <row r="111" spans="1:51" s="38" customFormat="1" ht="12.75" x14ac:dyDescent="0.25">
      <c r="A111" s="176"/>
      <c r="B111" s="113" t="s">
        <v>126</v>
      </c>
      <c r="C111" s="113"/>
      <c r="D111" s="113"/>
      <c r="E111" s="113"/>
      <c r="F111" s="113"/>
      <c r="G111" s="114" t="s">
        <v>127</v>
      </c>
      <c r="H111" s="114" t="s">
        <v>304</v>
      </c>
      <c r="I111" s="114" t="s">
        <v>304</v>
      </c>
      <c r="J111" s="114" t="s">
        <v>304</v>
      </c>
      <c r="K111" s="114" t="s">
        <v>304</v>
      </c>
      <c r="L111" s="114" t="s">
        <v>313</v>
      </c>
      <c r="M111" s="114" t="s">
        <v>313</v>
      </c>
      <c r="N111" s="114" t="s">
        <v>305</v>
      </c>
      <c r="O111" s="114" t="s">
        <v>306</v>
      </c>
      <c r="P111" s="114" t="s">
        <v>310</v>
      </c>
      <c r="Q111" s="114" t="s">
        <v>329</v>
      </c>
      <c r="R111" s="114" t="s">
        <v>310</v>
      </c>
      <c r="S111" s="114" t="s">
        <v>311</v>
      </c>
      <c r="T111" s="114" t="s">
        <v>331</v>
      </c>
      <c r="U111" s="114" t="s">
        <v>152</v>
      </c>
      <c r="V111" s="114" t="s">
        <v>152</v>
      </c>
      <c r="W111" s="114" t="s">
        <v>152</v>
      </c>
      <c r="X111" s="114" t="s">
        <v>152</v>
      </c>
      <c r="Y111" s="114" t="s">
        <v>252</v>
      </c>
    </row>
    <row r="112" spans="1:51" s="29" customFormat="1" ht="11.25" customHeight="1" x14ac:dyDescent="0.2">
      <c r="A112" s="59"/>
      <c r="B112" s="40"/>
      <c r="C112" s="40"/>
      <c r="D112" s="40"/>
      <c r="E112" s="40"/>
      <c r="F112" s="40"/>
      <c r="G112" s="143"/>
      <c r="H112" s="39"/>
      <c r="I112" s="25"/>
      <c r="J112" s="25"/>
      <c r="K112" s="61"/>
      <c r="L112" s="61"/>
      <c r="M112" s="61"/>
      <c r="N112" s="61"/>
      <c r="O112" s="61"/>
      <c r="P112" s="61"/>
      <c r="Q112" s="83"/>
      <c r="R112" s="61"/>
      <c r="S112" s="61"/>
      <c r="T112" s="61"/>
      <c r="U112" s="61"/>
      <c r="V112" s="61"/>
      <c r="W112" s="61"/>
      <c r="X112" s="61"/>
      <c r="Y112" s="61"/>
    </row>
    <row r="113" spans="1:25" s="51" customFormat="1" ht="11.25" customHeight="1" x14ac:dyDescent="0.15">
      <c r="A113" s="190" t="s">
        <v>346</v>
      </c>
      <c r="B113" s="46"/>
      <c r="C113" s="46"/>
      <c r="D113" s="46"/>
      <c r="E113" s="46"/>
      <c r="F113" s="46"/>
      <c r="G113" s="146">
        <f>'2. Collected Data'!G113*'2. Collected Data'!AA113</f>
        <v>29273</v>
      </c>
      <c r="H113" s="45">
        <f>'2. Collected Data'!I113/'3. Calculated Stats'!$G113*1000</f>
        <v>1.4689304136917978</v>
      </c>
      <c r="I113" s="45">
        <f>'2. Collected Data'!J113/'3. Calculated Stats'!$G113*1000</f>
        <v>0.30745055170293445</v>
      </c>
      <c r="J113" s="45">
        <f>'2. Collected Data'!K113/'3. Calculated Stats'!$G113*1000</f>
        <v>0</v>
      </c>
      <c r="K113" s="66">
        <f>('2. Collected Data'!Y113+'2. Collected Data'!Z113)/G113*1000</f>
        <v>11.956410344003006</v>
      </c>
      <c r="L113" s="73">
        <f>IF(SUM('2. Collected Data'!Y113:Z113)&gt;0,(ROUND('2. Collected Data'!Y113/SUM('2. Collected Data'!Y113:Z113),2)),"")</f>
        <v>1</v>
      </c>
      <c r="M113" s="73">
        <f>IF(SUM('2. Collected Data'!Y113:Z113)&gt;0,1-L113,"")</f>
        <v>0</v>
      </c>
      <c r="N113" s="66" t="str">
        <f>IF('2. Collected Data'!AD113&gt;0,'2. Collected Data'!AE113/'2. Collected Data'!AD113,"")</f>
        <v/>
      </c>
      <c r="O113" s="66">
        <f>IF('2. Collected Data'!AF113&gt;0,'2. Collected Data'!AG113/'2. Collected Data'!AF113,"")</f>
        <v>1739.1428571428571</v>
      </c>
      <c r="P113" s="66">
        <f>SUM('2. Collected Data'!AI113:AK113)/'2. Collected Data'!G113</f>
        <v>0</v>
      </c>
      <c r="Q113" s="50" t="str">
        <f>IF(MAX('2. Collected Data'!AI113:AK113)='2. Collected Data'!AI113,"NaCl",IF(MAX('2. Collected Data'!AJ113:AK113)='2. Collected Data'!AJ113,"CaCl2","MgCl2"))</f>
        <v>NaCl</v>
      </c>
      <c r="R113" s="66">
        <f>'2. Collected Data'!AL113/'2. Collected Data'!G113</f>
        <v>7.9458887029002834E-2</v>
      </c>
      <c r="S113" s="66">
        <f>SUM('2. Collected Data'!AO113:AU113)/'2. Collected Data'!G113</f>
        <v>0.76097427663717421</v>
      </c>
      <c r="T113" s="50" t="str">
        <f>IF(MAX('2. Collected Data'!AO113:AT113)='2. Collected Data'!AO113,"NaCl",IF(MAX('2. Collected Data'!AP113:AT113)='2. Collected Data'!AP113,"CaCl2",IF(MAX('2. Collected Data'!AQ113:AT113)='2. Collected Data'!AQ113,"MgCl2",IF(MAX('2. Collected Data'!AR113:AT113)='2. Collected Data'!AR113,"Potassium Acetate",IF('2. Collected Data'!AS113&gt;'2. Collected Data'!AT113,"Enhanced Brine","Ag Byproduct")))))</f>
        <v>CaCl2</v>
      </c>
      <c r="U113" s="72" t="str">
        <f>IF('2. Collected Data'!BC113&gt;0,'2. Collected Data'!BC113/'2. Collected Data'!$G113,"")</f>
        <v/>
      </c>
      <c r="V113" s="72" t="str">
        <f>IF('2. Collected Data'!BD113&gt;0,'2. Collected Data'!BD113/'2. Collected Data'!$G113,"")</f>
        <v/>
      </c>
      <c r="W113" s="72" t="str">
        <f>IF('2. Collected Data'!BE113&gt;0,'2. Collected Data'!BE113/'2. Collected Data'!$G113,"")</f>
        <v/>
      </c>
      <c r="X113" s="72" t="str">
        <f>IF('2. Collected Data'!BF113&gt;0,'2. Collected Data'!BF113/'2. Collected Data'!$G113,"")</f>
        <v/>
      </c>
      <c r="Y113" s="74" t="str">
        <f>IF(AND('2. Collected Data'!BB113&gt;0,'2. Collected Data'!BH113&gt;0),('2. Collected Data'!BH113-'2. Collected Data'!BB113)/'2. Collected Data'!BH113,"")</f>
        <v/>
      </c>
    </row>
    <row r="114" spans="1:25" s="51" customFormat="1" ht="11.25" customHeight="1" x14ac:dyDescent="0.15">
      <c r="A114" s="190" t="s">
        <v>345</v>
      </c>
      <c r="B114" s="46"/>
      <c r="C114" s="46"/>
      <c r="D114" s="46"/>
      <c r="E114" s="46"/>
      <c r="F114" s="46"/>
      <c r="G114" s="146">
        <f>'2. Collected Data'!G114*'2. Collected Data'!AA114</f>
        <v>15000</v>
      </c>
      <c r="H114" s="45">
        <f>'2. Collected Data'!I114/'3. Calculated Stats'!$G114*1000</f>
        <v>18.599999999999998</v>
      </c>
      <c r="I114" s="45">
        <f>'2. Collected Data'!J114/'3. Calculated Stats'!$G114*1000</f>
        <v>20</v>
      </c>
      <c r="J114" s="45">
        <f>'2. Collected Data'!K114/'3. Calculated Stats'!$G114*1000</f>
        <v>5.7333333333333334</v>
      </c>
      <c r="K114" s="66">
        <f>('2. Collected Data'!Y114+'2. Collected Data'!Z114)/G114*1000</f>
        <v>13.933333333333334</v>
      </c>
      <c r="L114" s="73">
        <f>IF(SUM('2. Collected Data'!Y114:Z114)&gt;0,(ROUND('2. Collected Data'!Y114/SUM('2. Collected Data'!Y114:Z114),2)),"")</f>
        <v>0.93</v>
      </c>
      <c r="M114" s="73">
        <f>IF(SUM('2. Collected Data'!Y114:Z114)&gt;0,1-L114,"")</f>
        <v>6.9999999999999951E-2</v>
      </c>
      <c r="N114" s="66">
        <f>IF('2. Collected Data'!AD114&gt;0,'2. Collected Data'!AE114/'2. Collected Data'!AD114,"")</f>
        <v>629.64285714285711</v>
      </c>
      <c r="O114" s="66">
        <f>IF('2. Collected Data'!AF114&gt;0,'2. Collected Data'!AG114/'2. Collected Data'!AF114,"")</f>
        <v>14111.111111111111</v>
      </c>
      <c r="P114" s="66">
        <f>SUM('2. Collected Data'!AI114:AK114)/'2. Collected Data'!G114</f>
        <v>0</v>
      </c>
      <c r="Q114" s="50" t="str">
        <f>IF(MAX('2. Collected Data'!AI114:AK114)='2. Collected Data'!AI114,"NaCl",IF(MAX('2. Collected Data'!AJ114:AK114)='2. Collected Data'!AJ114,"CaCl2","MgCl2"))</f>
        <v>NaCl</v>
      </c>
      <c r="R114" s="66">
        <f>'2. Collected Data'!AL114/'2. Collected Data'!G114</f>
        <v>0</v>
      </c>
      <c r="S114" s="66">
        <f>SUM('2. Collected Data'!AO114:AU114)/'2. Collected Data'!G114</f>
        <v>0</v>
      </c>
      <c r="T114" s="50" t="str">
        <f>IF(MAX('2. Collected Data'!AO114:AT114)='2. Collected Data'!AO114,"NaCl",IF(MAX('2. Collected Data'!AP114:AT114)='2. Collected Data'!AP114,"CaCl2",IF(MAX('2. Collected Data'!AQ114:AT114)='2. Collected Data'!AQ114,"MgCl2",IF(MAX('2. Collected Data'!AR114:AT114)='2. Collected Data'!AR114,"Potassium Acetate",IF('2. Collected Data'!AS114&gt;'2. Collected Data'!AT114,"Enhanced Brine","Ag Byproduct")))))</f>
        <v>NaCl</v>
      </c>
      <c r="U114" s="72" t="str">
        <f>IF('2. Collected Data'!BC114&gt;0,'2. Collected Data'!BC114/'2. Collected Data'!$G114,"")</f>
        <v/>
      </c>
      <c r="V114" s="72" t="str">
        <f>IF('2. Collected Data'!BD114&gt;0,'2. Collected Data'!BD114/'2. Collected Data'!$G114,"")</f>
        <v/>
      </c>
      <c r="W114" s="72" t="str">
        <f>IF('2. Collected Data'!BE114&gt;0,'2. Collected Data'!BE114/'2. Collected Data'!$G114,"")</f>
        <v/>
      </c>
      <c r="X114" s="72" t="str">
        <f>IF('2. Collected Data'!BF114&gt;0,'2. Collected Data'!BF114/'2. Collected Data'!$G114,"")</f>
        <v/>
      </c>
      <c r="Y114" s="74">
        <f>IF(AND('2. Collected Data'!BB114&gt;0,'2. Collected Data'!BH114&gt;0),('2. Collected Data'!BH114-'2. Collected Data'!BB114)/'2. Collected Data'!BH114,"")</f>
        <v>0</v>
      </c>
    </row>
    <row r="115" spans="1:25" s="51" customFormat="1" ht="11.25" customHeight="1" x14ac:dyDescent="0.15">
      <c r="A115" s="190" t="s">
        <v>153</v>
      </c>
      <c r="B115" s="46"/>
      <c r="C115" s="46"/>
      <c r="D115" s="46"/>
      <c r="E115" s="46"/>
      <c r="F115" s="46"/>
      <c r="G115" s="146">
        <f>'2. Collected Data'!G115*'2. Collected Data'!AA115</f>
        <v>14000</v>
      </c>
      <c r="H115" s="45">
        <f>'2. Collected Data'!I115/'3. Calculated Stats'!$G115*1000</f>
        <v>14.071428571428571</v>
      </c>
      <c r="I115" s="45">
        <f>'2. Collected Data'!J115/'3. Calculated Stats'!$G115*1000</f>
        <v>0.57142857142857151</v>
      </c>
      <c r="J115" s="45">
        <f>'2. Collected Data'!K115/'3. Calculated Stats'!$G115*1000</f>
        <v>0.14285714285714288</v>
      </c>
      <c r="K115" s="66">
        <f>('2. Collected Data'!Y115+'2. Collected Data'!Z115)/G115*1000</f>
        <v>31.928571428571431</v>
      </c>
      <c r="L115" s="73">
        <f>IF(SUM('2. Collected Data'!Y115:Z115)&gt;0,(ROUND('2. Collected Data'!Y115/SUM('2. Collected Data'!Y115:Z115),2)),"")</f>
        <v>1</v>
      </c>
      <c r="M115" s="73">
        <f>IF(SUM('2. Collected Data'!Y115:Z115)&gt;0,1-L115,"")</f>
        <v>0</v>
      </c>
      <c r="N115" s="66">
        <f>IF('2. Collected Data'!AD115&gt;0,'2. Collected Data'!AE115/'2. Collected Data'!AD115,"")</f>
        <v>2.5</v>
      </c>
      <c r="O115" s="66">
        <f>IF('2. Collected Data'!AF115&gt;0,'2. Collected Data'!AG115/'2. Collected Data'!AF115,"")</f>
        <v>11281.25</v>
      </c>
      <c r="P115" s="66">
        <f>SUM('2. Collected Data'!AI115:AK115)/'2. Collected Data'!G115</f>
        <v>2.0714285714285713E-3</v>
      </c>
      <c r="Q115" s="50" t="str">
        <f>IF(MAX('2. Collected Data'!AI115:AK115)='2. Collected Data'!AI115,"NaCl",IF(MAX('2. Collected Data'!AJ115:AK115)='2. Collected Data'!AJ115,"CaCl2","MgCl2"))</f>
        <v>NaCl</v>
      </c>
      <c r="R115" s="66">
        <f>'2. Collected Data'!AL115/'2. Collected Data'!G115</f>
        <v>1.2142857142857142E-3</v>
      </c>
      <c r="S115" s="66">
        <f>SUM('2. Collected Data'!AO115:AU115)/'2. Collected Data'!G115</f>
        <v>13.857142857142858</v>
      </c>
      <c r="T115" s="50" t="str">
        <f>IF(MAX('2. Collected Data'!AO115:AT115)='2. Collected Data'!AO115,"NaCl",IF(MAX('2. Collected Data'!AP115:AT115)='2. Collected Data'!AP115,"CaCl2",IF(MAX('2. Collected Data'!AQ115:AT115)='2. Collected Data'!AQ115,"MgCl2",IF(MAX('2. Collected Data'!AR115:AT115)='2. Collected Data'!AR115,"Potassium Acetate",IF('2. Collected Data'!AS115&gt;'2. Collected Data'!AT115,"Enhanced Brine","Ag Byproduct")))))</f>
        <v>MgCl2</v>
      </c>
      <c r="U115" s="72">
        <f>IF('2. Collected Data'!BC115&gt;0,'2. Collected Data'!BC115/'2. Collected Data'!$G115,"")</f>
        <v>178.57142857142858</v>
      </c>
      <c r="V115" s="72">
        <f>IF('2. Collected Data'!BD115&gt;0,'2. Collected Data'!BD115/'2. Collected Data'!$G115,"")</f>
        <v>200</v>
      </c>
      <c r="W115" s="72">
        <f>IF('2. Collected Data'!BE115&gt;0,'2. Collected Data'!BE115/'2. Collected Data'!$G115,"")</f>
        <v>200</v>
      </c>
      <c r="X115" s="72">
        <f>IF('2. Collected Data'!BF115&gt;0,'2. Collected Data'!BF115/'2. Collected Data'!$G115,"")</f>
        <v>557.14285714285711</v>
      </c>
      <c r="Y115" s="74">
        <f>IF(AND('2. Collected Data'!BB115&gt;0,'2. Collected Data'!BH115&gt;0),('2. Collected Data'!BH115-'2. Collected Data'!BB115)/'2. Collected Data'!BH115,"")</f>
        <v>0</v>
      </c>
    </row>
    <row r="116" spans="1:25" s="51" customFormat="1" ht="11.25" customHeight="1" x14ac:dyDescent="0.15">
      <c r="A116" s="191" t="s">
        <v>154</v>
      </c>
      <c r="B116" s="46"/>
      <c r="C116" s="46"/>
      <c r="D116" s="46"/>
      <c r="E116" s="46"/>
      <c r="F116" s="46"/>
      <c r="G116" s="146"/>
      <c r="H116" s="45"/>
      <c r="I116" s="45"/>
      <c r="J116" s="45"/>
      <c r="K116" s="66"/>
      <c r="L116" s="73"/>
      <c r="M116" s="73"/>
      <c r="N116" s="66"/>
      <c r="O116" s="66"/>
      <c r="P116" s="66"/>
      <c r="Q116" s="50"/>
      <c r="R116" s="66"/>
      <c r="S116" s="66"/>
      <c r="T116" s="50"/>
      <c r="U116" s="72"/>
      <c r="V116" s="72"/>
      <c r="W116" s="72"/>
      <c r="X116" s="72"/>
      <c r="Y116" s="74"/>
    </row>
    <row r="117" spans="1:25" s="51" customFormat="1" ht="11.25" customHeight="1" x14ac:dyDescent="0.15">
      <c r="A117" s="190" t="s">
        <v>131</v>
      </c>
      <c r="B117" s="46"/>
      <c r="C117" s="46"/>
      <c r="D117" s="46"/>
      <c r="E117" s="46"/>
      <c r="F117" s="46"/>
      <c r="G117" s="146"/>
      <c r="H117" s="45"/>
      <c r="I117" s="45"/>
      <c r="J117" s="45"/>
      <c r="K117" s="66"/>
      <c r="L117" s="73"/>
      <c r="M117" s="73"/>
      <c r="N117" s="66"/>
      <c r="O117" s="66"/>
      <c r="P117" s="66"/>
      <c r="Q117" s="50"/>
      <c r="R117" s="66"/>
      <c r="S117" s="66"/>
      <c r="T117" s="50"/>
      <c r="U117" s="72"/>
      <c r="V117" s="72"/>
      <c r="W117" s="72"/>
      <c r="X117" s="72"/>
      <c r="Y117" s="74"/>
    </row>
    <row r="118" spans="1:25" s="51" customFormat="1" ht="11.25" customHeight="1" x14ac:dyDescent="0.15">
      <c r="A118" s="190" t="s">
        <v>132</v>
      </c>
      <c r="B118" s="46"/>
      <c r="C118" s="46"/>
      <c r="D118" s="46"/>
      <c r="E118" s="46"/>
      <c r="F118" s="46"/>
      <c r="G118" s="146">
        <f>'2. Collected Data'!G118*'2. Collected Data'!AA118</f>
        <v>22540</v>
      </c>
      <c r="H118" s="45">
        <f>'2. Collected Data'!I118/'3. Calculated Stats'!$G118*1000</f>
        <v>38.952972493345165</v>
      </c>
      <c r="I118" s="45">
        <f>'2. Collected Data'!J118/'3. Calculated Stats'!$G118*1000</f>
        <v>3.9929015084294583</v>
      </c>
      <c r="J118" s="45">
        <f>'2. Collected Data'!K118/'3. Calculated Stats'!$G118*1000</f>
        <v>1.5971606033717836</v>
      </c>
      <c r="K118" s="66">
        <f>('2. Collected Data'!Y118+'2. Collected Data'!Z118)/G118*1000</f>
        <v>88.952972493345158</v>
      </c>
      <c r="L118" s="73">
        <f>IF(SUM('2. Collected Data'!Y118:Z118)&gt;0,(ROUND('2. Collected Data'!Y118/SUM('2. Collected Data'!Y118:Z118),2)),"")</f>
        <v>0.93</v>
      </c>
      <c r="M118" s="73">
        <f>IF(SUM('2. Collected Data'!Y118:Z118)&gt;0,1-L118,"")</f>
        <v>6.9999999999999951E-2</v>
      </c>
      <c r="N118" s="66">
        <f>IF('2. Collected Data'!AD118&gt;0,'2. Collected Data'!AE118/'2. Collected Data'!AD118,"")</f>
        <v>1091.7475728155339</v>
      </c>
      <c r="O118" s="66">
        <f>IF('2. Collected Data'!AF118&gt;0,'2. Collected Data'!AG118/'2. Collected Data'!AF118,"")</f>
        <v>43940.970059880237</v>
      </c>
      <c r="P118" s="66">
        <f>SUM('2. Collected Data'!AI118:AK118)/'2. Collected Data'!G118</f>
        <v>9.7471304347826084</v>
      </c>
      <c r="Q118" s="50" t="str">
        <f>IF(MAX('2. Collected Data'!AI118:AK118)='2. Collected Data'!AI118,"NaCl",IF(MAX('2. Collected Data'!AJ118:AK118)='2. Collected Data'!AJ118,"CaCl2","MgCl2"))</f>
        <v>NaCl</v>
      </c>
      <c r="R118" s="66">
        <f>'2. Collected Data'!AL118/'2. Collected Data'!G118</f>
        <v>4.0608695652173912E-2</v>
      </c>
      <c r="S118" s="66">
        <f>SUM('2. Collected Data'!AO118:AU118)/'2. Collected Data'!G118</f>
        <v>585.44547826086955</v>
      </c>
      <c r="T118" s="50" t="str">
        <f>IF(MAX('2. Collected Data'!AO118:AT118)='2. Collected Data'!AO118,"NaCl",IF(MAX('2. Collected Data'!AP118:AT118)='2. Collected Data'!AP118,"CaCl2",IF(MAX('2. Collected Data'!AQ118:AT118)='2. Collected Data'!AQ118,"MgCl2",IF(MAX('2. Collected Data'!AR118:AT118)='2. Collected Data'!AR118,"Potassium Acetate",IF('2. Collected Data'!AS118&gt;'2. Collected Data'!AT118,"Enhanced Brine","Ag Byproduct")))))</f>
        <v>MgCl2</v>
      </c>
      <c r="U118" s="72">
        <f>IF('2. Collected Data'!BC118&gt;0,'2. Collected Data'!BC118/'2. Collected Data'!$G118,"")</f>
        <v>909.01665217391303</v>
      </c>
      <c r="V118" s="72">
        <f>IF('2. Collected Data'!BD118&gt;0,'2. Collected Data'!BD118/'2. Collected Data'!$G118,"")</f>
        <v>677.57869565217391</v>
      </c>
      <c r="W118" s="72">
        <f>IF('2. Collected Data'!BE118&gt;0,'2. Collected Data'!BE118/'2. Collected Data'!$G118,"")</f>
        <v>1072.2170434782608</v>
      </c>
      <c r="X118" s="72">
        <f>IF('2. Collected Data'!BF118&gt;0,'2. Collected Data'!BF118/'2. Collected Data'!$G118,"")</f>
        <v>2715.5882608695651</v>
      </c>
      <c r="Y118" s="74">
        <f>IF(AND('2. Collected Data'!BB118&gt;0,'2. Collected Data'!BH118&gt;0),('2. Collected Data'!BH118-'2. Collected Data'!BB118)/'2. Collected Data'!BH118,"")</f>
        <v>0.28399999999999997</v>
      </c>
    </row>
    <row r="119" spans="1:25" s="51" customFormat="1" ht="11.25" customHeight="1" x14ac:dyDescent="0.15">
      <c r="A119" s="190" t="s">
        <v>133</v>
      </c>
      <c r="B119" s="46"/>
      <c r="C119" s="46"/>
      <c r="D119" s="46"/>
      <c r="E119" s="46"/>
      <c r="F119" s="46"/>
      <c r="G119" s="146">
        <f>'2. Collected Data'!G119*'2. Collected Data'!AA119</f>
        <v>10870</v>
      </c>
      <c r="H119" s="45">
        <f>'2. Collected Data'!I119/'3. Calculated Stats'!$G119*1000</f>
        <v>58.32566697332107</v>
      </c>
      <c r="I119" s="45">
        <f>'2. Collected Data'!J119/'3. Calculated Stats'!$G119*1000</f>
        <v>0.18399264029438822</v>
      </c>
      <c r="J119" s="45">
        <f>'2. Collected Data'!K119/'3. Calculated Stats'!$G119*1000</f>
        <v>1.3799448022079117</v>
      </c>
      <c r="K119" s="66">
        <f>('2. Collected Data'!Y119+'2. Collected Data'!Z119)/G119*1000</f>
        <v>127.69089236430543</v>
      </c>
      <c r="L119" s="73">
        <f>IF(SUM('2. Collected Data'!Y119:Z119)&gt;0,(ROUND('2. Collected Data'!Y119/SUM('2. Collected Data'!Y119:Z119),2)),"")</f>
        <v>1</v>
      </c>
      <c r="M119" s="73">
        <f>IF(SUM('2. Collected Data'!Y119:Z119)&gt;0,1-L119,"")</f>
        <v>0</v>
      </c>
      <c r="N119" s="66">
        <f>IF('2. Collected Data'!AD119&gt;0,'2. Collected Data'!AE119/'2. Collected Data'!AD119,"")</f>
        <v>1515.1515151515152</v>
      </c>
      <c r="O119" s="66">
        <f>IF('2. Collected Data'!AF119&gt;0,'2. Collected Data'!AG119/'2. Collected Data'!AF119,"")</f>
        <v>6761.363636363636</v>
      </c>
      <c r="P119" s="66">
        <f>SUM('2. Collected Data'!AI119:AK119)/'2. Collected Data'!G119</f>
        <v>10.271389144434222</v>
      </c>
      <c r="Q119" s="50" t="str">
        <f>IF(MAX('2. Collected Data'!AI119:AK119)='2. Collected Data'!AI119,"NaCl",IF(MAX('2. Collected Data'!AJ119:AK119)='2. Collected Data'!AJ119,"CaCl2","MgCl2"))</f>
        <v>NaCl</v>
      </c>
      <c r="R119" s="66">
        <f>'2. Collected Data'!AL119/'2. Collected Data'!G119</f>
        <v>0</v>
      </c>
      <c r="S119" s="66">
        <f>SUM('2. Collected Data'!AO119:AU119)/'2. Collected Data'!G119</f>
        <v>83.652253909843608</v>
      </c>
      <c r="T119" s="50" t="str">
        <f>IF(MAX('2. Collected Data'!AO119:AT119)='2. Collected Data'!AO119,"NaCl",IF(MAX('2. Collected Data'!AP119:AT119)='2. Collected Data'!AP119,"CaCl2",IF(MAX('2. Collected Data'!AQ119:AT119)='2. Collected Data'!AQ119,"MgCl2",IF(MAX('2. Collected Data'!AR119:AT119)='2. Collected Data'!AR119,"Potassium Acetate",IF('2. Collected Data'!AS119&gt;'2. Collected Data'!AT119,"Enhanced Brine","Ag Byproduct")))))</f>
        <v>MgCl2</v>
      </c>
      <c r="U119" s="72">
        <f>IF('2. Collected Data'!BC119&gt;0,'2. Collected Data'!BC119/'2. Collected Data'!$G119,"")</f>
        <v>1219.7371665133394</v>
      </c>
      <c r="V119" s="72">
        <f>IF('2. Collected Data'!BD119&gt;0,'2. Collected Data'!BD119/'2. Collected Data'!$G119,"")</f>
        <v>241.35988960441583</v>
      </c>
      <c r="W119" s="72">
        <f>IF('2. Collected Data'!BE119&gt;0,'2. Collected Data'!BE119/'2. Collected Data'!$G119,"")</f>
        <v>1400.8792088316468</v>
      </c>
      <c r="X119" s="72">
        <f>IF('2. Collected Data'!BF119&gt;0,'2. Collected Data'!BF119/'2. Collected Data'!$G119,"")</f>
        <v>2962.6494940202392</v>
      </c>
      <c r="Y119" s="74">
        <f>IF(AND('2. Collected Data'!BB119&gt;0,'2. Collected Data'!BH119&gt;0),('2. Collected Data'!BH119-'2. Collected Data'!BB119)/'2. Collected Data'!BH119,"")</f>
        <v>1.2248123271434305E-2</v>
      </c>
    </row>
    <row r="120" spans="1:25" s="51" customFormat="1" ht="11.25" customHeight="1" x14ac:dyDescent="0.15">
      <c r="A120" s="190" t="s">
        <v>134</v>
      </c>
      <c r="B120" s="46"/>
      <c r="C120" s="46"/>
      <c r="D120" s="46"/>
      <c r="E120" s="46"/>
      <c r="F120" s="46"/>
      <c r="G120" s="146">
        <f>'2. Collected Data'!G120*'2. Collected Data'!AA120</f>
        <v>13472</v>
      </c>
      <c r="H120" s="45">
        <f>'2. Collected Data'!I120/'3. Calculated Stats'!$G120*1000</f>
        <v>25.75712589073634</v>
      </c>
      <c r="I120" s="45">
        <f>'2. Collected Data'!J120/'3. Calculated Stats'!$G120*1000</f>
        <v>0.8165083135391924</v>
      </c>
      <c r="J120" s="45">
        <f>'2. Collected Data'!K120/'3. Calculated Stats'!$G120*1000</f>
        <v>0.8165083135391924</v>
      </c>
      <c r="K120" s="66">
        <f>('2. Collected Data'!Y120+'2. Collected Data'!Z120)/G120*1000</f>
        <v>24.421021377672211</v>
      </c>
      <c r="L120" s="73">
        <f>IF(SUM('2. Collected Data'!Y120:Z120)&gt;0,(ROUND('2. Collected Data'!Y120/SUM('2. Collected Data'!Y120:Z120),2)),"")</f>
        <v>0.87</v>
      </c>
      <c r="M120" s="73">
        <f>IF(SUM('2. Collected Data'!Y120:Z120)&gt;0,1-L120,"")</f>
        <v>0.13</v>
      </c>
      <c r="N120" s="66">
        <f>IF('2. Collected Data'!AD120&gt;0,'2. Collected Data'!AE120/'2. Collected Data'!AD120,"")</f>
        <v>2457.8947368421054</v>
      </c>
      <c r="O120" s="66">
        <f>IF('2. Collected Data'!AF120&gt;0,'2. Collected Data'!AG120/'2. Collected Data'!AF120,"")</f>
        <v>19692.857142857141</v>
      </c>
      <c r="P120" s="66">
        <f>SUM('2. Collected Data'!AI120:AK120)/'2. Collected Data'!G120</f>
        <v>2.3093824228028503</v>
      </c>
      <c r="Q120" s="50" t="str">
        <f>IF(MAX('2. Collected Data'!AI120:AK120)='2. Collected Data'!AI120,"NaCl",IF(MAX('2. Collected Data'!AJ120:AK120)='2. Collected Data'!AJ120,"CaCl2","MgCl2"))</f>
        <v>NaCl</v>
      </c>
      <c r="R120" s="66">
        <f>'2. Collected Data'!AL120/'2. Collected Data'!G120</f>
        <v>0</v>
      </c>
      <c r="S120" s="66">
        <f>SUM('2. Collected Data'!AO120:AU120)/'2. Collected Data'!G120</f>
        <v>27.01900237529691</v>
      </c>
      <c r="T120" s="50" t="str">
        <f>IF(MAX('2. Collected Data'!AO120:AT120)='2. Collected Data'!AO120,"NaCl",IF(MAX('2. Collected Data'!AP120:AT120)='2. Collected Data'!AP120,"CaCl2",IF(MAX('2. Collected Data'!AQ120:AT120)='2. Collected Data'!AQ120,"MgCl2",IF(MAX('2. Collected Data'!AR120:AT120)='2. Collected Data'!AR120,"Potassium Acetate",IF('2. Collected Data'!AS120&gt;'2. Collected Data'!AT120,"Enhanced Brine","Ag Byproduct")))))</f>
        <v>NaCl</v>
      </c>
      <c r="U120" s="72">
        <f>IF('2. Collected Data'!BC120&gt;0,'2. Collected Data'!BC120/'2. Collected Data'!$G120,"")</f>
        <v>209.10503266033254</v>
      </c>
      <c r="V120" s="72">
        <f>IF('2. Collected Data'!BD120&gt;0,'2. Collected Data'!BD120/'2. Collected Data'!$G120,"")</f>
        <v>110.58447149643706</v>
      </c>
      <c r="W120" s="72">
        <f>IF('2. Collected Data'!BE120&gt;0,'2. Collected Data'!BE120/'2. Collected Data'!$G120,"")</f>
        <v>148.06279691211401</v>
      </c>
      <c r="X120" s="72">
        <f>IF('2. Collected Data'!BF120&gt;0,'2. Collected Data'!BF120/'2. Collected Data'!$G120,"")</f>
        <v>591.14533847980999</v>
      </c>
      <c r="Y120" s="74">
        <f>IF(AND('2. Collected Data'!BB120&gt;0,'2. Collected Data'!BH120&gt;0),('2. Collected Data'!BH120-'2. Collected Data'!BB120)/'2. Collected Data'!BH120,"")</f>
        <v>8.9062500000000044E-3</v>
      </c>
    </row>
    <row r="121" spans="1:25" s="51" customFormat="1" ht="11.25" customHeight="1" x14ac:dyDescent="0.15">
      <c r="A121" s="191" t="s">
        <v>347</v>
      </c>
      <c r="B121" s="46"/>
      <c r="C121" s="46"/>
      <c r="D121" s="46"/>
      <c r="E121" s="46"/>
      <c r="F121" s="46"/>
      <c r="G121" s="146"/>
      <c r="H121" s="45"/>
      <c r="I121" s="45"/>
      <c r="J121" s="45"/>
      <c r="K121" s="66"/>
      <c r="L121" s="73"/>
      <c r="M121" s="73"/>
      <c r="N121" s="66"/>
      <c r="O121" s="66"/>
      <c r="P121" s="66"/>
      <c r="Q121" s="50"/>
      <c r="R121" s="66"/>
      <c r="S121" s="66"/>
      <c r="T121" s="50"/>
      <c r="U121" s="72"/>
      <c r="V121" s="72"/>
      <c r="W121" s="72"/>
      <c r="X121" s="72"/>
      <c r="Y121" s="74"/>
    </row>
    <row r="122" spans="1:25" s="51" customFormat="1" ht="11.25" customHeight="1" x14ac:dyDescent="0.15">
      <c r="A122" s="191" t="s">
        <v>348</v>
      </c>
      <c r="B122" s="46"/>
      <c r="C122" s="46"/>
      <c r="D122" s="46"/>
      <c r="E122" s="46"/>
      <c r="F122" s="46"/>
      <c r="G122" s="146"/>
      <c r="H122" s="45"/>
      <c r="I122" s="45"/>
      <c r="J122" s="45"/>
      <c r="K122" s="66"/>
      <c r="L122" s="73"/>
      <c r="M122" s="73"/>
      <c r="N122" s="66"/>
      <c r="O122" s="66"/>
      <c r="P122" s="66"/>
      <c r="Q122" s="50"/>
      <c r="R122" s="66"/>
      <c r="S122" s="66"/>
      <c r="T122" s="50"/>
      <c r="U122" s="72"/>
      <c r="V122" s="72"/>
      <c r="W122" s="72"/>
      <c r="X122" s="72"/>
      <c r="Y122" s="74"/>
    </row>
    <row r="123" spans="1:25" s="51" customFormat="1" ht="11.25" customHeight="1" x14ac:dyDescent="0.15">
      <c r="A123" s="191" t="s">
        <v>349</v>
      </c>
      <c r="B123" s="46"/>
      <c r="C123" s="46"/>
      <c r="D123" s="46"/>
      <c r="E123" s="46"/>
      <c r="F123" s="46"/>
      <c r="G123" s="146"/>
      <c r="H123" s="45"/>
      <c r="I123" s="45"/>
      <c r="J123" s="45"/>
      <c r="K123" s="66"/>
      <c r="L123" s="73"/>
      <c r="M123" s="73"/>
      <c r="N123" s="66"/>
      <c r="O123" s="66"/>
      <c r="P123" s="66"/>
      <c r="Q123" s="50"/>
      <c r="R123" s="66"/>
      <c r="S123" s="66"/>
      <c r="T123" s="50"/>
      <c r="U123" s="72"/>
      <c r="V123" s="72"/>
      <c r="W123" s="72"/>
      <c r="X123" s="72"/>
      <c r="Y123" s="74"/>
    </row>
    <row r="124" spans="1:25" s="51" customFormat="1" ht="11.25" customHeight="1" x14ac:dyDescent="0.15">
      <c r="A124" s="191" t="s">
        <v>350</v>
      </c>
      <c r="B124" s="46"/>
      <c r="C124" s="46"/>
      <c r="D124" s="46"/>
      <c r="E124" s="46"/>
      <c r="F124" s="46"/>
      <c r="G124" s="146"/>
      <c r="H124" s="45"/>
      <c r="I124" s="45"/>
      <c r="J124" s="45"/>
      <c r="K124" s="66"/>
      <c r="L124" s="73"/>
      <c r="M124" s="73"/>
      <c r="N124" s="66"/>
      <c r="O124" s="66"/>
      <c r="P124" s="66"/>
      <c r="Q124" s="50"/>
      <c r="R124" s="66"/>
      <c r="S124" s="66"/>
      <c r="T124" s="50"/>
      <c r="U124" s="72"/>
      <c r="V124" s="72"/>
      <c r="W124" s="72"/>
      <c r="X124" s="72"/>
      <c r="Y124" s="74"/>
    </row>
    <row r="125" spans="1:25" s="51" customFormat="1" ht="11.25" customHeight="1" x14ac:dyDescent="0.15">
      <c r="A125" s="191" t="s">
        <v>351</v>
      </c>
      <c r="B125" s="46"/>
      <c r="C125" s="46"/>
      <c r="D125" s="46"/>
      <c r="E125" s="46"/>
      <c r="F125" s="46"/>
      <c r="G125" s="146"/>
      <c r="H125" s="45"/>
      <c r="I125" s="45"/>
      <c r="J125" s="45"/>
      <c r="K125" s="66"/>
      <c r="L125" s="73"/>
      <c r="M125" s="73"/>
      <c r="N125" s="66"/>
      <c r="O125" s="66"/>
      <c r="P125" s="66"/>
      <c r="Q125" s="50"/>
      <c r="R125" s="66"/>
      <c r="S125" s="66"/>
      <c r="T125" s="50"/>
      <c r="U125" s="72"/>
      <c r="V125" s="72"/>
      <c r="W125" s="72"/>
      <c r="X125" s="72"/>
      <c r="Y125" s="74"/>
    </row>
    <row r="126" spans="1:25" s="51" customFormat="1" ht="11.25" customHeight="1" x14ac:dyDescent="0.15">
      <c r="A126" s="190" t="s">
        <v>135</v>
      </c>
      <c r="B126" s="46"/>
      <c r="C126" s="46"/>
      <c r="D126" s="46"/>
      <c r="E126" s="46"/>
      <c r="F126" s="46"/>
      <c r="G126" s="146">
        <f>'2. Collected Data'!G126*'2. Collected Data'!AA126</f>
        <v>37491.78</v>
      </c>
      <c r="H126" s="45">
        <f>'2. Collected Data'!I126/'3. Calculated Stats'!$G126*1000</f>
        <v>49.237459517792963</v>
      </c>
      <c r="I126" s="45">
        <f>'2. Collected Data'!J126/'3. Calculated Stats'!$G126*1000</f>
        <v>2.4805437351867532</v>
      </c>
      <c r="J126" s="45">
        <f>'2. Collected Data'!K126/'3. Calculated Stats'!$G126*1000</f>
        <v>0.21338010625262391</v>
      </c>
      <c r="K126" s="66">
        <f>('2. Collected Data'!Y126+'2. Collected Data'!Z126)/G126*1000</f>
        <v>99.755199673101671</v>
      </c>
      <c r="L126" s="73">
        <f>IF(SUM('2. Collected Data'!Y126:Z126)&gt;0,(ROUND('2. Collected Data'!Y126/SUM('2. Collected Data'!Y126:Z126),2)),"")</f>
        <v>0.44</v>
      </c>
      <c r="M126" s="73">
        <f>IF(SUM('2. Collected Data'!Y126:Z126)&gt;0,1-L126,"")</f>
        <v>0.56000000000000005</v>
      </c>
      <c r="N126" s="66">
        <f>IF('2. Collected Data'!AD126&gt;0,'2. Collected Data'!AE126/'2. Collected Data'!AD126,"")</f>
        <v>2551.372340425532</v>
      </c>
      <c r="O126" s="66">
        <f>IF('2. Collected Data'!AF126&gt;0,'2. Collected Data'!AG126/'2. Collected Data'!AF126,"")</f>
        <v>2040.8163265306123</v>
      </c>
      <c r="P126" s="66">
        <f>SUM('2. Collected Data'!AI126:AK126)/'2. Collected Data'!G126</f>
        <v>8.0071471666589318</v>
      </c>
      <c r="Q126" s="50" t="str">
        <f>IF(MAX('2. Collected Data'!AI126:AK126)='2. Collected Data'!AI126,"NaCl",IF(MAX('2. Collected Data'!AJ126:AK126)='2. Collected Data'!AJ126,"CaCl2","MgCl2"))</f>
        <v>NaCl</v>
      </c>
      <c r="R126" s="66">
        <f>'2. Collected Data'!AL126/'2. Collected Data'!G126</f>
        <v>3.4645194226574465E-2</v>
      </c>
      <c r="S126" s="66">
        <f>SUM('2. Collected Data'!AO126:AU126)/'2. Collected Data'!G126</f>
        <v>41.700097461363534</v>
      </c>
      <c r="T126" s="50" t="str">
        <f>IF(MAX('2. Collected Data'!AO126:AT126)='2. Collected Data'!AO126,"NaCl",IF(MAX('2. Collected Data'!AP126:AT126)='2. Collected Data'!AP126,"CaCl2",IF(MAX('2. Collected Data'!AQ126:AT126)='2. Collected Data'!AQ126,"MgCl2",IF(MAX('2. Collected Data'!AR126:AT126)='2. Collected Data'!AR126,"Potassium Acetate",IF('2. Collected Data'!AS126&gt;'2. Collected Data'!AT126,"Enhanced Brine","Ag Byproduct")))))</f>
        <v>NaCl</v>
      </c>
      <c r="U126" s="72">
        <f>IF('2. Collected Data'!BC126&gt;0,'2. Collected Data'!BC126/'2. Collected Data'!$G126,"")</f>
        <v>610.66686777741677</v>
      </c>
      <c r="V126" s="72">
        <f>IF('2. Collected Data'!BD126&gt;0,'2. Collected Data'!BD126/'2. Collected Data'!$G126,"")</f>
        <v>620.54599248155193</v>
      </c>
      <c r="W126" s="72">
        <f>IF('2. Collected Data'!BE126&gt;0,'2. Collected Data'!BE126/'2. Collected Data'!$G126,"")</f>
        <v>446.50633498862953</v>
      </c>
      <c r="X126" s="72">
        <f>IF('2. Collected Data'!BF126&gt;0,'2. Collected Data'!BF126/'2. Collected Data'!$G126,"")</f>
        <v>1677.7191952475982</v>
      </c>
      <c r="Y126" s="74">
        <f>IF(AND('2. Collected Data'!BB126&gt;0,'2. Collected Data'!BH126&gt;0),('2. Collected Data'!BH126-'2. Collected Data'!BB126)/'2. Collected Data'!BH126,"")</f>
        <v>0</v>
      </c>
    </row>
    <row r="127" spans="1:25" s="51" customFormat="1" ht="11.25" customHeight="1" x14ac:dyDescent="0.15">
      <c r="A127" s="191" t="s">
        <v>155</v>
      </c>
      <c r="B127" s="46"/>
      <c r="C127" s="46"/>
      <c r="D127" s="46"/>
      <c r="E127" s="46"/>
      <c r="F127" s="46"/>
      <c r="G127" s="146"/>
      <c r="H127" s="45"/>
      <c r="I127" s="45"/>
      <c r="J127" s="45"/>
      <c r="K127" s="66"/>
      <c r="L127" s="73"/>
      <c r="M127" s="73"/>
      <c r="N127" s="66"/>
      <c r="O127" s="66"/>
      <c r="P127" s="66"/>
      <c r="Q127" s="50"/>
      <c r="R127" s="66"/>
      <c r="S127" s="66"/>
      <c r="T127" s="50"/>
      <c r="U127" s="72"/>
      <c r="V127" s="72"/>
      <c r="W127" s="72"/>
      <c r="X127" s="72"/>
      <c r="Y127" s="74"/>
    </row>
    <row r="128" spans="1:25" s="51" customFormat="1" ht="11.25" customHeight="1" x14ac:dyDescent="0.15">
      <c r="A128" s="190" t="s">
        <v>136</v>
      </c>
      <c r="B128" s="46"/>
      <c r="C128" s="46"/>
      <c r="D128" s="46"/>
      <c r="E128" s="46"/>
      <c r="F128" s="46"/>
      <c r="G128" s="146">
        <f>'2. Collected Data'!G128*'2. Collected Data'!AA128</f>
        <v>23880.78</v>
      </c>
      <c r="H128" s="45">
        <f>'2. Collected Data'!I128/'3. Calculated Stats'!$G128*1000</f>
        <v>37.352213788661849</v>
      </c>
      <c r="I128" s="45">
        <f>'2. Collected Data'!J128/'3. Calculated Stats'!$G128*1000</f>
        <v>2.2193579941693695</v>
      </c>
      <c r="J128" s="45">
        <f>'2. Collected Data'!K128/'3. Calculated Stats'!$G128*1000</f>
        <v>0.50249614962325351</v>
      </c>
      <c r="K128" s="66">
        <f>('2. Collected Data'!Y128+'2. Collected Data'!Z128)/G128*1000</f>
        <v>64.822003301399704</v>
      </c>
      <c r="L128" s="73">
        <f>IF(SUM('2. Collected Data'!Y128:Z128)&gt;0,(ROUND('2. Collected Data'!Y128/SUM('2. Collected Data'!Y128:Z128),2)),"")</f>
        <v>0.68</v>
      </c>
      <c r="M128" s="73">
        <f>IF(SUM('2. Collected Data'!Y128:Z128)&gt;0,1-L128,"")</f>
        <v>0.31999999999999995</v>
      </c>
      <c r="N128" s="66">
        <f>IF('2. Collected Data'!AD128&gt;0,'2. Collected Data'!AE128/'2. Collected Data'!AD128,"")</f>
        <v>1833.0578512396694</v>
      </c>
      <c r="O128" s="66">
        <f>IF('2. Collected Data'!AF128&gt;0,'2. Collected Data'!AG128/'2. Collected Data'!AF128,"")</f>
        <v>2706.4220183486241</v>
      </c>
      <c r="P128" s="66">
        <f>SUM('2. Collected Data'!AI128:AK128)/'2. Collected Data'!G128</f>
        <v>6.2018489345825385</v>
      </c>
      <c r="Q128" s="50" t="str">
        <f>IF(MAX('2. Collected Data'!AI128:AK128)='2. Collected Data'!AI128,"NaCl",IF(MAX('2. Collected Data'!AJ128:AK128)='2. Collected Data'!AJ128,"CaCl2","MgCl2"))</f>
        <v>NaCl</v>
      </c>
      <c r="R128" s="66">
        <f>'2. Collected Data'!AL128/'2. Collected Data'!G128</f>
        <v>0.73248486858469442</v>
      </c>
      <c r="S128" s="66">
        <f>SUM('2. Collected Data'!AO128:AU128)/'2. Collected Data'!G128</f>
        <v>838.55832849680792</v>
      </c>
      <c r="T128" s="50" t="str">
        <f>IF(MAX('2. Collected Data'!AO128:AT128)='2. Collected Data'!AO128,"NaCl",IF(MAX('2. Collected Data'!AP128:AT128)='2. Collected Data'!AP128,"CaCl2",IF(MAX('2. Collected Data'!AQ128:AT128)='2. Collected Data'!AQ128,"MgCl2",IF(MAX('2. Collected Data'!AR128:AT128)='2. Collected Data'!AR128,"Potassium Acetate",IF('2. Collected Data'!AS128&gt;'2. Collected Data'!AT128,"Enhanced Brine","Ag Byproduct")))))</f>
        <v>NaCl</v>
      </c>
      <c r="U128" s="72">
        <f>IF('2. Collected Data'!BC128&gt;0,'2. Collected Data'!BC128/'2. Collected Data'!$G128,"")</f>
        <v>577.06657822734428</v>
      </c>
      <c r="V128" s="72">
        <f>IF('2. Collected Data'!BD128&gt;0,'2. Collected Data'!BD128/'2. Collected Data'!$G128,"")</f>
        <v>228.00762789155129</v>
      </c>
      <c r="W128" s="72">
        <f>IF('2. Collected Data'!BE128&gt;0,'2. Collected Data'!BE128/'2. Collected Data'!$G128,"")</f>
        <v>472.59762872066995</v>
      </c>
      <c r="X128" s="72">
        <f>IF('2. Collected Data'!BF128&gt;0,'2. Collected Data'!BF128/'2. Collected Data'!$G128,"")</f>
        <v>1310.8365807147002</v>
      </c>
      <c r="Y128" s="74">
        <f>IF(AND('2. Collected Data'!BB128&gt;0,'2. Collected Data'!BH128&gt;0),('2. Collected Data'!BH128-'2. Collected Data'!BB128)/'2. Collected Data'!BH128,"")</f>
        <v>-5.8416819528714553E-2</v>
      </c>
    </row>
    <row r="129" spans="1:25" s="51" customFormat="1" ht="11.25" customHeight="1" x14ac:dyDescent="0.15">
      <c r="A129" s="190" t="s">
        <v>109</v>
      </c>
      <c r="B129" s="46"/>
      <c r="C129" s="46"/>
      <c r="D129" s="46"/>
      <c r="E129" s="46"/>
      <c r="F129" s="46"/>
      <c r="G129" s="146">
        <f>'2. Collected Data'!G129*'2. Collected Data'!AA129</f>
        <v>25300</v>
      </c>
      <c r="H129" s="45">
        <f>'2. Collected Data'!I129/'3. Calculated Stats'!$G129*1000</f>
        <v>23.359683794466402</v>
      </c>
      <c r="I129" s="45">
        <f>'2. Collected Data'!J129/'3. Calculated Stats'!$G129*1000</f>
        <v>4.4664031620553359</v>
      </c>
      <c r="J129" s="45">
        <f>'2. Collected Data'!K129/'3. Calculated Stats'!$G129*1000</f>
        <v>0.15810276679841898</v>
      </c>
      <c r="K129" s="66">
        <f>('2. Collected Data'!Y129+'2. Collected Data'!Z129)/G129*1000</f>
        <v>47.826086956521742</v>
      </c>
      <c r="L129" s="73">
        <f>IF(SUM('2. Collected Data'!Y129:Z129)&gt;0,(ROUND('2. Collected Data'!Y129/SUM('2. Collected Data'!Y129:Z129),2)),"")</f>
        <v>0.99</v>
      </c>
      <c r="M129" s="73">
        <f>IF(SUM('2. Collected Data'!Y129:Z129)&gt;0,1-L129,"")</f>
        <v>1.0000000000000009E-2</v>
      </c>
      <c r="N129" s="66">
        <f>IF('2. Collected Data'!AD129&gt;0,'2. Collected Data'!AE129/'2. Collected Data'!AD129,"")</f>
        <v>1250</v>
      </c>
      <c r="O129" s="66">
        <f>IF('2. Collected Data'!AF129&gt;0,'2. Collected Data'!AG129/'2. Collected Data'!AF129,"")</f>
        <v>10833.333333333334</v>
      </c>
      <c r="P129" s="66">
        <f>SUM('2. Collected Data'!AI129:AK129)/'2. Collected Data'!G129</f>
        <v>3.1225296442687749</v>
      </c>
      <c r="Q129" s="50" t="str">
        <f>IF(MAX('2. Collected Data'!AI129:AK129)='2. Collected Data'!AI129,"NaCl",IF(MAX('2. Collected Data'!AJ129:AK129)='2. Collected Data'!AJ129,"CaCl2","MgCl2"))</f>
        <v>NaCl</v>
      </c>
      <c r="R129" s="66">
        <f>'2. Collected Data'!AL129/'2. Collected Data'!G129</f>
        <v>1.1067193675889329</v>
      </c>
      <c r="S129" s="66">
        <f>SUM('2. Collected Data'!AO129:AU129)/'2. Collected Data'!G129</f>
        <v>141.26482213438734</v>
      </c>
      <c r="T129" s="50" t="str">
        <f>IF(MAX('2. Collected Data'!AO129:AT129)='2. Collected Data'!AO129,"NaCl",IF(MAX('2. Collected Data'!AP129:AT129)='2. Collected Data'!AP129,"CaCl2",IF(MAX('2. Collected Data'!AQ129:AT129)='2. Collected Data'!AQ129,"MgCl2",IF(MAX('2. Collected Data'!AR129:AT129)='2. Collected Data'!AR129,"Potassium Acetate",IF('2. Collected Data'!AS129&gt;'2. Collected Data'!AT129,"Enhanced Brine","Ag Byproduct")))))</f>
        <v>NaCl</v>
      </c>
      <c r="U129" s="72">
        <f>IF('2. Collected Data'!BC129&gt;0,'2. Collected Data'!BC129/'2. Collected Data'!$G129,"")</f>
        <v>211.699604743083</v>
      </c>
      <c r="V129" s="72">
        <f>IF('2. Collected Data'!BD129&gt;0,'2. Collected Data'!BD129/'2. Collected Data'!$G129,"")</f>
        <v>169.92094861660078</v>
      </c>
      <c r="W129" s="72">
        <f>IF('2. Collected Data'!BE129&gt;0,'2. Collected Data'!BE129/'2. Collected Data'!$G129,"")</f>
        <v>157.43083003952569</v>
      </c>
      <c r="X129" s="72">
        <f>IF('2. Collected Data'!BF129&gt;0,'2. Collected Data'!BF129/'2. Collected Data'!$G129,"")</f>
        <v>539.56521739130437</v>
      </c>
      <c r="Y129" s="74" t="str">
        <f>IF(AND('2. Collected Data'!BB129&gt;0,'2. Collected Data'!BH129&gt;0),('2. Collected Data'!BH129-'2. Collected Data'!BB129)/'2. Collected Data'!BH129,"")</f>
        <v/>
      </c>
    </row>
    <row r="130" spans="1:25" s="51" customFormat="1" ht="11.25" customHeight="1" x14ac:dyDescent="0.15">
      <c r="A130" s="190" t="s">
        <v>352</v>
      </c>
      <c r="B130" s="46"/>
      <c r="C130" s="46"/>
      <c r="D130" s="46"/>
      <c r="E130" s="46"/>
      <c r="F130" s="46"/>
      <c r="G130" s="146">
        <f>'2. Collected Data'!G130*'2. Collected Data'!AA130</f>
        <v>61110</v>
      </c>
      <c r="H130" s="45">
        <f>'2. Collected Data'!I130/'3. Calculated Stats'!$G130*1000</f>
        <v>16.036655211912944</v>
      </c>
      <c r="I130" s="45">
        <f>'2. Collected Data'!J130/'3. Calculated Stats'!$G130*1000</f>
        <v>0.57273768613974807</v>
      </c>
      <c r="J130" s="45">
        <f>'2. Collected Data'!K130/'3. Calculated Stats'!$G130*1000</f>
        <v>0</v>
      </c>
      <c r="K130" s="66">
        <f>('2. Collected Data'!Y130+'2. Collected Data'!Z130)/G130*1000</f>
        <v>35.591556210112913</v>
      </c>
      <c r="L130" s="73">
        <f>IF(SUM('2. Collected Data'!Y130:Z130)&gt;0,(ROUND('2. Collected Data'!Y130/SUM('2. Collected Data'!Y130:Z130),2)),"")</f>
        <v>0.93</v>
      </c>
      <c r="M130" s="73">
        <f>IF(SUM('2. Collected Data'!Y130:Z130)&gt;0,1-L130,"")</f>
        <v>6.9999999999999951E-2</v>
      </c>
      <c r="N130" s="66">
        <f>IF('2. Collected Data'!AD130&gt;0,'2. Collected Data'!AE130/'2. Collected Data'!AD130,"")</f>
        <v>2520</v>
      </c>
      <c r="O130" s="66">
        <f>IF('2. Collected Data'!AF130&gt;0,'2. Collected Data'!AG130/'2. Collected Data'!AF130,"")</f>
        <v>16129.032258064517</v>
      </c>
      <c r="P130" s="66">
        <f>SUM('2. Collected Data'!AI130:AK130)/'2. Collected Data'!G130</f>
        <v>4.0119047619047619</v>
      </c>
      <c r="Q130" s="50" t="str">
        <f>IF(MAX('2. Collected Data'!AI130:AK130)='2. Collected Data'!AI130,"NaCl",IF(MAX('2. Collected Data'!AJ130:AK130)='2. Collected Data'!AJ130,"CaCl2","MgCl2"))</f>
        <v>NaCl</v>
      </c>
      <c r="R130" s="66">
        <f>'2. Collected Data'!AL130/'2. Collected Data'!G130</f>
        <v>0</v>
      </c>
      <c r="S130" s="66">
        <f>SUM('2. Collected Data'!AO130:AU130)/'2. Collected Data'!G130</f>
        <v>28.852380952380951</v>
      </c>
      <c r="T130" s="50" t="str">
        <f>IF(MAX('2. Collected Data'!AO130:AT130)='2. Collected Data'!AO130,"NaCl",IF(MAX('2. Collected Data'!AP130:AT130)='2. Collected Data'!AP130,"CaCl2",IF(MAX('2. Collected Data'!AQ130:AT130)='2. Collected Data'!AQ130,"MgCl2",IF(MAX('2. Collected Data'!AR130:AT130)='2. Collected Data'!AR130,"Potassium Acetate",IF('2. Collected Data'!AS130&gt;'2. Collected Data'!AT130,"Enhanced Brine","Ag Byproduct")))))</f>
        <v>NaCl</v>
      </c>
      <c r="U130" s="72">
        <f>IF('2. Collected Data'!BC130&gt;0,'2. Collected Data'!BC130/'2. Collected Data'!$G130,"")</f>
        <v>233.1904761904762</v>
      </c>
      <c r="V130" s="72">
        <f>IF('2. Collected Data'!BD130&gt;0,'2. Collected Data'!BD130/'2. Collected Data'!$G130,"")</f>
        <v>347.56984126984128</v>
      </c>
      <c r="W130" s="72">
        <f>IF('2. Collected Data'!BE130&gt;0,'2. Collected Data'!BE130/'2. Collected Data'!$G130,"")</f>
        <v>294.28571428571428</v>
      </c>
      <c r="X130" s="72">
        <f>IF('2. Collected Data'!BF130&gt;0,'2. Collected Data'!BF130/'2. Collected Data'!$G130,"")</f>
        <v>875.04603174603176</v>
      </c>
      <c r="Y130" s="74">
        <f>IF(AND('2. Collected Data'!BB130&gt;0,'2. Collected Data'!BH130&gt;0),('2. Collected Data'!BH130-'2. Collected Data'!BB130)/'2. Collected Data'!BH130,"")</f>
        <v>0</v>
      </c>
    </row>
    <row r="131" spans="1:25" s="51" customFormat="1" ht="11.25" customHeight="1" x14ac:dyDescent="0.15">
      <c r="A131" s="191" t="s">
        <v>53</v>
      </c>
      <c r="B131" s="46"/>
      <c r="C131" s="46"/>
      <c r="D131" s="46"/>
      <c r="E131" s="46"/>
      <c r="F131" s="46"/>
      <c r="G131" s="146"/>
      <c r="H131" s="45"/>
      <c r="I131" s="45"/>
      <c r="J131" s="45"/>
      <c r="K131" s="66"/>
      <c r="L131" s="73"/>
      <c r="M131" s="73"/>
      <c r="N131" s="66"/>
      <c r="O131" s="66"/>
      <c r="P131" s="66"/>
      <c r="Q131" s="50"/>
      <c r="R131" s="66"/>
      <c r="S131" s="66"/>
      <c r="T131" s="50"/>
      <c r="U131" s="72"/>
      <c r="V131" s="72"/>
      <c r="W131" s="72"/>
      <c r="X131" s="72"/>
      <c r="Y131" s="74"/>
    </row>
    <row r="132" spans="1:25" s="51" customFormat="1" ht="11.25" customHeight="1" x14ac:dyDescent="0.15">
      <c r="A132" s="192" t="s">
        <v>137</v>
      </c>
      <c r="B132" s="46"/>
      <c r="C132" s="46"/>
      <c r="D132" s="46"/>
      <c r="E132" s="46"/>
      <c r="F132" s="46"/>
      <c r="G132" s="146">
        <f>'2. Collected Data'!G132*'2. Collected Data'!AA132</f>
        <v>7802</v>
      </c>
      <c r="H132" s="45">
        <f>'2. Collected Data'!I132/'3. Calculated Stats'!$G132*1000</f>
        <v>51.397077672391696</v>
      </c>
      <c r="I132" s="45">
        <f>'2. Collected Data'!J132/'3. Calculated Stats'!$G132*1000</f>
        <v>2.8197897974878239</v>
      </c>
      <c r="J132" s="45">
        <f>'2. Collected Data'!K132/'3. Calculated Stats'!$G132*1000</f>
        <v>1.5380671622660858</v>
      </c>
      <c r="K132" s="66">
        <f>('2. Collected Data'!Y132+'2. Collected Data'!Z132)/G132*1000</f>
        <v>125.2243014611638</v>
      </c>
      <c r="L132" s="73">
        <f>IF(SUM('2. Collected Data'!Y132:Z132)&gt;0,(ROUND('2. Collected Data'!Y132/SUM('2. Collected Data'!Y132:Z132),2)),"")</f>
        <v>1</v>
      </c>
      <c r="M132" s="73">
        <f>IF(SUM('2. Collected Data'!Y132:Z132)&gt;0,1-L132,"")</f>
        <v>0</v>
      </c>
      <c r="N132" s="66">
        <f>IF('2. Collected Data'!AD132&gt;0,'2. Collected Data'!AE132/'2. Collected Data'!AD132,"")</f>
        <v>850</v>
      </c>
      <c r="O132" s="66">
        <f>IF('2. Collected Data'!AF132&gt;0,'2. Collected Data'!AG132/'2. Collected Data'!AF132,"")</f>
        <v>8250</v>
      </c>
      <c r="P132" s="66">
        <f>SUM('2. Collected Data'!AI132:AK132)/'2. Collected Data'!G132</f>
        <v>11.53566265060241</v>
      </c>
      <c r="Q132" s="50" t="str">
        <f>IF(MAX('2. Collected Data'!AI132:AK132)='2. Collected Data'!AI132,"NaCl",IF(MAX('2. Collected Data'!AJ132:AK132)='2. Collected Data'!AJ132,"CaCl2","MgCl2"))</f>
        <v>NaCl</v>
      </c>
      <c r="R132" s="66">
        <f>'2. Collected Data'!AL132/'2. Collected Data'!G132</f>
        <v>1.4580722891566265</v>
      </c>
      <c r="S132" s="66">
        <f>SUM('2. Collected Data'!AO132:AU132)/'2. Collected Data'!G132</f>
        <v>104.98819277108434</v>
      </c>
      <c r="T132" s="50" t="str">
        <f>IF(MAX('2. Collected Data'!AO132:AT132)='2. Collected Data'!AO132,"NaCl",IF(MAX('2. Collected Data'!AP132:AT132)='2. Collected Data'!AP132,"CaCl2",IF(MAX('2. Collected Data'!AQ132:AT132)='2. Collected Data'!AQ132,"MgCl2",IF(MAX('2. Collected Data'!AR132:AT132)='2. Collected Data'!AR132,"Potassium Acetate",IF('2. Collected Data'!AS132&gt;'2. Collected Data'!AT132,"Enhanced Brine","Ag Byproduct")))))</f>
        <v>NaCl</v>
      </c>
      <c r="U132" s="72">
        <f>IF('2. Collected Data'!BC132&gt;0,'2. Collected Data'!BC132/'2. Collected Data'!$G132,"")</f>
        <v>984.10686746987949</v>
      </c>
      <c r="V132" s="72">
        <f>IF('2. Collected Data'!BD132&gt;0,'2. Collected Data'!BD132/'2. Collected Data'!$G132,"")</f>
        <v>1039.0999999999999</v>
      </c>
      <c r="W132" s="72">
        <f>IF('2. Collected Data'!BE132&gt;0,'2. Collected Data'!BE132/'2. Collected Data'!$G132,"")</f>
        <v>973.87746987951812</v>
      </c>
      <c r="X132" s="72">
        <f>IF('2. Collected Data'!BF132&gt;0,'2. Collected Data'!BF132/'2. Collected Data'!$G132,"")</f>
        <v>3570.7321686746986</v>
      </c>
      <c r="Y132" s="74">
        <f>IF(AND('2. Collected Data'!BB132&gt;0,'2. Collected Data'!BH132&gt;0),('2. Collected Data'!BH132-'2. Collected Data'!BB132)/'2. Collected Data'!BH132,"")</f>
        <v>2.8835063437139562E-2</v>
      </c>
    </row>
    <row r="133" spans="1:25" s="51" customFormat="1" ht="11.25" customHeight="1" x14ac:dyDescent="0.15">
      <c r="A133" s="191" t="s">
        <v>353</v>
      </c>
      <c r="B133" s="46"/>
      <c r="C133" s="46"/>
      <c r="D133" s="46"/>
      <c r="E133" s="46"/>
      <c r="F133" s="46"/>
      <c r="G133" s="146"/>
      <c r="H133" s="45"/>
      <c r="I133" s="45"/>
      <c r="J133" s="45"/>
      <c r="K133" s="66"/>
      <c r="L133" s="73"/>
      <c r="M133" s="73"/>
      <c r="N133" s="66"/>
      <c r="O133" s="66"/>
      <c r="P133" s="66"/>
      <c r="Q133" s="50"/>
      <c r="R133" s="66"/>
      <c r="S133" s="66"/>
      <c r="T133" s="50"/>
      <c r="U133" s="72"/>
      <c r="V133" s="72"/>
      <c r="W133" s="72"/>
      <c r="X133" s="72"/>
      <c r="Y133" s="74"/>
    </row>
    <row r="134" spans="1:25" s="51" customFormat="1" ht="11.25" customHeight="1" x14ac:dyDescent="0.15">
      <c r="A134" s="190" t="s">
        <v>138</v>
      </c>
      <c r="B134" s="46"/>
      <c r="C134" s="46"/>
      <c r="D134" s="46"/>
      <c r="E134" s="46"/>
      <c r="F134" s="46"/>
      <c r="G134" s="146">
        <f>'2. Collected Data'!G134*'2. Collected Data'!AA134</f>
        <v>1600</v>
      </c>
      <c r="H134" s="45">
        <f>'2. Collected Data'!I134/'3. Calculated Stats'!$G134*1000</f>
        <v>140.625</v>
      </c>
      <c r="I134" s="45">
        <f>'2. Collected Data'!J134/'3. Calculated Stats'!$G134*1000</f>
        <v>3.75</v>
      </c>
      <c r="J134" s="45">
        <f>'2. Collected Data'!K134/'3. Calculated Stats'!$G134*1000</f>
        <v>12.5</v>
      </c>
      <c r="K134" s="66">
        <f>('2. Collected Data'!Y134+'2. Collected Data'!Z134)/G134*1000</f>
        <v>437.5</v>
      </c>
      <c r="L134" s="73">
        <f>IF(SUM('2. Collected Data'!Y134:Z134)&gt;0,(ROUND('2. Collected Data'!Y134/SUM('2. Collected Data'!Y134:Z134),2)),"")</f>
        <v>1</v>
      </c>
      <c r="M134" s="73">
        <f>IF(SUM('2. Collected Data'!Y134:Z134)&gt;0,1-L134,"")</f>
        <v>0</v>
      </c>
      <c r="N134" s="66">
        <f>IF('2. Collected Data'!AD134&gt;0,'2. Collected Data'!AE134/'2. Collected Data'!AD134,"")</f>
        <v>2500</v>
      </c>
      <c r="O134" s="66">
        <f>IF('2. Collected Data'!AF134&gt;0,'2. Collected Data'!AG134/'2. Collected Data'!AF134,"")</f>
        <v>3571.4285714285716</v>
      </c>
      <c r="P134" s="66">
        <f>SUM('2. Collected Data'!AI134:AK134)/'2. Collected Data'!G134</f>
        <v>23.03125</v>
      </c>
      <c r="Q134" s="50" t="str">
        <f>IF(MAX('2. Collected Data'!AI134:AK134)='2. Collected Data'!AI134,"NaCl",IF(MAX('2. Collected Data'!AJ134:AK134)='2. Collected Data'!AJ134,"CaCl2","MgCl2"))</f>
        <v>NaCl</v>
      </c>
      <c r="R134" s="66">
        <f>'2. Collected Data'!AL134/'2. Collected Data'!G134</f>
        <v>0.3125</v>
      </c>
      <c r="S134" s="66">
        <f>SUM('2. Collected Data'!AO134:AU134)/'2. Collected Data'!G134</f>
        <v>31.25</v>
      </c>
      <c r="T134" s="50" t="str">
        <f>IF(MAX('2. Collected Data'!AO134:AT134)='2. Collected Data'!AO134,"NaCl",IF(MAX('2. Collected Data'!AP134:AT134)='2. Collected Data'!AP134,"CaCl2",IF(MAX('2. Collected Data'!AQ134:AT134)='2. Collected Data'!AQ134,"MgCl2",IF(MAX('2. Collected Data'!AR134:AT134)='2. Collected Data'!AR134,"Potassium Acetate",IF('2. Collected Data'!AS134&gt;'2. Collected Data'!AT134,"Enhanced Brine","Ag Byproduct")))))</f>
        <v>MgCl2</v>
      </c>
      <c r="U134" s="72">
        <f>IF('2. Collected Data'!BC134&gt;0,'2. Collected Data'!BC134/'2. Collected Data'!$G134,"")</f>
        <v>593.75</v>
      </c>
      <c r="V134" s="72">
        <f>IF('2. Collected Data'!BD134&gt;0,'2. Collected Data'!BD134/'2. Collected Data'!$G134,"")</f>
        <v>3015.625</v>
      </c>
      <c r="W134" s="72">
        <f>IF('2. Collected Data'!BE134&gt;0,'2. Collected Data'!BE134/'2. Collected Data'!$G134,"")</f>
        <v>1643.75</v>
      </c>
      <c r="X134" s="72">
        <f>IF('2. Collected Data'!BF134&gt;0,'2. Collected Data'!BF134/'2. Collected Data'!$G134,"")</f>
        <v>5250</v>
      </c>
      <c r="Y134" s="74">
        <f>IF(AND('2. Collected Data'!BB134&gt;0,'2. Collected Data'!BH134&gt;0),('2. Collected Data'!BH134-'2. Collected Data'!BB134)/'2. Collected Data'!BH134,"")</f>
        <v>0</v>
      </c>
    </row>
    <row r="135" spans="1:25" s="51" customFormat="1" ht="11.25" customHeight="1" x14ac:dyDescent="0.15">
      <c r="A135" s="192" t="s">
        <v>139</v>
      </c>
      <c r="B135" s="46"/>
      <c r="C135" s="46"/>
      <c r="D135" s="46"/>
      <c r="E135" s="46"/>
      <c r="F135" s="46"/>
      <c r="G135" s="146">
        <f>'2. Collected Data'!G135*'2. Collected Data'!AA135</f>
        <v>7690.32</v>
      </c>
      <c r="H135" s="45">
        <f>'2. Collected Data'!I135/'3. Calculated Stats'!$G135*1000</f>
        <v>41.740785819055645</v>
      </c>
      <c r="I135" s="45">
        <f>'2. Collected Data'!J135/'3. Calculated Stats'!$G135*1000</f>
        <v>2.8607392150131594</v>
      </c>
      <c r="J135" s="45">
        <f>'2. Collected Data'!K135/'3. Calculated Stats'!$G135*1000</f>
        <v>1.3003360068241634</v>
      </c>
      <c r="K135" s="66">
        <f>('2. Collected Data'!Y135+'2. Collected Data'!Z135)/G135*1000</f>
        <v>65.406901143255425</v>
      </c>
      <c r="L135" s="73">
        <f>IF(SUM('2. Collected Data'!Y135:Z135)&gt;0,(ROUND('2. Collected Data'!Y135/SUM('2. Collected Data'!Y135:Z135),2)),"")</f>
        <v>0.72</v>
      </c>
      <c r="M135" s="73">
        <f>IF(SUM('2. Collected Data'!Y135:Z135)&gt;0,1-L135,"")</f>
        <v>0.28000000000000003</v>
      </c>
      <c r="N135" s="66" t="str">
        <f>IF('2. Collected Data'!AD135&gt;0,'2. Collected Data'!AE135/'2. Collected Data'!AD135,"")</f>
        <v/>
      </c>
      <c r="O135" s="66" t="str">
        <f>IF('2. Collected Data'!AF135&gt;0,'2. Collected Data'!AG135/'2. Collected Data'!AF135,"")</f>
        <v/>
      </c>
      <c r="P135" s="66">
        <f>SUM('2. Collected Data'!AI135:AK135)/'2. Collected Data'!G135</f>
        <v>14.28377492744125</v>
      </c>
      <c r="Q135" s="50" t="str">
        <f>IF(MAX('2. Collected Data'!AI135:AK135)='2. Collected Data'!AI135,"NaCl",IF(MAX('2. Collected Data'!AJ135:AK135)='2. Collected Data'!AJ135,"CaCl2","MgCl2"))</f>
        <v>NaCl</v>
      </c>
      <c r="R135" s="66">
        <f>'2. Collected Data'!AL135/'2. Collected Data'!G135</f>
        <v>1.7839465717941516</v>
      </c>
      <c r="S135" s="66">
        <f>SUM('2. Collected Data'!AO135:AU135)/'2. Collected Data'!G135</f>
        <v>47.823487189089661</v>
      </c>
      <c r="T135" s="50" t="str">
        <f>IF(MAX('2. Collected Data'!AO135:AT135)='2. Collected Data'!AO135,"NaCl",IF(MAX('2. Collected Data'!AP135:AT135)='2. Collected Data'!AP135,"CaCl2",IF(MAX('2. Collected Data'!AQ135:AT135)='2. Collected Data'!AQ135,"MgCl2",IF(MAX('2. Collected Data'!AR135:AT135)='2. Collected Data'!AR135,"Potassium Acetate",IF('2. Collected Data'!AS135&gt;'2. Collected Data'!AT135,"Enhanced Brine","Ag Byproduct")))))</f>
        <v>NaCl</v>
      </c>
      <c r="U135" s="72" t="str">
        <f>IF('2. Collected Data'!BC135&gt;0,'2. Collected Data'!BC135/'2. Collected Data'!$G135,"")</f>
        <v/>
      </c>
      <c r="V135" s="72" t="str">
        <f>IF('2. Collected Data'!BD135&gt;0,'2. Collected Data'!BD135/'2. Collected Data'!$G135,"")</f>
        <v/>
      </c>
      <c r="W135" s="72" t="str">
        <f>IF('2. Collected Data'!BE135&gt;0,'2. Collected Data'!BE135/'2. Collected Data'!$G135,"")</f>
        <v/>
      </c>
      <c r="X135" s="72">
        <f>IF('2. Collected Data'!BF135&gt;0,'2. Collected Data'!BF135/'2. Collected Data'!$G135,"")</f>
        <v>2902.3499672315324</v>
      </c>
      <c r="Y135" s="74">
        <f>IF(AND('2. Collected Data'!BB135&gt;0,'2. Collected Data'!BH135&gt;0),('2. Collected Data'!BH135-'2. Collected Data'!BB135)/'2. Collected Data'!BH135,"")</f>
        <v>-0.12900223380491438</v>
      </c>
    </row>
    <row r="136" spans="1:25" s="51" customFormat="1" ht="11.25" customHeight="1" x14ac:dyDescent="0.15">
      <c r="A136" s="188" t="s">
        <v>140</v>
      </c>
      <c r="B136" s="46"/>
      <c r="C136" s="46"/>
      <c r="D136" s="46"/>
      <c r="E136" s="46"/>
      <c r="F136" s="46"/>
      <c r="G136" s="146">
        <f>'2. Collected Data'!G136*'2. Collected Data'!AA136</f>
        <v>30632</v>
      </c>
      <c r="H136" s="45">
        <f>'2. Collected Data'!I136/'3. Calculated Stats'!$G136*1000</f>
        <v>0</v>
      </c>
      <c r="I136" s="45">
        <f>'2. Collected Data'!J136/'3. Calculated Stats'!$G136*1000</f>
        <v>0</v>
      </c>
      <c r="J136" s="45">
        <f>'2. Collected Data'!K136/'3. Calculated Stats'!$G136*1000</f>
        <v>0</v>
      </c>
      <c r="K136" s="66">
        <f>('2. Collected Data'!Y136+'2. Collected Data'!Z136)/G136*1000</f>
        <v>0</v>
      </c>
      <c r="L136" s="73" t="str">
        <f>IF(SUM('2. Collected Data'!Y136:Z136)&gt;0,(ROUND('2. Collected Data'!Y136/SUM('2. Collected Data'!Y136:Z136),2)),"")</f>
        <v/>
      </c>
      <c r="M136" s="73" t="str">
        <f>IF(SUM('2. Collected Data'!Y136:Z136)&gt;0,1-L136,"")</f>
        <v/>
      </c>
      <c r="N136" s="66">
        <f>IF('2. Collected Data'!AD136&gt;0,'2. Collected Data'!AE136/'2. Collected Data'!AD136,"")</f>
        <v>0</v>
      </c>
      <c r="O136" s="66" t="str">
        <f>IF('2. Collected Data'!AF136&gt;0,'2. Collected Data'!AG136/'2. Collected Data'!AF136,"")</f>
        <v/>
      </c>
      <c r="P136" s="66">
        <f>SUM('2. Collected Data'!AI136:AK136)/'2. Collected Data'!G136</f>
        <v>5.1518673282841476</v>
      </c>
      <c r="Q136" s="50" t="str">
        <f>IF(MAX('2. Collected Data'!AI136:AK136)='2. Collected Data'!AI136,"NaCl",IF(MAX('2. Collected Data'!AJ136:AK136)='2. Collected Data'!AJ136,"CaCl2","MgCl2"))</f>
        <v>NaCl</v>
      </c>
      <c r="R136" s="66">
        <f>'2. Collected Data'!AL136/'2. Collected Data'!G136</f>
        <v>1.0457038391224862</v>
      </c>
      <c r="S136" s="66">
        <f>SUM('2. Collected Data'!AO136:AU136)/'2. Collected Data'!G136</f>
        <v>77.359036301906499</v>
      </c>
      <c r="T136" s="50" t="str">
        <f>IF(MAX('2. Collected Data'!AO136:AT136)='2. Collected Data'!AO136,"NaCl",IF(MAX('2. Collected Data'!AP136:AT136)='2. Collected Data'!AP136,"CaCl2",IF(MAX('2. Collected Data'!AQ136:AT136)='2. Collected Data'!AQ136,"MgCl2",IF(MAX('2. Collected Data'!AR136:AT136)='2. Collected Data'!AR136,"Potassium Acetate",IF('2. Collected Data'!AS136&gt;'2. Collected Data'!AT136,"Enhanced Brine","Ag Byproduct")))))</f>
        <v>NaCl</v>
      </c>
      <c r="U136" s="72">
        <f>IF('2. Collected Data'!BC136&gt;0,'2. Collected Data'!BC136/'2. Collected Data'!$G136,"")</f>
        <v>952.92504570383915</v>
      </c>
      <c r="V136" s="72">
        <f>IF('2. Collected Data'!BD136&gt;0,'2. Collected Data'!BD136/'2. Collected Data'!$G136,"")</f>
        <v>1321.7550274223036</v>
      </c>
      <c r="W136" s="72">
        <f>IF('2. Collected Data'!BE136&gt;0,'2. Collected Data'!BE136/'2. Collected Data'!$G136,"")</f>
        <v>799.22956385479233</v>
      </c>
      <c r="X136" s="72">
        <f>IF('2. Collected Data'!BF136&gt;0,'2. Collected Data'!BF136/'2. Collected Data'!$G136,"")</f>
        <v>3073.9096369809349</v>
      </c>
      <c r="Y136" s="74">
        <f>IF(AND('2. Collected Data'!BB136&gt;0,'2. Collected Data'!BH136&gt;0),('2. Collected Data'!BH136-'2. Collected Data'!BB136)/'2. Collected Data'!BH136,"")</f>
        <v>0</v>
      </c>
    </row>
    <row r="137" spans="1:25" s="51" customFormat="1" ht="11.25" customHeight="1" x14ac:dyDescent="0.15">
      <c r="A137" s="189" t="s">
        <v>354</v>
      </c>
      <c r="B137" s="46"/>
      <c r="C137" s="46"/>
      <c r="D137" s="46"/>
      <c r="E137" s="46"/>
      <c r="F137" s="46"/>
      <c r="G137" s="146"/>
      <c r="H137" s="45"/>
      <c r="I137" s="45"/>
      <c r="J137" s="45"/>
      <c r="K137" s="66"/>
      <c r="L137" s="73"/>
      <c r="M137" s="73"/>
      <c r="N137" s="66"/>
      <c r="O137" s="66"/>
      <c r="P137" s="66"/>
      <c r="Q137" s="50"/>
      <c r="R137" s="66"/>
      <c r="S137" s="66"/>
      <c r="T137" s="50"/>
      <c r="U137" s="72"/>
      <c r="V137" s="72"/>
      <c r="W137" s="72"/>
      <c r="X137" s="72"/>
      <c r="Y137" s="74"/>
    </row>
    <row r="138" spans="1:25" s="51" customFormat="1" ht="11.25" customHeight="1" x14ac:dyDescent="0.15">
      <c r="A138" s="188" t="s">
        <v>141</v>
      </c>
      <c r="B138" s="46"/>
      <c r="C138" s="46"/>
      <c r="D138" s="46"/>
      <c r="E138" s="46"/>
      <c r="F138" s="46"/>
      <c r="G138" s="146">
        <f>'2. Collected Data'!G138*'2. Collected Data'!AA138</f>
        <v>77000</v>
      </c>
      <c r="H138" s="45">
        <f>'2. Collected Data'!I138/'3. Calculated Stats'!$G138*1000</f>
        <v>20.2987012987013</v>
      </c>
      <c r="I138" s="45">
        <f>'2. Collected Data'!J138/'3. Calculated Stats'!$G138*1000</f>
        <v>1.4155844155844155</v>
      </c>
      <c r="J138" s="45">
        <f>'2. Collected Data'!K138/'3. Calculated Stats'!$G138*1000</f>
        <v>3.896103896103896E-2</v>
      </c>
      <c r="K138" s="66">
        <f>('2. Collected Data'!Y138+'2. Collected Data'!Z138)/G138*1000</f>
        <v>41.558441558441558</v>
      </c>
      <c r="L138" s="73">
        <f>IF(SUM('2. Collected Data'!Y138:Z138)&gt;0,(ROUND('2. Collected Data'!Y138/SUM('2. Collected Data'!Y138:Z138),2)),"")</f>
        <v>0.84</v>
      </c>
      <c r="M138" s="73">
        <f>IF(SUM('2. Collected Data'!Y138:Z138)&gt;0,1-L138,"")</f>
        <v>0.16000000000000003</v>
      </c>
      <c r="N138" s="66">
        <f>IF('2. Collected Data'!AD138&gt;0,'2. Collected Data'!AE138/'2. Collected Data'!AD138,"")</f>
        <v>1472.2222222222222</v>
      </c>
      <c r="O138" s="66">
        <f>IF('2. Collected Data'!AF138&gt;0,'2. Collected Data'!AG138/'2. Collected Data'!AF138,"")</f>
        <v>16184.971098265896</v>
      </c>
      <c r="P138" s="66">
        <f>SUM('2. Collected Data'!AI138:AK138)/'2. Collected Data'!G138</f>
        <v>0.91168831168831166</v>
      </c>
      <c r="Q138" s="50" t="str">
        <f>IF(MAX('2. Collected Data'!AI138:AK138)='2. Collected Data'!AI138,"NaCl",IF(MAX('2. Collected Data'!AJ138:AK138)='2. Collected Data'!AJ138,"CaCl2","MgCl2"))</f>
        <v>NaCl</v>
      </c>
      <c r="R138" s="66">
        <f>'2. Collected Data'!AL138/'2. Collected Data'!G138</f>
        <v>0.78441558441558445</v>
      </c>
      <c r="S138" s="66">
        <f>SUM('2. Collected Data'!AO138:AU138)/'2. Collected Data'!G138</f>
        <v>24.368831168831168</v>
      </c>
      <c r="T138" s="50" t="str">
        <f>IF(MAX('2. Collected Data'!AO138:AT138)='2. Collected Data'!AO138,"NaCl",IF(MAX('2. Collected Data'!AP138:AT138)='2. Collected Data'!AP138,"CaCl2",IF(MAX('2. Collected Data'!AQ138:AT138)='2. Collected Data'!AQ138,"MgCl2",IF(MAX('2. Collected Data'!AR138:AT138)='2. Collected Data'!AR138,"Potassium Acetate",IF('2. Collected Data'!AS138&gt;'2. Collected Data'!AT138,"Enhanced Brine","Ag Byproduct")))))</f>
        <v>NaCl</v>
      </c>
      <c r="U138" s="72">
        <f>IF('2. Collected Data'!BC138&gt;0,'2. Collected Data'!BC138/'2. Collected Data'!$G138,"")</f>
        <v>131.16883116883116</v>
      </c>
      <c r="V138" s="72">
        <f>IF('2. Collected Data'!BD138&gt;0,'2. Collected Data'!BD138/'2. Collected Data'!$G138,"")</f>
        <v>67.532467532467535</v>
      </c>
      <c r="W138" s="72">
        <f>IF('2. Collected Data'!BE138&gt;0,'2. Collected Data'!BE138/'2. Collected Data'!$G138,"")</f>
        <v>124.67532467532467</v>
      </c>
      <c r="X138" s="72">
        <f>IF('2. Collected Data'!BF138&gt;0,'2. Collected Data'!BF138/'2. Collected Data'!$G138,"")</f>
        <v>324.6753246753247</v>
      </c>
      <c r="Y138" s="74">
        <f>IF(AND('2. Collected Data'!BB138&gt;0,'2. Collected Data'!BH138&gt;0),('2. Collected Data'!BH138-'2. Collected Data'!BB138)/'2. Collected Data'!BH138,"")</f>
        <v>-5.2291337451515596E-2</v>
      </c>
    </row>
    <row r="139" spans="1:25" s="51" customFormat="1" ht="11.25" customHeight="1" x14ac:dyDescent="0.15">
      <c r="A139" s="188" t="s">
        <v>142</v>
      </c>
      <c r="B139" s="46"/>
      <c r="C139" s="46"/>
      <c r="D139" s="46"/>
      <c r="E139" s="46"/>
      <c r="F139" s="46"/>
      <c r="G139" s="146">
        <f>'2. Collected Data'!G139*'2. Collected Data'!AA139</f>
        <v>24750</v>
      </c>
      <c r="H139" s="45">
        <f>'2. Collected Data'!I139/'3. Calculated Stats'!$G139*1000</f>
        <v>23.030303030303031</v>
      </c>
      <c r="I139" s="45">
        <f>'2. Collected Data'!J139/'3. Calculated Stats'!$G139*1000</f>
        <v>2.4242424242424243</v>
      </c>
      <c r="J139" s="45">
        <f>'2. Collected Data'!K139/'3. Calculated Stats'!$G139*1000</f>
        <v>1.4545454545454544</v>
      </c>
      <c r="K139" s="66">
        <f>('2. Collected Data'!Y139+'2. Collected Data'!Z139)/G139*1000</f>
        <v>28.606060606060606</v>
      </c>
      <c r="L139" s="73">
        <f>IF(SUM('2. Collected Data'!Y139:Z139)&gt;0,(ROUND('2. Collected Data'!Y139/SUM('2. Collected Data'!Y139:Z139),2)),"")</f>
        <v>0.8</v>
      </c>
      <c r="M139" s="73">
        <f>IF(SUM('2. Collected Data'!Y139:Z139)&gt;0,1-L139,"")</f>
        <v>0.19999999999999996</v>
      </c>
      <c r="N139" s="66">
        <f>IF('2. Collected Data'!AD139&gt;0,'2. Collected Data'!AE139/'2. Collected Data'!AD139,"")</f>
        <v>279.16666666666669</v>
      </c>
      <c r="O139" s="66">
        <f>IF('2. Collected Data'!AF139&gt;0,'2. Collected Data'!AG139/'2. Collected Data'!AF139,"")</f>
        <v>10000</v>
      </c>
      <c r="P139" s="66">
        <f>SUM('2. Collected Data'!AI139:AK139)/'2. Collected Data'!G139</f>
        <v>0.15296000000000001</v>
      </c>
      <c r="Q139" s="50" t="str">
        <f>IF(MAX('2. Collected Data'!AI139:AK139)='2. Collected Data'!AI139,"NaCl",IF(MAX('2. Collected Data'!AJ139:AK139)='2. Collected Data'!AJ139,"CaCl2","MgCl2"))</f>
        <v>NaCl</v>
      </c>
      <c r="R139" s="66">
        <f>'2. Collected Data'!AL139/'2. Collected Data'!G139</f>
        <v>10.47512</v>
      </c>
      <c r="S139" s="66">
        <f>SUM('2. Collected Data'!AO139:AU139)/'2. Collected Data'!G139</f>
        <v>369.53255999999999</v>
      </c>
      <c r="T139" s="50" t="str">
        <f>IF(MAX('2. Collected Data'!AO139:AT139)='2. Collected Data'!AO139,"NaCl",IF(MAX('2. Collected Data'!AP139:AT139)='2. Collected Data'!AP139,"CaCl2",IF(MAX('2. Collected Data'!AQ139:AT139)='2. Collected Data'!AQ139,"MgCl2",IF(MAX('2. Collected Data'!AR139:AT139)='2. Collected Data'!AR139,"Potassium Acetate",IF('2. Collected Data'!AS139&gt;'2. Collected Data'!AT139,"Enhanced Brine","Ag Byproduct")))))</f>
        <v>NaCl</v>
      </c>
      <c r="U139" s="72">
        <f>IF('2. Collected Data'!BC139&gt;0,'2. Collected Data'!BC139/'2. Collected Data'!$G139,"")</f>
        <v>271.41300000000001</v>
      </c>
      <c r="V139" s="72">
        <f>IF('2. Collected Data'!BD139&gt;0,'2. Collected Data'!BD139/'2. Collected Data'!$G139,"")</f>
        <v>178.27488</v>
      </c>
      <c r="W139" s="72">
        <f>IF('2. Collected Data'!BE139&gt;0,'2. Collected Data'!BE139/'2. Collected Data'!$G139,"")</f>
        <v>359.07652000000002</v>
      </c>
      <c r="X139" s="72">
        <f>IF('2. Collected Data'!BF139&gt;0,'2. Collected Data'!BF139/'2. Collected Data'!$G139,"")</f>
        <v>830.53024000000005</v>
      </c>
      <c r="Y139" s="74">
        <f>IF(AND('2. Collected Data'!BB139&gt;0,'2. Collected Data'!BH139&gt;0),('2. Collected Data'!BH139-'2. Collected Data'!BB139)/'2. Collected Data'!BH139,"")</f>
        <v>1.2195121951219513E-2</v>
      </c>
    </row>
    <row r="140" spans="1:25" s="51" customFormat="1" ht="11.25" customHeight="1" x14ac:dyDescent="0.15">
      <c r="A140" s="188" t="s">
        <v>64</v>
      </c>
      <c r="B140" s="46"/>
      <c r="C140" s="46"/>
      <c r="D140" s="46"/>
      <c r="E140" s="46"/>
      <c r="F140" s="46"/>
      <c r="G140" s="146">
        <f>'2. Collected Data'!G140*'2. Collected Data'!AA140</f>
        <v>22241.279999999999</v>
      </c>
      <c r="H140" s="45">
        <f>'2. Collected Data'!I140/'3. Calculated Stats'!$G140*1000</f>
        <v>31.787738835174952</v>
      </c>
      <c r="I140" s="45">
        <f>'2. Collected Data'!J140/'3. Calculated Stats'!$G140*1000</f>
        <v>5.9798716620626156</v>
      </c>
      <c r="J140" s="45">
        <f>'2. Collected Data'!K140/'3. Calculated Stats'!$G140*1000</f>
        <v>1.168997467771639</v>
      </c>
      <c r="K140" s="66">
        <f>('2. Collected Data'!Y140+'2. Collected Data'!Z140)/G140*1000</f>
        <v>39.476145257826886</v>
      </c>
      <c r="L140" s="73">
        <f>IF(SUM('2. Collected Data'!Y140:Z140)&gt;0,(ROUND('2. Collected Data'!Y140/SUM('2. Collected Data'!Y140:Z140),2)),"")</f>
        <v>1</v>
      </c>
      <c r="M140" s="73">
        <f>IF(SUM('2. Collected Data'!Y140:Z140)&gt;0,1-L140,"")</f>
        <v>0</v>
      </c>
      <c r="N140" s="66">
        <f>IF('2. Collected Data'!AD140&gt;0,'2. Collected Data'!AE140/'2. Collected Data'!AD140,"")</f>
        <v>1328.125</v>
      </c>
      <c r="O140" s="66">
        <f>IF('2. Collected Data'!AF140&gt;0,'2. Collected Data'!AG140/'2. Collected Data'!AF140,"")</f>
        <v>48188.405797101448</v>
      </c>
      <c r="P140" s="66">
        <f>SUM('2. Collected Data'!AI140:AK140)/'2. Collected Data'!G140</f>
        <v>0</v>
      </c>
      <c r="Q140" s="50" t="str">
        <f>IF(MAX('2. Collected Data'!AI140:AK140)='2. Collected Data'!AI140,"NaCl",IF(MAX('2. Collected Data'!AJ140:AK140)='2. Collected Data'!AJ140,"CaCl2","MgCl2"))</f>
        <v>NaCl</v>
      </c>
      <c r="R140" s="66">
        <f>'2. Collected Data'!AL140/'2. Collected Data'!G140</f>
        <v>0</v>
      </c>
      <c r="S140" s="66">
        <f>SUM('2. Collected Data'!AO140:AU140)/'2. Collected Data'!G140</f>
        <v>0</v>
      </c>
      <c r="T140" s="50" t="str">
        <f>IF(MAX('2. Collected Data'!AO140:AT140)='2. Collected Data'!AO140,"NaCl",IF(MAX('2. Collected Data'!AP140:AT140)='2. Collected Data'!AP140,"CaCl2",IF(MAX('2. Collected Data'!AQ140:AT140)='2. Collected Data'!AQ140,"MgCl2",IF(MAX('2. Collected Data'!AR140:AT140)='2. Collected Data'!AR140,"Potassium Acetate",IF('2. Collected Data'!AS140&gt;'2. Collected Data'!AT140,"Enhanced Brine","Ag Byproduct")))))</f>
        <v>NaCl</v>
      </c>
      <c r="U140" s="72">
        <f>IF('2. Collected Data'!BC140&gt;0,'2. Collected Data'!BC140/'2. Collected Data'!$G140,"")</f>
        <v>196.68016229281767</v>
      </c>
      <c r="V140" s="72">
        <f>IF('2. Collected Data'!BD140&gt;0,'2. Collected Data'!BD140/'2. Collected Data'!$G140,"")</f>
        <v>453.0378539364641</v>
      </c>
      <c r="W140" s="72">
        <f>IF('2. Collected Data'!BE140&gt;0,'2. Collected Data'!BE140/'2. Collected Data'!$G140,"")</f>
        <v>205.85069924033149</v>
      </c>
      <c r="X140" s="72">
        <f>IF('2. Collected Data'!BF140&gt;0,'2. Collected Data'!BF140/'2. Collected Data'!$G140,"")</f>
        <v>1369.4479022790056</v>
      </c>
      <c r="Y140" s="74">
        <f>IF(AND('2. Collected Data'!BB140&gt;0,'2. Collected Data'!BH140&gt;0),('2. Collected Data'!BH140-'2. Collected Data'!BB140)/'2. Collected Data'!BH140,"")</f>
        <v>1.1979925530192682E-2</v>
      </c>
    </row>
    <row r="141" spans="1:25" s="51" customFormat="1" ht="11.25" customHeight="1" x14ac:dyDescent="0.15">
      <c r="A141" s="189" t="s">
        <v>156</v>
      </c>
      <c r="B141" s="46"/>
      <c r="C141" s="46"/>
      <c r="D141" s="46"/>
      <c r="E141" s="46"/>
      <c r="F141" s="46"/>
      <c r="G141" s="146"/>
      <c r="H141" s="45"/>
      <c r="I141" s="45"/>
      <c r="J141" s="45"/>
      <c r="K141" s="66"/>
      <c r="L141" s="73"/>
      <c r="M141" s="73"/>
      <c r="N141" s="66"/>
      <c r="O141" s="66"/>
      <c r="P141" s="66"/>
      <c r="Q141" s="50"/>
      <c r="R141" s="66"/>
      <c r="S141" s="66"/>
      <c r="T141" s="50"/>
      <c r="U141" s="72"/>
      <c r="V141" s="72"/>
      <c r="W141" s="72"/>
      <c r="X141" s="72"/>
      <c r="Y141" s="74"/>
    </row>
    <row r="142" spans="1:25" s="51" customFormat="1" ht="11.25" customHeight="1" x14ac:dyDescent="0.15">
      <c r="A142" s="188" t="s">
        <v>334</v>
      </c>
      <c r="B142" s="46"/>
      <c r="C142" s="46"/>
      <c r="D142" s="46"/>
      <c r="E142" s="46"/>
      <c r="F142" s="46"/>
      <c r="G142" s="146">
        <f>'2. Collected Data'!G142*'2. Collected Data'!AA142</f>
        <v>4294.5600000000004</v>
      </c>
      <c r="H142" s="45">
        <f>'2. Collected Data'!I142/'3. Calculated Stats'!$G142*1000</f>
        <v>78.005662978279489</v>
      </c>
      <c r="I142" s="45">
        <f>'2. Collected Data'!J142/'3. Calculated Stats'!$G142*1000</f>
        <v>5.1227599567825335</v>
      </c>
      <c r="J142" s="45">
        <f>'2. Collected Data'!K142/'3. Calculated Stats'!$G142*1000</f>
        <v>0.46570545061659396</v>
      </c>
      <c r="K142" s="66">
        <f>('2. Collected Data'!Y142+'2. Collected Data'!Z142)/G142*1000</f>
        <v>154.6142096047092</v>
      </c>
      <c r="L142" s="73">
        <f>IF(SUM('2. Collected Data'!Y142:Z142)&gt;0,(ROUND('2. Collected Data'!Y142/SUM('2. Collected Data'!Y142:Z142),2)),"")</f>
        <v>1</v>
      </c>
      <c r="M142" s="73">
        <f>IF(SUM('2. Collected Data'!Y142:Z142)&gt;0,1-L142,"")</f>
        <v>0</v>
      </c>
      <c r="N142" s="66">
        <f>IF('2. Collected Data'!AD142&gt;0,'2. Collected Data'!AE142/'2. Collected Data'!AD142,"")</f>
        <v>1959.1588785046729</v>
      </c>
      <c r="O142" s="66">
        <f>IF('2. Collected Data'!AF142&gt;0,'2. Collected Data'!AG142/'2. Collected Data'!AF142,"")</f>
        <v>5272.727272727273</v>
      </c>
      <c r="P142" s="66">
        <f>SUM('2. Collected Data'!AI142:AK142)/'2. Collected Data'!G142</f>
        <v>13.34200942587832</v>
      </c>
      <c r="Q142" s="50" t="str">
        <f>IF(MAX('2. Collected Data'!AI142:AK142)='2. Collected Data'!AI142,"NaCl",IF(MAX('2. Collected Data'!AJ142:AK142)='2. Collected Data'!AJ142,"CaCl2","MgCl2"))</f>
        <v>NaCl</v>
      </c>
      <c r="R142" s="66">
        <f>'2. Collected Data'!AL142/'2. Collected Data'!G142</f>
        <v>1.277420736932305</v>
      </c>
      <c r="S142" s="66">
        <f>SUM('2. Collected Data'!AO142:AU142)/'2. Collected Data'!G142</f>
        <v>22.396958011996574</v>
      </c>
      <c r="T142" s="50" t="str">
        <f>IF(MAX('2. Collected Data'!AO142:AT142)='2. Collected Data'!AO142,"NaCl",IF(MAX('2. Collected Data'!AP142:AT142)='2. Collected Data'!AP142,"CaCl2",IF(MAX('2. Collected Data'!AQ142:AT142)='2. Collected Data'!AQ142,"MgCl2",IF(MAX('2. Collected Data'!AR142:AT142)='2. Collected Data'!AR142,"Potassium Acetate",IF('2. Collected Data'!AS142&gt;'2. Collected Data'!AT142,"Enhanced Brine","Ag Byproduct")))))</f>
        <v>MgCl2</v>
      </c>
      <c r="U142" s="72">
        <f>IF('2. Collected Data'!BC142&gt;0,'2. Collected Data'!BC142/'2. Collected Data'!$G142,"")</f>
        <v>1095.7128320479862</v>
      </c>
      <c r="V142" s="72">
        <f>IF('2. Collected Data'!BD142&gt;0,'2. Collected Data'!BD142/'2. Collected Data'!$G142,"")</f>
        <v>402.59897172236504</v>
      </c>
      <c r="W142" s="72">
        <f>IF('2. Collected Data'!BE142&gt;0,'2. Collected Data'!BE142/'2. Collected Data'!$G142,"")</f>
        <v>793.18980291345326</v>
      </c>
      <c r="X142" s="72">
        <f>IF('2. Collected Data'!BF142&gt;0,'2. Collected Data'!BF142/'2. Collected Data'!$G142,"")</f>
        <v>3898.4874678663241</v>
      </c>
      <c r="Y142" s="74">
        <f>IF(AND('2. Collected Data'!BB142&gt;0,'2. Collected Data'!BH142&gt;0),('2. Collected Data'!BH142-'2. Collected Data'!BB142)/'2. Collected Data'!BH142,"")</f>
        <v>1.4900933355166263E-2</v>
      </c>
    </row>
    <row r="143" spans="1:25" s="51" customFormat="1" ht="11.25" customHeight="1" x14ac:dyDescent="0.15">
      <c r="A143" s="189" t="s">
        <v>157</v>
      </c>
      <c r="B143" s="46"/>
      <c r="C143" s="46"/>
      <c r="D143" s="46"/>
      <c r="E143" s="46"/>
      <c r="F143" s="46"/>
      <c r="G143" s="146"/>
      <c r="H143" s="45"/>
      <c r="I143" s="45"/>
      <c r="J143" s="45"/>
      <c r="K143" s="66"/>
      <c r="L143" s="73"/>
      <c r="M143" s="73"/>
      <c r="N143" s="66"/>
      <c r="O143" s="66"/>
      <c r="P143" s="66"/>
      <c r="Q143" s="50"/>
      <c r="R143" s="66"/>
      <c r="S143" s="66"/>
      <c r="T143" s="50"/>
      <c r="U143" s="72"/>
      <c r="V143" s="72"/>
      <c r="W143" s="72"/>
      <c r="X143" s="72"/>
      <c r="Y143" s="74"/>
    </row>
    <row r="144" spans="1:25" s="51" customFormat="1" ht="11.25" customHeight="1" x14ac:dyDescent="0.15">
      <c r="A144" s="189" t="s">
        <v>355</v>
      </c>
      <c r="B144" s="46"/>
      <c r="C144" s="46"/>
      <c r="D144" s="46"/>
      <c r="E144" s="46"/>
      <c r="F144" s="46"/>
      <c r="G144" s="146"/>
      <c r="H144" s="45"/>
      <c r="I144" s="45"/>
      <c r="J144" s="45"/>
      <c r="K144" s="66"/>
      <c r="L144" s="73"/>
      <c r="M144" s="73"/>
      <c r="N144" s="66"/>
      <c r="O144" s="66"/>
      <c r="P144" s="66"/>
      <c r="Q144" s="50"/>
      <c r="R144" s="66"/>
      <c r="S144" s="66"/>
      <c r="T144" s="50"/>
      <c r="U144" s="72"/>
      <c r="V144" s="72"/>
      <c r="W144" s="72"/>
      <c r="X144" s="72"/>
      <c r="Y144" s="74"/>
    </row>
    <row r="145" spans="1:25" s="51" customFormat="1" ht="11.25" customHeight="1" x14ac:dyDescent="0.15">
      <c r="A145" s="188" t="s">
        <v>100</v>
      </c>
      <c r="B145" s="46"/>
      <c r="C145" s="46"/>
      <c r="D145" s="46"/>
      <c r="E145" s="46"/>
      <c r="F145" s="46"/>
      <c r="G145" s="146">
        <f>'2. Collected Data'!G145*'2. Collected Data'!AA145</f>
        <v>36578.639999999999</v>
      </c>
      <c r="H145" s="45">
        <f>'2. Collected Data'!I145/'3. Calculated Stats'!$G145*1000</f>
        <v>40.078034612549835</v>
      </c>
      <c r="I145" s="45">
        <f>'2. Collected Data'!J145/'3. Calculated Stats'!$G145*1000</f>
        <v>1.6403015530375105</v>
      </c>
      <c r="J145" s="45">
        <f>'2. Collected Data'!K145/'3. Calculated Stats'!$G145*1000</f>
        <v>1.6949782714720942</v>
      </c>
      <c r="K145" s="66">
        <f>('2. Collected Data'!Y145+'2. Collected Data'!Z145)/G145*1000</f>
        <v>101.8353880844121</v>
      </c>
      <c r="L145" s="73">
        <f>IF(SUM('2. Collected Data'!Y145:Z145)&gt;0,(ROUND('2. Collected Data'!Y145/SUM('2. Collected Data'!Y145:Z145),2)),"")</f>
        <v>0.94</v>
      </c>
      <c r="M145" s="73">
        <f>IF(SUM('2. Collected Data'!Y145:Z145)&gt;0,1-L145,"")</f>
        <v>6.0000000000000053E-2</v>
      </c>
      <c r="N145" s="66">
        <f>IF('2. Collected Data'!AD145&gt;0,'2. Collected Data'!AE145/'2. Collected Data'!AD145,"")</f>
        <v>1953.125</v>
      </c>
      <c r="O145" s="66">
        <f>IF('2. Collected Data'!AF145&gt;0,'2. Collected Data'!AG145/'2. Collected Data'!AF145,"")</f>
        <v>3906.25</v>
      </c>
      <c r="P145" s="66">
        <f>SUM('2. Collected Data'!AI145:AK145)/'2. Collected Data'!G145</f>
        <v>13.007210765627153</v>
      </c>
      <c r="Q145" s="50" t="str">
        <f>IF(MAX('2. Collected Data'!AI145:AK145)='2. Collected Data'!AI145,"NaCl",IF(MAX('2. Collected Data'!AJ145:AK145)='2. Collected Data'!AJ145,"CaCl2","MgCl2"))</f>
        <v>NaCl</v>
      </c>
      <c r="R145" s="66">
        <f>'2. Collected Data'!AL145/'2. Collected Data'!G145</f>
        <v>0.13778533045515087</v>
      </c>
      <c r="S145" s="66">
        <f>SUM('2. Collected Data'!AO145:AU145)/'2. Collected Data'!G145</f>
        <v>15.04156524135397</v>
      </c>
      <c r="T145" s="50" t="str">
        <f>IF(MAX('2. Collected Data'!AO145:AT145)='2. Collected Data'!AO145,"NaCl",IF(MAX('2. Collected Data'!AP145:AT145)='2. Collected Data'!AP145,"CaCl2",IF(MAX('2. Collected Data'!AQ145:AT145)='2. Collected Data'!AQ145,"MgCl2",IF(MAX('2. Collected Data'!AR145:AT145)='2. Collected Data'!AR145,"Potassium Acetate",IF('2. Collected Data'!AS145&gt;'2. Collected Data'!AT145,"Enhanced Brine","Ag Byproduct")))))</f>
        <v>NaCl</v>
      </c>
      <c r="U145" s="72">
        <f>IF('2. Collected Data'!BC145&gt;0,'2. Collected Data'!BC145/'2. Collected Data'!$G145,"")</f>
        <v>5212.8783355532078</v>
      </c>
      <c r="V145" s="72">
        <f>IF('2. Collected Data'!BD145&gt;0,'2. Collected Data'!BD145/'2. Collected Data'!$G145,"")</f>
        <v>987.46153492858127</v>
      </c>
      <c r="W145" s="72">
        <f>IF('2. Collected Data'!BE145&gt;0,'2. Collected Data'!BE145/'2. Collected Data'!$G145,"")</f>
        <v>1653.4239654618104</v>
      </c>
      <c r="X145" s="72">
        <f>IF('2. Collected Data'!BF145&gt;0,'2. Collected Data'!BF145/'2. Collected Data'!$G145,"")</f>
        <v>9185.6886970100586</v>
      </c>
      <c r="Y145" s="74">
        <f>IF(AND('2. Collected Data'!BB145&gt;0,'2. Collected Data'!BH145&gt;0),('2. Collected Data'!BH145-'2. Collected Data'!BB145)/'2. Collected Data'!BH145,"")</f>
        <v>0</v>
      </c>
    </row>
    <row r="146" spans="1:25" s="51" customFormat="1" ht="11.25" customHeight="1" x14ac:dyDescent="0.15">
      <c r="A146" s="189" t="s">
        <v>356</v>
      </c>
      <c r="B146" s="46"/>
      <c r="C146" s="46"/>
      <c r="D146" s="46"/>
      <c r="E146" s="46"/>
      <c r="F146" s="46"/>
      <c r="G146" s="146"/>
      <c r="H146" s="45"/>
      <c r="I146" s="45"/>
      <c r="J146" s="45"/>
      <c r="K146" s="66"/>
      <c r="L146" s="73"/>
      <c r="M146" s="73"/>
      <c r="N146" s="66"/>
      <c r="O146" s="66"/>
      <c r="P146" s="66"/>
      <c r="Q146" s="50"/>
      <c r="R146" s="66"/>
      <c r="S146" s="66"/>
      <c r="T146" s="50"/>
      <c r="U146" s="72"/>
      <c r="V146" s="72"/>
      <c r="W146" s="72"/>
      <c r="X146" s="72"/>
      <c r="Y146" s="74"/>
    </row>
    <row r="147" spans="1:25" s="51" customFormat="1" ht="11.25" customHeight="1" x14ac:dyDescent="0.15">
      <c r="A147" s="188" t="s">
        <v>143</v>
      </c>
      <c r="B147" s="46"/>
      <c r="C147" s="46"/>
      <c r="D147" s="46"/>
      <c r="E147" s="46"/>
      <c r="F147" s="46"/>
      <c r="G147" s="146">
        <f>'2. Collected Data'!G147*'2. Collected Data'!AA147</f>
        <v>16720.759999999998</v>
      </c>
      <c r="H147" s="45">
        <f>'2. Collected Data'!I147/'3. Calculated Stats'!$G147*1000</f>
        <v>21.53012183656724</v>
      </c>
      <c r="I147" s="45">
        <f>'2. Collected Data'!J147/'3. Calculated Stats'!$G147*1000</f>
        <v>1.2559237737997555</v>
      </c>
      <c r="J147" s="45">
        <f>'2. Collected Data'!K147/'3. Calculated Stats'!$G147*1000</f>
        <v>0.89708840985696836</v>
      </c>
      <c r="K147" s="66">
        <f>('2. Collected Data'!Y147+'2. Collected Data'!Z147)/G147*1000</f>
        <v>22.187986670462347</v>
      </c>
      <c r="L147" s="73">
        <f>IF(SUM('2. Collected Data'!Y147:Z147)&gt;0,(ROUND('2. Collected Data'!Y147/SUM('2. Collected Data'!Y147:Z147),2)),"")</f>
        <v>1</v>
      </c>
      <c r="M147" s="73">
        <f>IF(SUM('2. Collected Data'!Y147:Z147)&gt;0,1-L147,"")</f>
        <v>0</v>
      </c>
      <c r="N147" s="66">
        <f>IF('2. Collected Data'!AD147&gt;0,'2. Collected Data'!AE147/'2. Collected Data'!AD147,"")</f>
        <v>1405.2238805970148</v>
      </c>
      <c r="O147" s="66">
        <f>IF('2. Collected Data'!AF147&gt;0,'2. Collected Data'!AG147/'2. Collected Data'!AF147,"")</f>
        <v>21652.941176470587</v>
      </c>
      <c r="P147" s="66">
        <f>SUM('2. Collected Data'!AI147:AK147)/'2. Collected Data'!G147</f>
        <v>1.8786777634509437</v>
      </c>
      <c r="Q147" s="50" t="str">
        <f>IF(MAX('2. Collected Data'!AI147:AK147)='2. Collected Data'!AI147,"NaCl",IF(MAX('2. Collected Data'!AJ147:AK147)='2. Collected Data'!AJ147,"CaCl2","MgCl2"))</f>
        <v>NaCl</v>
      </c>
      <c r="R147" s="66">
        <f>'2. Collected Data'!AL147/'2. Collected Data'!G147</f>
        <v>1.9975383894033525</v>
      </c>
      <c r="S147" s="66">
        <f>SUM('2. Collected Data'!AO147:AU147)/'2. Collected Data'!G147</f>
        <v>122.20683389989451</v>
      </c>
      <c r="T147" s="50" t="str">
        <f>IF(MAX('2. Collected Data'!AO147:AT147)='2. Collected Data'!AO147,"NaCl",IF(MAX('2. Collected Data'!AP147:AT147)='2. Collected Data'!AP147,"CaCl2",IF(MAX('2. Collected Data'!AQ147:AT147)='2. Collected Data'!AQ147,"MgCl2",IF(MAX('2. Collected Data'!AR147:AT147)='2. Collected Data'!AR147,"Potassium Acetate",IF('2. Collected Data'!AS147&gt;'2. Collected Data'!AT147,"Enhanced Brine","Ag Byproduct")))))</f>
        <v>NaCl</v>
      </c>
      <c r="U147" s="72">
        <f>IF('2. Collected Data'!BC147&gt;0,'2. Collected Data'!BC147/'2. Collected Data'!$G147,"")</f>
        <v>451.10924862267024</v>
      </c>
      <c r="V147" s="72">
        <f>IF('2. Collected Data'!BD147&gt;0,'2. Collected Data'!BD147/'2. Collected Data'!$G147,"")</f>
        <v>371.63333724065171</v>
      </c>
      <c r="W147" s="72">
        <f>IF('2. Collected Data'!BE147&gt;0,'2. Collected Data'!BE147/'2. Collected Data'!$G147,"")</f>
        <v>187.78542960965891</v>
      </c>
      <c r="X147" s="72">
        <f>IF('2. Collected Data'!BF147&gt;0,'2. Collected Data'!BF147/'2. Collected Data'!$G147,"")</f>
        <v>1026.1403704137849</v>
      </c>
      <c r="Y147" s="74">
        <f>IF(AND('2. Collected Data'!BB147&gt;0,'2. Collected Data'!BH147&gt;0),('2. Collected Data'!BH147-'2. Collected Data'!BB147)/'2. Collected Data'!BH147,"")</f>
        <v>-7.0179915784100693E-3</v>
      </c>
    </row>
    <row r="148" spans="1:25" s="51" customFormat="1" ht="11.25" customHeight="1" x14ac:dyDescent="0.15">
      <c r="A148" s="188" t="s">
        <v>116</v>
      </c>
      <c r="B148" s="46"/>
      <c r="C148" s="46"/>
      <c r="D148" s="46"/>
      <c r="E148" s="46"/>
      <c r="F148" s="46"/>
      <c r="G148" s="146">
        <f>'2. Collected Data'!G148*'2. Collected Data'!AA148</f>
        <v>42903.63</v>
      </c>
      <c r="H148" s="45">
        <f>'2. Collected Data'!I148/'3. Calculated Stats'!$G148*1000</f>
        <v>37.898891072853274</v>
      </c>
      <c r="I148" s="45">
        <f>'2. Collected Data'!J148/'3. Calculated Stats'!$G148*1000</f>
        <v>1.328558912147993</v>
      </c>
      <c r="J148" s="45">
        <f>'2. Collected Data'!K148/'3. Calculated Stats'!$G148*1000</f>
        <v>0.34962076635473505</v>
      </c>
      <c r="K148" s="66">
        <f>('2. Collected Data'!Y148+'2. Collected Data'!Z148)/G148*1000</f>
        <v>53.981446325171085</v>
      </c>
      <c r="L148" s="73">
        <f>IF(SUM('2. Collected Data'!Y148:Z148)&gt;0,(ROUND('2. Collected Data'!Y148/SUM('2. Collected Data'!Y148:Z148),2)),"")</f>
        <v>0.89</v>
      </c>
      <c r="M148" s="73">
        <f>IF(SUM('2. Collected Data'!Y148:Z148)&gt;0,1-L148,"")</f>
        <v>0.10999999999999999</v>
      </c>
      <c r="N148" s="66">
        <f>IF('2. Collected Data'!AD148&gt;0,'2. Collected Data'!AE148/'2. Collected Data'!AD148,"")</f>
        <v>2928.8702928870293</v>
      </c>
      <c r="O148" s="66">
        <f>IF('2. Collected Data'!AF148&gt;0,'2. Collected Data'!AG148/'2. Collected Data'!AF148,"")</f>
        <v>13650.485436893205</v>
      </c>
      <c r="P148" s="66">
        <f>SUM('2. Collected Data'!AI148:AK148)/'2. Collected Data'!G148</f>
        <v>13.336409996077254</v>
      </c>
      <c r="Q148" s="50" t="str">
        <f>IF(MAX('2. Collected Data'!AI148:AK148)='2. Collected Data'!AI148,"NaCl",IF(MAX('2. Collected Data'!AJ148:AK148)='2. Collected Data'!AJ148,"CaCl2","MgCl2"))</f>
        <v>NaCl</v>
      </c>
      <c r="R148" s="66">
        <f>'2. Collected Data'!AL148/'2. Collected Data'!G148</f>
        <v>0</v>
      </c>
      <c r="S148" s="66">
        <f>SUM('2. Collected Data'!AO148:AU148)/'2. Collected Data'!G148</f>
        <v>214.22269654106191</v>
      </c>
      <c r="T148" s="50" t="str">
        <f>IF(MAX('2. Collected Data'!AO148:AT148)='2. Collected Data'!AO148,"NaCl",IF(MAX('2. Collected Data'!AP148:AT148)='2. Collected Data'!AP148,"CaCl2",IF(MAX('2. Collected Data'!AQ148:AT148)='2. Collected Data'!AQ148,"MgCl2",IF(MAX('2. Collected Data'!AR148:AT148)='2. Collected Data'!AR148,"Potassium Acetate",IF('2. Collected Data'!AS148&gt;'2. Collected Data'!AT148,"Enhanced Brine","Ag Byproduct")))))</f>
        <v>NaCl</v>
      </c>
      <c r="U148" s="72">
        <f>IF('2. Collected Data'!BC148&gt;0,'2. Collected Data'!BC148/'2. Collected Data'!$G148,"")</f>
        <v>398.61157902023677</v>
      </c>
      <c r="V148" s="72">
        <f>IF('2. Collected Data'!BD148&gt;0,'2. Collected Data'!BD148/'2. Collected Data'!$G148,"")</f>
        <v>51.904054272330804</v>
      </c>
      <c r="W148" s="72">
        <f>IF('2. Collected Data'!BE148&gt;0,'2. Collected Data'!BE148/'2. Collected Data'!$G148,"")</f>
        <v>946.18949165839808</v>
      </c>
      <c r="X148" s="72">
        <f>IF('2. Collected Data'!BF148&gt;0,'2. Collected Data'!BF148/'2. Collected Data'!$G148,"")</f>
        <v>1859.9924083346793</v>
      </c>
      <c r="Y148" s="74">
        <f>IF(AND('2. Collected Data'!BB148&gt;0,'2. Collected Data'!BH148&gt;0),('2. Collected Data'!BH148-'2. Collected Data'!BB148)/'2. Collected Data'!BH148,"")</f>
        <v>-0.44405675738543837</v>
      </c>
    </row>
    <row r="149" spans="1:25" s="51" customFormat="1" ht="11.25" customHeight="1" x14ac:dyDescent="0.15">
      <c r="A149" s="189" t="s">
        <v>357</v>
      </c>
      <c r="B149" s="46"/>
      <c r="C149" s="46"/>
      <c r="D149" s="46"/>
      <c r="E149" s="46"/>
      <c r="F149" s="46"/>
      <c r="G149" s="146"/>
      <c r="H149" s="45"/>
      <c r="I149" s="45"/>
      <c r="J149" s="45"/>
      <c r="K149" s="66"/>
      <c r="L149" s="73"/>
      <c r="M149" s="73"/>
      <c r="N149" s="66"/>
      <c r="O149" s="66"/>
      <c r="P149" s="66"/>
      <c r="Q149" s="50"/>
      <c r="R149" s="66"/>
      <c r="S149" s="66"/>
      <c r="T149" s="50"/>
      <c r="U149" s="72"/>
      <c r="V149" s="72"/>
      <c r="W149" s="72"/>
      <c r="X149" s="72"/>
      <c r="Y149" s="74"/>
    </row>
    <row r="150" spans="1:25" s="51" customFormat="1" ht="11.25" customHeight="1" x14ac:dyDescent="0.15">
      <c r="A150" s="188" t="s">
        <v>144</v>
      </c>
      <c r="B150" s="46"/>
      <c r="C150" s="46"/>
      <c r="D150" s="46"/>
      <c r="E150" s="46"/>
      <c r="F150" s="46"/>
      <c r="G150" s="146">
        <f>'2. Collected Data'!G150*'2. Collected Data'!AA150</f>
        <v>19090</v>
      </c>
      <c r="H150" s="45">
        <f>'2. Collected Data'!I150/'3. Calculated Stats'!$G150*1000</f>
        <v>25.720272393923523</v>
      </c>
      <c r="I150" s="45">
        <f>'2. Collected Data'!J150/'3. Calculated Stats'!$G150*1000</f>
        <v>3.1430068098480883</v>
      </c>
      <c r="J150" s="45">
        <f>'2. Collected Data'!K150/'3. Calculated Stats'!$G150*1000</f>
        <v>1.5191199580932426</v>
      </c>
      <c r="K150" s="66">
        <f>('2. Collected Data'!Y150+'2. Collected Data'!Z150)/G150*1000</f>
        <v>54.216867469879517</v>
      </c>
      <c r="L150" s="73">
        <f>IF(SUM('2. Collected Data'!Y150:Z150)&gt;0,(ROUND('2. Collected Data'!Y150/SUM('2. Collected Data'!Y150:Z150),2)),"")</f>
        <v>0.92</v>
      </c>
      <c r="M150" s="73">
        <f>IF(SUM('2. Collected Data'!Y150:Z150)&gt;0,1-L150,"")</f>
        <v>7.999999999999996E-2</v>
      </c>
      <c r="N150" s="66">
        <f>IF('2. Collected Data'!AD150&gt;0,'2. Collected Data'!AE150/'2. Collected Data'!AD150,"")</f>
        <v>333.33333333333331</v>
      </c>
      <c r="O150" s="66">
        <f>IF('2. Collected Data'!AF150&gt;0,'2. Collected Data'!AG150/'2. Collected Data'!AF150,"")</f>
        <v>20117.821782178216</v>
      </c>
      <c r="P150" s="66">
        <f>SUM('2. Collected Data'!AI150:AK150)/'2. Collected Data'!G150</f>
        <v>4.1121005762179148E-2</v>
      </c>
      <c r="Q150" s="50" t="str">
        <f>IF(MAX('2. Collected Data'!AI150:AK150)='2. Collected Data'!AI150,"NaCl",IF(MAX('2. Collected Data'!AJ150:AK150)='2. Collected Data'!AJ150,"CaCl2","MgCl2"))</f>
        <v>NaCl</v>
      </c>
      <c r="R150" s="66">
        <f>'2. Collected Data'!AL150/'2. Collected Data'!G150</f>
        <v>15.325563122053431</v>
      </c>
      <c r="S150" s="66">
        <f>SUM('2. Collected Data'!AO150:AU150)/'2. Collected Data'!G150</f>
        <v>250.82084861183867</v>
      </c>
      <c r="T150" s="50" t="str">
        <f>IF(MAX('2. Collected Data'!AO150:AT150)='2. Collected Data'!AO150,"NaCl",IF(MAX('2. Collected Data'!AP150:AT150)='2. Collected Data'!AP150,"CaCl2",IF(MAX('2. Collected Data'!AQ150:AT150)='2. Collected Data'!AQ150,"MgCl2",IF(MAX('2. Collected Data'!AR150:AT150)='2. Collected Data'!AR150,"Potassium Acetate",IF('2. Collected Data'!AS150&gt;'2. Collected Data'!AT150,"Enhanced Brine","Ag Byproduct")))))</f>
        <v>MgCl2</v>
      </c>
      <c r="U150" s="72">
        <f>IF('2. Collected Data'!BC150&gt;0,'2. Collected Data'!BC150/'2. Collected Data'!$G150,"")</f>
        <v>623.57789418543746</v>
      </c>
      <c r="V150" s="72">
        <f>IF('2. Collected Data'!BD150&gt;0,'2. Collected Data'!BD150/'2. Collected Data'!$G150,"")</f>
        <v>445.41278156102669</v>
      </c>
      <c r="W150" s="72">
        <f>IF('2. Collected Data'!BE150&gt;0,'2. Collected Data'!BE150/'2. Collected Data'!$G150,"")</f>
        <v>400.87150340492406</v>
      </c>
      <c r="X150" s="72">
        <f>IF('2. Collected Data'!BF150&gt;0,'2. Collected Data'!BF150/'2. Collected Data'!$G150,"")</f>
        <v>1484.709271870089</v>
      </c>
      <c r="Y150" s="74">
        <f>IF(AND('2. Collected Data'!BB150&gt;0,'2. Collected Data'!BH150&gt;0),('2. Collected Data'!BH150-'2. Collected Data'!BB150)/'2. Collected Data'!BH150,"")</f>
        <v>0</v>
      </c>
    </row>
    <row r="151" spans="1:25" s="51" customFormat="1" ht="11.25" customHeight="1" x14ac:dyDescent="0.15">
      <c r="A151" s="188" t="s">
        <v>145</v>
      </c>
      <c r="B151" s="46"/>
      <c r="C151" s="46"/>
      <c r="D151" s="46"/>
      <c r="E151" s="46"/>
      <c r="F151" s="46"/>
      <c r="G151" s="146">
        <f>'2. Collected Data'!G151*'2. Collected Data'!AA151</f>
        <v>84480</v>
      </c>
      <c r="H151" s="45">
        <f>'2. Collected Data'!I151/'3. Calculated Stats'!$G151*1000</f>
        <v>26.657196969696969</v>
      </c>
      <c r="I151" s="45">
        <f>'2. Collected Data'!J151/'3. Calculated Stats'!$G151*1000</f>
        <v>1.6216856060606062</v>
      </c>
      <c r="J151" s="45">
        <f>'2. Collected Data'!K151/'3. Calculated Stats'!$G151*1000</f>
        <v>0.56818181818181812</v>
      </c>
      <c r="K151" s="66">
        <f>('2. Collected Data'!Y151+'2. Collected Data'!Z151)/G151*1000</f>
        <v>55.587121212121211</v>
      </c>
      <c r="L151" s="73">
        <f>IF(SUM('2. Collected Data'!Y151:Z151)&gt;0,(ROUND('2. Collected Data'!Y151/SUM('2. Collected Data'!Y151:Z151),2)),"")</f>
        <v>0.84</v>
      </c>
      <c r="M151" s="73">
        <f>IF(SUM('2. Collected Data'!Y151:Z151)&gt;0,1-L151,"")</f>
        <v>0.16000000000000003</v>
      </c>
      <c r="N151" s="66">
        <f>IF('2. Collected Data'!AD151&gt;0,'2. Collected Data'!AE151/'2. Collected Data'!AD151,"")</f>
        <v>1814.0589569160998</v>
      </c>
      <c r="O151" s="66">
        <f>IF('2. Collected Data'!AF151&gt;0,'2. Collected Data'!AG151/'2. Collected Data'!AF151,"")</f>
        <v>48387.096774193546</v>
      </c>
      <c r="P151" s="66">
        <f>SUM('2. Collected Data'!AI151:AK151)/'2. Collected Data'!G151</f>
        <v>5.677083333333333</v>
      </c>
      <c r="Q151" s="50" t="str">
        <f>IF(MAX('2. Collected Data'!AI151:AK151)='2. Collected Data'!AI151,"NaCl",IF(MAX('2. Collected Data'!AJ151:AK151)='2. Collected Data'!AJ151,"CaCl2","MgCl2"))</f>
        <v>NaCl</v>
      </c>
      <c r="R151" s="66">
        <f>'2. Collected Data'!AL151/'2. Collected Data'!G151</f>
        <v>3.90625</v>
      </c>
      <c r="S151" s="66">
        <f>SUM('2. Collected Data'!AO151:AU151)/'2. Collected Data'!G151</f>
        <v>62.5</v>
      </c>
      <c r="T151" s="50" t="str">
        <f>IF(MAX('2. Collected Data'!AO151:AT151)='2. Collected Data'!AO151,"NaCl",IF(MAX('2. Collected Data'!AP151:AT151)='2. Collected Data'!AP151,"CaCl2",IF(MAX('2. Collected Data'!AQ151:AT151)='2. Collected Data'!AQ151,"MgCl2",IF(MAX('2. Collected Data'!AR151:AT151)='2. Collected Data'!AR151,"Potassium Acetate",IF('2. Collected Data'!AS151&gt;'2. Collected Data'!AT151,"Enhanced Brine","Ag Byproduct")))))</f>
        <v>NaCl</v>
      </c>
      <c r="U151" s="72">
        <f>IF('2. Collected Data'!BC151&gt;0,'2. Collected Data'!BC151/'2. Collected Data'!$G151,"")</f>
        <v>989.58333333333337</v>
      </c>
      <c r="V151" s="72">
        <f>IF('2. Collected Data'!BD151&gt;0,'2. Collected Data'!BD151/'2. Collected Data'!$G151,"")</f>
        <v>520.83333333333337</v>
      </c>
      <c r="W151" s="72">
        <f>IF('2. Collected Data'!BE151&gt;0,'2. Collected Data'!BE151/'2. Collected Data'!$G151,"")</f>
        <v>500</v>
      </c>
      <c r="X151" s="72">
        <f>IF('2. Collected Data'!BF151&gt;0,'2. Collected Data'!BF151/'2. Collected Data'!$G151,"")</f>
        <v>1614.5833333333333</v>
      </c>
      <c r="Y151" s="74">
        <f>IF(AND('2. Collected Data'!BB151&gt;0,'2. Collected Data'!BH151&gt;0),('2. Collected Data'!BH151-'2. Collected Data'!BB151)/'2. Collected Data'!BH151,"")</f>
        <v>-0.20384937238493736</v>
      </c>
    </row>
    <row r="152" spans="1:25" s="51" customFormat="1" ht="11.25" customHeight="1" x14ac:dyDescent="0.15">
      <c r="A152" s="189" t="s">
        <v>322</v>
      </c>
      <c r="B152" s="46"/>
      <c r="C152" s="46"/>
      <c r="D152" s="46"/>
      <c r="E152" s="46"/>
      <c r="F152" s="46"/>
      <c r="G152" s="146"/>
      <c r="H152" s="45"/>
      <c r="I152" s="45"/>
      <c r="J152" s="45"/>
      <c r="K152" s="66"/>
      <c r="L152" s="73"/>
      <c r="M152" s="73"/>
      <c r="N152" s="66"/>
      <c r="O152" s="66"/>
      <c r="P152" s="66"/>
      <c r="Q152" s="50"/>
      <c r="R152" s="66"/>
      <c r="S152" s="66"/>
      <c r="T152" s="50"/>
      <c r="U152" s="72"/>
      <c r="V152" s="72"/>
      <c r="W152" s="72"/>
      <c r="X152" s="72"/>
      <c r="Y152" s="74"/>
    </row>
    <row r="153" spans="1:25" s="51" customFormat="1" ht="11.25" customHeight="1" x14ac:dyDescent="0.15">
      <c r="A153" s="188" t="s">
        <v>70</v>
      </c>
      <c r="B153" s="46"/>
      <c r="C153" s="46"/>
      <c r="D153" s="46"/>
      <c r="E153" s="46"/>
      <c r="F153" s="46"/>
      <c r="G153" s="146">
        <f>'2. Collected Data'!G153*'2. Collected Data'!AA153</f>
        <v>86068.099999999991</v>
      </c>
      <c r="H153" s="45">
        <f>'2. Collected Data'!I153/'3. Calculated Stats'!$G153*1000</f>
        <v>6.4948569795313249</v>
      </c>
      <c r="I153" s="45">
        <f>'2. Collected Data'!J153/'3. Calculated Stats'!$G153*1000</f>
        <v>1.3012951372227344</v>
      </c>
      <c r="J153" s="45">
        <f>'2. Collected Data'!K153/'3. Calculated Stats'!$G153*1000</f>
        <v>0</v>
      </c>
      <c r="K153" s="66">
        <f>('2. Collected Data'!Y153+'2. Collected Data'!Z153)/G153*1000</f>
        <v>38.155832416423742</v>
      </c>
      <c r="L153" s="73">
        <f>IF(SUM('2. Collected Data'!Y153:Z153)&gt;0,(ROUND('2. Collected Data'!Y153/SUM('2. Collected Data'!Y153:Z153),2)),"")</f>
        <v>1</v>
      </c>
      <c r="M153" s="73">
        <f>IF(SUM('2. Collected Data'!Y153:Z153)&gt;0,1-L153,"")</f>
        <v>0</v>
      </c>
      <c r="N153" s="66">
        <f>IF('2. Collected Data'!AD153&gt;0,'2. Collected Data'!AE153/'2. Collected Data'!AD153,"")</f>
        <v>730.76923076923072</v>
      </c>
      <c r="O153" s="66">
        <f>IF('2. Collected Data'!AF153&gt;0,'2. Collected Data'!AG153/'2. Collected Data'!AF153,"")</f>
        <v>3520</v>
      </c>
      <c r="P153" s="66">
        <f>SUM('2. Collected Data'!AI153:AK153)/'2. Collected Data'!G153</f>
        <v>0.17307225325062364</v>
      </c>
      <c r="Q153" s="50" t="str">
        <f>IF(MAX('2. Collected Data'!AI153:AK153)='2. Collected Data'!AI153,"NaCl",IF(MAX('2. Collected Data'!AJ153:AK153)='2. Collected Data'!AJ153,"CaCl2","MgCl2"))</f>
        <v>NaCl</v>
      </c>
      <c r="R153" s="66">
        <f>'2. Collected Data'!AL153/'2. Collected Data'!G153</f>
        <v>6.8986070332678423E-2</v>
      </c>
      <c r="S153" s="66">
        <f>SUM('2. Collected Data'!AO153:AU153)/'2. Collected Data'!G153</f>
        <v>16.725821762069803</v>
      </c>
      <c r="T153" s="50" t="str">
        <f>IF(MAX('2. Collected Data'!AO153:AT153)='2. Collected Data'!AO153,"NaCl",IF(MAX('2. Collected Data'!AP153:AT153)='2. Collected Data'!AP153,"CaCl2",IF(MAX('2. Collected Data'!AQ153:AT153)='2. Collected Data'!AQ153,"MgCl2",IF(MAX('2. Collected Data'!AR153:AT153)='2. Collected Data'!AR153,"Potassium Acetate",IF('2. Collected Data'!AS153&gt;'2. Collected Data'!AT153,"Enhanced Brine","Ag Byproduct")))))</f>
        <v>NaCl</v>
      </c>
      <c r="U153" s="72">
        <f>IF('2. Collected Data'!BC153&gt;0,'2. Collected Data'!BC153/'2. Collected Data'!$G153,"")</f>
        <v>12.985948917194641</v>
      </c>
      <c r="V153" s="72">
        <f>IF('2. Collected Data'!BD153&gt;0,'2. Collected Data'!BD153/'2. Collected Data'!$G153,"")</f>
        <v>4.3480650786993094</v>
      </c>
      <c r="W153" s="72">
        <f>IF('2. Collected Data'!BE153&gt;0,'2. Collected Data'!BE153/'2. Collected Data'!$G153,"")</f>
        <v>19.399655621536898</v>
      </c>
      <c r="X153" s="72">
        <f>IF('2. Collected Data'!BF153&gt;0,'2. Collected Data'!BF153/'2. Collected Data'!$G153,"")</f>
        <v>36.78885847369699</v>
      </c>
      <c r="Y153" s="74">
        <f>IF(AND('2. Collected Data'!BB153&gt;0,'2. Collected Data'!BH153&gt;0),('2. Collected Data'!BH153-'2. Collected Data'!BB153)/'2. Collected Data'!BH153,"")</f>
        <v>0</v>
      </c>
    </row>
    <row r="154" spans="1:25" s="51" customFormat="1" ht="11.25" customHeight="1" x14ac:dyDescent="0.15">
      <c r="A154" s="188" t="s">
        <v>146</v>
      </c>
      <c r="B154" s="46"/>
      <c r="C154" s="46"/>
      <c r="D154" s="46"/>
      <c r="E154" s="46"/>
      <c r="F154" s="46"/>
      <c r="G154" s="146">
        <f>'2. Collected Data'!G154*'2. Collected Data'!AA154</f>
        <v>17729.66</v>
      </c>
      <c r="H154" s="45">
        <f>'2. Collected Data'!I154/'3. Calculated Stats'!$G154*1000</f>
        <v>28.708954373631531</v>
      </c>
      <c r="I154" s="45">
        <f>'2. Collected Data'!J154/'3. Calculated Stats'!$G154*1000</f>
        <v>1.4664691821501372</v>
      </c>
      <c r="J154" s="45">
        <f>'2. Collected Data'!K154/'3. Calculated Stats'!$G154*1000</f>
        <v>3.6661729553753428</v>
      </c>
      <c r="K154" s="66">
        <f>('2. Collected Data'!Y154+'2. Collected Data'!Z154)/G154*1000</f>
        <v>22.279051036511696</v>
      </c>
      <c r="L154" s="73">
        <f>IF(SUM('2. Collected Data'!Y154:Z154)&gt;0,(ROUND('2. Collected Data'!Y154/SUM('2. Collected Data'!Y154:Z154),2)),"")</f>
        <v>0.85</v>
      </c>
      <c r="M154" s="73">
        <f>IF(SUM('2. Collected Data'!Y154:Z154)&gt;0,1-L154,"")</f>
        <v>0.15000000000000002</v>
      </c>
      <c r="N154" s="66">
        <f>IF('2. Collected Data'!AD154&gt;0,'2. Collected Data'!AE154/'2. Collected Data'!AD154,"")</f>
        <v>1300</v>
      </c>
      <c r="O154" s="66">
        <f>IF('2. Collected Data'!AF154&gt;0,'2. Collected Data'!AG154/'2. Collected Data'!AF154,"")</f>
        <v>6919.0298507462685</v>
      </c>
      <c r="P154" s="66">
        <f>SUM('2. Collected Data'!AI154:AK154)/'2. Collected Data'!G154</f>
        <v>2.5025713973082393</v>
      </c>
      <c r="Q154" s="50" t="str">
        <f>IF(MAX('2. Collected Data'!AI154:AK154)='2. Collected Data'!AI154,"NaCl",IF(MAX('2. Collected Data'!AJ154:AK154)='2. Collected Data'!AJ154,"CaCl2","MgCl2"))</f>
        <v>NaCl</v>
      </c>
      <c r="R154" s="66">
        <f>'2. Collected Data'!AL154/'2. Collected Data'!G154</f>
        <v>9.4539884013568221E-2</v>
      </c>
      <c r="S154" s="66">
        <f>SUM('2. Collected Data'!AO154:AU154)/'2. Collected Data'!G154</f>
        <v>77.741875478717589</v>
      </c>
      <c r="T154" s="50" t="str">
        <f>IF(MAX('2. Collected Data'!AO154:AT154)='2. Collected Data'!AO154,"NaCl",IF(MAX('2. Collected Data'!AP154:AT154)='2. Collected Data'!AP154,"CaCl2",IF(MAX('2. Collected Data'!AQ154:AT154)='2. Collected Data'!AQ154,"MgCl2",IF(MAX('2. Collected Data'!AR154:AT154)='2. Collected Data'!AR154,"Potassium Acetate",IF('2. Collected Data'!AS154&gt;'2. Collected Data'!AT154,"Enhanced Brine","Ag Byproduct")))))</f>
        <v>NaCl</v>
      </c>
      <c r="U154" s="72">
        <f>IF('2. Collected Data'!BC154&gt;0,'2. Collected Data'!BC154/'2. Collected Data'!$G154,"")</f>
        <v>165.42176386913229</v>
      </c>
      <c r="V154" s="72">
        <f>IF('2. Collected Data'!BD154&gt;0,'2. Collected Data'!BD154/'2. Collected Data'!$G154,"")</f>
        <v>401.66911040595249</v>
      </c>
      <c r="W154" s="72">
        <f>IF('2. Collected Data'!BE154&gt;0,'2. Collected Data'!BE154/'2. Collected Data'!$G154,"")</f>
        <v>242.84784987416566</v>
      </c>
      <c r="X154" s="72">
        <f>IF('2. Collected Data'!BF154&gt;0,'2. Collected Data'!BF154/'2. Collected Data'!$G154,"")</f>
        <v>830.22475106685636</v>
      </c>
      <c r="Y154" s="74">
        <f>IF(AND('2. Collected Data'!BB154&gt;0,'2. Collected Data'!BH154&gt;0),('2. Collected Data'!BH154-'2. Collected Data'!BB154)/'2. Collected Data'!BH154,"")</f>
        <v>-3.0298507462686586E-2</v>
      </c>
    </row>
    <row r="155" spans="1:25" s="51" customFormat="1" ht="11.25" customHeight="1" x14ac:dyDescent="0.15">
      <c r="A155" s="188" t="s">
        <v>158</v>
      </c>
      <c r="B155" s="46"/>
      <c r="C155" s="46"/>
      <c r="D155" s="46"/>
      <c r="E155" s="46"/>
      <c r="F155" s="46"/>
      <c r="G155" s="146">
        <f>'2. Collected Data'!G155*'2. Collected Data'!AA155</f>
        <v>37285.379999999997</v>
      </c>
      <c r="H155" s="45">
        <f>'2. Collected Data'!I155/'3. Calculated Stats'!$G155*1000</f>
        <v>21.804793192398737</v>
      </c>
      <c r="I155" s="45">
        <f>'2. Collected Data'!J155/'3. Calculated Stats'!$G155*1000</f>
        <v>1.877411467980211</v>
      </c>
      <c r="J155" s="45">
        <f>'2. Collected Data'!K155/'3. Calculated Stats'!$G155*1000</f>
        <v>0</v>
      </c>
      <c r="K155" s="66">
        <f>('2. Collected Data'!Y155+'2. Collected Data'!Z155)/G155*1000</f>
        <v>42.912262125261968</v>
      </c>
      <c r="L155" s="73">
        <f>IF(SUM('2. Collected Data'!Y155:Z155)&gt;0,(ROUND('2. Collected Data'!Y155/SUM('2. Collected Data'!Y155:Z155),2)),"")</f>
        <v>1</v>
      </c>
      <c r="M155" s="73">
        <f>IF(SUM('2. Collected Data'!Y155:Z155)&gt;0,1-L155,"")</f>
        <v>0</v>
      </c>
      <c r="N155" s="66">
        <f>IF('2. Collected Data'!AD155&gt;0,'2. Collected Data'!AE155/'2. Collected Data'!AD155,"")</f>
        <v>1859.5882352941176</v>
      </c>
      <c r="O155" s="66">
        <f>IF('2. Collected Data'!AF155&gt;0,'2. Collected Data'!AG155/'2. Collected Data'!AF155,"")</f>
        <v>17123.97</v>
      </c>
      <c r="P155" s="66">
        <f>SUM('2. Collected Data'!AI155:AK155)/'2. Collected Data'!G155</f>
        <v>24.201104561627105</v>
      </c>
      <c r="Q155" s="50" t="str">
        <f>IF(MAX('2. Collected Data'!AI155:AK155)='2. Collected Data'!AI155,"NaCl",IF(MAX('2. Collected Data'!AJ155:AK155)='2. Collected Data'!AJ155,"CaCl2","MgCl2"))</f>
        <v>NaCl</v>
      </c>
      <c r="R155" s="66">
        <f>'2. Collected Data'!AL155/'2. Collected Data'!G155</f>
        <v>0</v>
      </c>
      <c r="S155" s="66">
        <f>SUM('2. Collected Data'!AO155:AU155)/'2. Collected Data'!G155</f>
        <v>22.444825022569169</v>
      </c>
      <c r="T155" s="50" t="str">
        <f>IF(MAX('2. Collected Data'!AO155:AT155)='2. Collected Data'!AO155,"NaCl",IF(MAX('2. Collected Data'!AP155:AT155)='2. Collected Data'!AP155,"CaCl2",IF(MAX('2. Collected Data'!AQ155:AT155)='2. Collected Data'!AQ155,"MgCl2",IF(MAX('2. Collected Data'!AR155:AT155)='2. Collected Data'!AR155,"Potassium Acetate",IF('2. Collected Data'!AS155&gt;'2. Collected Data'!AT155,"Enhanced Brine","Ag Byproduct")))))</f>
        <v>NaCl</v>
      </c>
      <c r="U155" s="72">
        <f>IF('2. Collected Data'!BC155&gt;0,'2. Collected Data'!BC155/'2. Collected Data'!$G155,"")</f>
        <v>165.05559980882586</v>
      </c>
      <c r="V155" s="72">
        <f>IF('2. Collected Data'!BD155&gt;0,'2. Collected Data'!BD155/'2. Collected Data'!$G155,"")</f>
        <v>75.901890499707932</v>
      </c>
      <c r="W155" s="72">
        <f>IF('2. Collected Data'!BE155&gt;0,'2. Collected Data'!BE155/'2. Collected Data'!$G155,"")</f>
        <v>272.79122192130001</v>
      </c>
      <c r="X155" s="72">
        <f>IF('2. Collected Data'!BF155&gt;0,'2. Collected Data'!BF155/'2. Collected Data'!$G155,"")</f>
        <v>513.74871222983381</v>
      </c>
      <c r="Y155" s="74">
        <f>IF(AND('2. Collected Data'!BB155&gt;0,'2. Collected Data'!BH155&gt;0),('2. Collected Data'!BH155-'2. Collected Data'!BB155)/'2. Collected Data'!BH155,"")</f>
        <v>0</v>
      </c>
    </row>
    <row r="156" spans="1:25" s="51" customFormat="1" ht="11.25" customHeight="1" x14ac:dyDescent="0.15">
      <c r="A156" s="188" t="s">
        <v>358</v>
      </c>
      <c r="B156" s="46"/>
      <c r="C156" s="46"/>
      <c r="D156" s="46"/>
      <c r="E156" s="46"/>
      <c r="F156" s="46"/>
      <c r="G156" s="146">
        <f>'2. Collected Data'!G156*'2. Collected Data'!AA156</f>
        <v>178200</v>
      </c>
      <c r="H156" s="45">
        <f>'2. Collected Data'!I156/'3. Calculated Stats'!$G156*1000</f>
        <v>10.31986531986532</v>
      </c>
      <c r="I156" s="45">
        <f>'2. Collected Data'!J156/'3. Calculated Stats'!$G156*1000</f>
        <v>2.4074074074074074</v>
      </c>
      <c r="J156" s="45">
        <f>'2. Collected Data'!K156/'3. Calculated Stats'!$G156*1000</f>
        <v>3.9281705948372617E-2</v>
      </c>
      <c r="K156" s="66">
        <f>('2. Collected Data'!Y156+'2. Collected Data'!Z156)/G156*1000</f>
        <v>14.029180695847362</v>
      </c>
      <c r="L156" s="73">
        <f>IF(SUM('2. Collected Data'!Y156:Z156)&gt;0,(ROUND('2. Collected Data'!Y156/SUM('2. Collected Data'!Y156:Z156),2)),"")</f>
        <v>1</v>
      </c>
      <c r="M156" s="73">
        <f>IF(SUM('2. Collected Data'!Y156:Z156)&gt;0,1-L156,"")</f>
        <v>0</v>
      </c>
      <c r="N156" s="66">
        <f>IF('2. Collected Data'!AD156&gt;0,'2. Collected Data'!AE156/'2. Collected Data'!AD156,"")</f>
        <v>500</v>
      </c>
      <c r="O156" s="66">
        <f>IF('2. Collected Data'!AF156&gt;0,'2. Collected Data'!AG156/'2. Collected Data'!AF156,"")</f>
        <v>5000</v>
      </c>
      <c r="P156" s="66">
        <f>SUM('2. Collected Data'!AI156:AK156)/'2. Collected Data'!G156</f>
        <v>4.8580808080808079E-2</v>
      </c>
      <c r="Q156" s="50" t="str">
        <f>IF(MAX('2. Collected Data'!AI156:AK156)='2. Collected Data'!AI156,"NaCl",IF(MAX('2. Collected Data'!AJ156:AK156)='2. Collected Data'!AJ156,"CaCl2","MgCl2"))</f>
        <v>NaCl</v>
      </c>
      <c r="R156" s="66">
        <f>'2. Collected Data'!AL156/'2. Collected Data'!G156</f>
        <v>0</v>
      </c>
      <c r="S156" s="66">
        <f>SUM('2. Collected Data'!AO156:AU156)/'2. Collected Data'!G156</f>
        <v>30.683010101010101</v>
      </c>
      <c r="T156" s="50" t="str">
        <f>IF(MAX('2. Collected Data'!AO156:AT156)='2. Collected Data'!AO156,"NaCl",IF(MAX('2. Collected Data'!AP156:AT156)='2. Collected Data'!AP156,"CaCl2",IF(MAX('2. Collected Data'!AQ156:AT156)='2. Collected Data'!AQ156,"MgCl2",IF(MAX('2. Collected Data'!AR156:AT156)='2. Collected Data'!AR156,"Potassium Acetate",IF('2. Collected Data'!AS156&gt;'2. Collected Data'!AT156,"Enhanced Brine","Ag Byproduct")))))</f>
        <v>NaCl</v>
      </c>
      <c r="U156" s="72" t="str">
        <f>IF('2. Collected Data'!BC156&gt;0,'2. Collected Data'!BC156/'2. Collected Data'!$G156,"")</f>
        <v/>
      </c>
      <c r="V156" s="72" t="str">
        <f>IF('2. Collected Data'!BD156&gt;0,'2. Collected Data'!BD156/'2. Collected Data'!$G156,"")</f>
        <v/>
      </c>
      <c r="W156" s="72" t="str">
        <f>IF('2. Collected Data'!BE156&gt;0,'2. Collected Data'!BE156/'2. Collected Data'!$G156,"")</f>
        <v/>
      </c>
      <c r="X156" s="72">
        <f>IF('2. Collected Data'!BF156&gt;0,'2. Collected Data'!BF156/'2. Collected Data'!$G156,"")</f>
        <v>31.119333333333334</v>
      </c>
      <c r="Y156" s="74">
        <f>IF(AND('2. Collected Data'!BB156&gt;0,'2. Collected Data'!BH156&gt;0),('2. Collected Data'!BH156-'2. Collected Data'!BB156)/'2. Collected Data'!BH156,"")</f>
        <v>0</v>
      </c>
    </row>
    <row r="157" spans="1:25" s="51" customFormat="1" ht="11.25" customHeight="1" x14ac:dyDescent="0.15">
      <c r="A157" s="188" t="s">
        <v>359</v>
      </c>
      <c r="B157" s="46"/>
      <c r="C157" s="46"/>
      <c r="D157" s="46"/>
      <c r="E157" s="46"/>
      <c r="F157" s="46"/>
      <c r="G157" s="146">
        <f>'2. Collected Data'!G157*'2. Collected Data'!AA157</f>
        <v>23500</v>
      </c>
      <c r="H157" s="45">
        <f>'2. Collected Data'!I157/'3. Calculated Stats'!$G157*1000</f>
        <v>23.957446808510639</v>
      </c>
      <c r="I157" s="45">
        <f>'2. Collected Data'!J157/'3. Calculated Stats'!$G157*1000</f>
        <v>2.1702127659574466</v>
      </c>
      <c r="J157" s="45">
        <f>'2. Collected Data'!K157/'3. Calculated Stats'!$G157*1000</f>
        <v>0.76595744680851063</v>
      </c>
      <c r="K157" s="66">
        <f>('2. Collected Data'!Y157+'2. Collected Data'!Z157)/G157*1000</f>
        <v>30.638297872340424</v>
      </c>
      <c r="L157" s="73">
        <f>IF(SUM('2. Collected Data'!Y157:Z157)&gt;0,(ROUND('2. Collected Data'!Y157/SUM('2. Collected Data'!Y157:Z157),2)),"")</f>
        <v>0.89</v>
      </c>
      <c r="M157" s="73">
        <f>IF(SUM('2. Collected Data'!Y157:Z157)&gt;0,1-L157,"")</f>
        <v>0.10999999999999999</v>
      </c>
      <c r="N157" s="66">
        <f>IF('2. Collected Data'!AD157&gt;0,'2. Collected Data'!AE157/'2. Collected Data'!AD157,"")</f>
        <v>1687.5</v>
      </c>
      <c r="O157" s="66">
        <f>IF('2. Collected Data'!AF157&gt;0,'2. Collected Data'!AG157/'2. Collected Data'!AF157,"")</f>
        <v>15000</v>
      </c>
      <c r="P157" s="66">
        <f>SUM('2. Collected Data'!AI157:AK157)/'2. Collected Data'!G157</f>
        <v>3.7123829787234044</v>
      </c>
      <c r="Q157" s="50" t="str">
        <f>IF(MAX('2. Collected Data'!AI157:AK157)='2. Collected Data'!AI157,"NaCl",IF(MAX('2. Collected Data'!AJ157:AK157)='2. Collected Data'!AJ157,"CaCl2","MgCl2"))</f>
        <v>NaCl</v>
      </c>
      <c r="R157" s="66">
        <f>'2. Collected Data'!AL157/'2. Collected Data'!G157</f>
        <v>0.81851063829787229</v>
      </c>
      <c r="S157" s="66">
        <f>SUM('2. Collected Data'!AO157:AU157)/'2. Collected Data'!G157</f>
        <v>9.2271914893617026</v>
      </c>
      <c r="T157" s="50" t="str">
        <f>IF(MAX('2. Collected Data'!AO157:AT157)='2. Collected Data'!AO157,"NaCl",IF(MAX('2. Collected Data'!AP157:AT157)='2. Collected Data'!AP157,"CaCl2",IF(MAX('2. Collected Data'!AQ157:AT157)='2. Collected Data'!AQ157,"MgCl2",IF(MAX('2. Collected Data'!AR157:AT157)='2. Collected Data'!AR157,"Potassium Acetate",IF('2. Collected Data'!AS157&gt;'2. Collected Data'!AT157,"Enhanced Brine","Ag Byproduct")))))</f>
        <v>MgCl2</v>
      </c>
      <c r="U157" s="72">
        <f>IF('2. Collected Data'!BC157&gt;0,'2. Collected Data'!BC157/'2. Collected Data'!$G157,"")</f>
        <v>329.53868085106382</v>
      </c>
      <c r="V157" s="72">
        <f>IF('2. Collected Data'!BD157&gt;0,'2. Collected Data'!BD157/'2. Collected Data'!$G157,"")</f>
        <v>324.47868085106381</v>
      </c>
      <c r="W157" s="72">
        <f>IF('2. Collected Data'!BE157&gt;0,'2. Collected Data'!BE157/'2. Collected Data'!$G157,"")</f>
        <v>338.71944680851061</v>
      </c>
      <c r="X157" s="72">
        <f>IF('2. Collected Data'!BF157&gt;0,'2. Collected Data'!BF157/'2. Collected Data'!$G157,"")</f>
        <v>992.73689361702122</v>
      </c>
      <c r="Y157" s="74">
        <f>IF(AND('2. Collected Data'!BB157&gt;0,'2. Collected Data'!BH157&gt;0),('2. Collected Data'!BH157-'2. Collected Data'!BB157)/'2. Collected Data'!BH157,"")</f>
        <v>0</v>
      </c>
    </row>
    <row r="158" spans="1:25" s="51" customFormat="1" ht="11.25" customHeight="1" x14ac:dyDescent="0.15">
      <c r="A158" s="188" t="s">
        <v>147</v>
      </c>
      <c r="B158" s="46"/>
      <c r="C158" s="46"/>
      <c r="D158" s="46"/>
      <c r="E158" s="46"/>
      <c r="F158" s="46"/>
      <c r="G158" s="146">
        <f>'2. Collected Data'!G158*'2. Collected Data'!AA158</f>
        <v>6445.89</v>
      </c>
      <c r="H158" s="45">
        <f>'2. Collected Data'!I158/'3. Calculated Stats'!$G158*1000</f>
        <v>42.662844075837469</v>
      </c>
      <c r="I158" s="45">
        <f>'2. Collected Data'!J158/'3. Calculated Stats'!$G158*1000</f>
        <v>1.2411009185698172</v>
      </c>
      <c r="J158" s="45">
        <f>'2. Collected Data'!K158/'3. Calculated Stats'!$G158*1000</f>
        <v>0</v>
      </c>
      <c r="K158" s="66">
        <f>('2. Collected Data'!Y158+'2. Collected Data'!Z158)/G158*1000</f>
        <v>50.419724816898828</v>
      </c>
      <c r="L158" s="73">
        <f>IF(SUM('2. Collected Data'!Y158:Z158)&gt;0,(ROUND('2. Collected Data'!Y158/SUM('2. Collected Data'!Y158:Z158),2)),"")</f>
        <v>0.92</v>
      </c>
      <c r="M158" s="73">
        <f>IF(SUM('2. Collected Data'!Y158:Z158)&gt;0,1-L158,"")</f>
        <v>7.999999999999996E-2</v>
      </c>
      <c r="N158" s="66">
        <f>IF('2. Collected Data'!AD158&gt;0,'2. Collected Data'!AE158/'2. Collected Data'!AD158,"")</f>
        <v>2000</v>
      </c>
      <c r="O158" s="66">
        <f>IF('2. Collected Data'!AF158&gt;0,'2. Collected Data'!AG158/'2. Collected Data'!AF158,"")</f>
        <v>2857.1428571428573</v>
      </c>
      <c r="P158" s="66">
        <f>SUM('2. Collected Data'!AI158:AK158)/'2. Collected Data'!G158</f>
        <v>10.262786054369528</v>
      </c>
      <c r="Q158" s="50" t="str">
        <f>IF(MAX('2. Collected Data'!AI158:AK158)='2. Collected Data'!AI158,"NaCl",IF(MAX('2. Collected Data'!AJ158:AK158)='2. Collected Data'!AJ158,"CaCl2","MgCl2"))</f>
        <v>NaCl</v>
      </c>
      <c r="R158" s="66">
        <f>'2. Collected Data'!AL158/'2. Collected Data'!G158</f>
        <v>0.38335125172784518</v>
      </c>
      <c r="S158" s="66">
        <f>SUM('2. Collected Data'!AO158:AU158)/'2. Collected Data'!G158</f>
        <v>252.4251267086469</v>
      </c>
      <c r="T158" s="50" t="str">
        <f>IF(MAX('2. Collected Data'!AO158:AT158)='2. Collected Data'!AO158,"NaCl",IF(MAX('2. Collected Data'!AP158:AT158)='2. Collected Data'!AP158,"CaCl2",IF(MAX('2. Collected Data'!AQ158:AT158)='2. Collected Data'!AQ158,"MgCl2",IF(MAX('2. Collected Data'!AR158:AT158)='2. Collected Data'!AR158,"Potassium Acetate",IF('2. Collected Data'!AS158&gt;'2. Collected Data'!AT158,"Enhanced Brine","Ag Byproduct")))))</f>
        <v>NaCl</v>
      </c>
      <c r="U158" s="72">
        <f>IF('2. Collected Data'!BC158&gt;0,'2. Collected Data'!BC158/'2. Collected Data'!$G158,"")</f>
        <v>1145.5522961142681</v>
      </c>
      <c r="V158" s="72">
        <f>IF('2. Collected Data'!BD158&gt;0,'2. Collected Data'!BD158/'2. Collected Data'!$G158,"")</f>
        <v>1316.4962371371525</v>
      </c>
      <c r="W158" s="72">
        <f>IF('2. Collected Data'!BE158&gt;0,'2. Collected Data'!BE158/'2. Collected Data'!$G158,"")</f>
        <v>848.62187068038702</v>
      </c>
      <c r="X158" s="72">
        <f>IF('2. Collected Data'!BF158&gt;0,'2. Collected Data'!BF158/'2. Collected Data'!$G158,"")</f>
        <v>3310.6705575180463</v>
      </c>
      <c r="Y158" s="74">
        <f>IF(AND('2. Collected Data'!BB158&gt;0,'2. Collected Data'!BH158&gt;0),('2. Collected Data'!BH158-'2. Collected Data'!BB158)/'2. Collected Data'!BH158,"")</f>
        <v>-1.7820512820512828E-2</v>
      </c>
    </row>
    <row r="159" spans="1:25" s="51" customFormat="1" ht="11.25" customHeight="1" x14ac:dyDescent="0.15">
      <c r="A159" s="188" t="s">
        <v>360</v>
      </c>
      <c r="B159" s="46"/>
      <c r="C159" s="46"/>
      <c r="D159" s="46"/>
      <c r="E159" s="46"/>
      <c r="F159" s="46"/>
      <c r="G159" s="146">
        <f>'2. Collected Data'!G159*'2. Collected Data'!AA159</f>
        <v>3810</v>
      </c>
      <c r="H159" s="45">
        <f>'2. Collected Data'!I159/'3. Calculated Stats'!$G159*1000</f>
        <v>457.21784776902888</v>
      </c>
      <c r="I159" s="45">
        <f>'2. Collected Data'!J159/'3. Calculated Stats'!$G159*1000</f>
        <v>73.228346456692918</v>
      </c>
      <c r="J159" s="45">
        <f>'2. Collected Data'!K159/'3. Calculated Stats'!$G159*1000</f>
        <v>11.811023622047244</v>
      </c>
      <c r="K159" s="66">
        <f>('2. Collected Data'!Y159+'2. Collected Data'!Z159)/G159*1000</f>
        <v>1034.1207349081365</v>
      </c>
      <c r="L159" s="73">
        <f>IF(SUM('2. Collected Data'!Y159:Z159)&gt;0,(ROUND('2. Collected Data'!Y159/SUM('2. Collected Data'!Y159:Z159),2)),"")</f>
        <v>0.96</v>
      </c>
      <c r="M159" s="73">
        <f>IF(SUM('2. Collected Data'!Y159:Z159)&gt;0,1-L159,"")</f>
        <v>4.0000000000000036E-2</v>
      </c>
      <c r="N159" s="66">
        <f>IF('2. Collected Data'!AD159&gt;0,'2. Collected Data'!AE159/'2. Collected Data'!AD159,"")</f>
        <v>1811.1111111111111</v>
      </c>
      <c r="O159" s="66">
        <f>IF('2. Collected Data'!AF159&gt;0,'2. Collected Data'!AG159/'2. Collected Data'!AF159,"")</f>
        <v>10878.389261744966</v>
      </c>
      <c r="P159" s="66">
        <f>SUM('2. Collected Data'!AI159:AK159)/'2. Collected Data'!G159</f>
        <v>8.8836850393700786</v>
      </c>
      <c r="Q159" s="50" t="str">
        <f>IF(MAX('2. Collected Data'!AI159:AK159)='2. Collected Data'!AI159,"NaCl",IF(MAX('2. Collected Data'!AJ159:AK159)='2. Collected Data'!AJ159,"CaCl2","MgCl2"))</f>
        <v>NaCl</v>
      </c>
      <c r="R159" s="66">
        <f>'2. Collected Data'!AL159/'2. Collected Data'!G159</f>
        <v>1.0144566929133858</v>
      </c>
      <c r="S159" s="66">
        <f>SUM('2. Collected Data'!AO159:AU159)/'2. Collected Data'!G159</f>
        <v>34.516685039370081</v>
      </c>
      <c r="T159" s="50" t="str">
        <f>IF(MAX('2. Collected Data'!AO159:AT159)='2. Collected Data'!AO159,"NaCl",IF(MAX('2. Collected Data'!AP159:AT159)='2. Collected Data'!AP159,"CaCl2",IF(MAX('2. Collected Data'!AQ159:AT159)='2. Collected Data'!AQ159,"MgCl2",IF(MAX('2. Collected Data'!AR159:AT159)='2. Collected Data'!AR159,"Potassium Acetate",IF('2. Collected Data'!AS159&gt;'2. Collected Data'!AT159,"Enhanced Brine","Ag Byproduct")))))</f>
        <v>NaCl</v>
      </c>
      <c r="U159" s="72">
        <f>IF('2. Collected Data'!BC159&gt;0,'2. Collected Data'!BC159/'2. Collected Data'!$G159,"")</f>
        <v>212.5984251968504</v>
      </c>
      <c r="V159" s="72">
        <f>IF('2. Collected Data'!BD159&gt;0,'2. Collected Data'!BD159/'2. Collected Data'!$G159,"")</f>
        <v>1811.0236220472441</v>
      </c>
      <c r="W159" s="72">
        <f>IF('2. Collected Data'!BE159&gt;0,'2. Collected Data'!BE159/'2. Collected Data'!$G159,"")</f>
        <v>212.5984251968504</v>
      </c>
      <c r="X159" s="72">
        <f>IF('2. Collected Data'!BF159&gt;0,'2. Collected Data'!BF159/'2. Collected Data'!$G159,"")</f>
        <v>2236.2204724409448</v>
      </c>
      <c r="Y159" s="74">
        <f>IF(AND('2. Collected Data'!BB159&gt;0,'2. Collected Data'!BH159&gt;0),('2. Collected Data'!BH159-'2. Collected Data'!BB159)/'2. Collected Data'!BH159,"")</f>
        <v>-1.5022533800701622E-3</v>
      </c>
    </row>
    <row r="160" spans="1:25" s="51" customFormat="1" ht="11.25" customHeight="1" x14ac:dyDescent="0.15">
      <c r="A160" s="188" t="s">
        <v>148</v>
      </c>
      <c r="B160" s="46"/>
      <c r="C160" s="46"/>
      <c r="D160" s="46"/>
      <c r="E160" s="46"/>
      <c r="F160" s="46"/>
      <c r="G160" s="146">
        <f>'2. Collected Data'!G160*'2. Collected Data'!AA160</f>
        <v>18600</v>
      </c>
      <c r="H160" s="45">
        <f>'2. Collected Data'!I160/'3. Calculated Stats'!$G160*1000</f>
        <v>26.881720430107528</v>
      </c>
      <c r="I160" s="45">
        <f>'2. Collected Data'!J160/'3. Calculated Stats'!$G160*1000</f>
        <v>1.881720430107527</v>
      </c>
      <c r="J160" s="45">
        <f>'2. Collected Data'!K160/'3. Calculated Stats'!$G160*1000</f>
        <v>1.075268817204301</v>
      </c>
      <c r="K160" s="66">
        <f>('2. Collected Data'!Y160+'2. Collected Data'!Z160)/G160*1000</f>
        <v>68.602150537634415</v>
      </c>
      <c r="L160" s="73">
        <f>IF(SUM('2. Collected Data'!Y160:Z160)&gt;0,(ROUND('2. Collected Data'!Y160/SUM('2. Collected Data'!Y160:Z160),2)),"")</f>
        <v>0.87</v>
      </c>
      <c r="M160" s="73">
        <f>IF(SUM('2. Collected Data'!Y160:Z160)&gt;0,1-L160,"")</f>
        <v>0.13</v>
      </c>
      <c r="N160" s="66">
        <f>IF('2. Collected Data'!AD160&gt;0,'2. Collected Data'!AE160/'2. Collected Data'!AD160,"")</f>
        <v>388.48920863309354</v>
      </c>
      <c r="O160" s="66">
        <f>IF('2. Collected Data'!AF160&gt;0,'2. Collected Data'!AG160/'2. Collected Data'!AF160,"")</f>
        <v>8661.4173228346463</v>
      </c>
      <c r="P160" s="66">
        <f>SUM('2. Collected Data'!AI160:AK160)/'2. Collected Data'!G160</f>
        <v>3.4142473118279568</v>
      </c>
      <c r="Q160" s="50" t="str">
        <f>IF(MAX('2. Collected Data'!AI160:AK160)='2. Collected Data'!AI160,"NaCl",IF(MAX('2. Collected Data'!AJ160:AK160)='2. Collected Data'!AJ160,"CaCl2","MgCl2"))</f>
        <v>NaCl</v>
      </c>
      <c r="R160" s="66">
        <f>'2. Collected Data'!AL160/'2. Collected Data'!G160</f>
        <v>2.0495698924731185</v>
      </c>
      <c r="S160" s="66">
        <f>SUM('2. Collected Data'!AO160:AU160)/'2. Collected Data'!G160</f>
        <v>91.704999999999998</v>
      </c>
      <c r="T160" s="50" t="str">
        <f>IF(MAX('2. Collected Data'!AO160:AT160)='2. Collected Data'!AO160,"NaCl",IF(MAX('2. Collected Data'!AP160:AT160)='2. Collected Data'!AP160,"CaCl2",IF(MAX('2. Collected Data'!AQ160:AT160)='2. Collected Data'!AQ160,"MgCl2",IF(MAX('2. Collected Data'!AR160:AT160)='2. Collected Data'!AR160,"Potassium Acetate",IF('2. Collected Data'!AS160&gt;'2. Collected Data'!AT160,"Enhanced Brine","Ag Byproduct")))))</f>
        <v>CaCl2</v>
      </c>
      <c r="U160" s="72">
        <f>IF('2. Collected Data'!BC160&gt;0,'2. Collected Data'!BC160/'2. Collected Data'!$G160,"")</f>
        <v>830.3570430107527</v>
      </c>
      <c r="V160" s="72">
        <f>IF('2. Collected Data'!BD160&gt;0,'2. Collected Data'!BD160/'2. Collected Data'!$G160,"")</f>
        <v>685.87177419354839</v>
      </c>
      <c r="W160" s="72">
        <f>IF('2. Collected Data'!BE160&gt;0,'2. Collected Data'!BE160/'2. Collected Data'!$G160,"")</f>
        <v>621.47322580645164</v>
      </c>
      <c r="X160" s="72">
        <f>IF('2. Collected Data'!BF160&gt;0,'2. Collected Data'!BF160/'2. Collected Data'!$G160,"")</f>
        <v>2246.1277956989247</v>
      </c>
      <c r="Y160" s="74">
        <f>IF(AND('2. Collected Data'!BB160&gt;0,'2. Collected Data'!BH160&gt;0),('2. Collected Data'!BH160-'2. Collected Data'!BB160)/'2. Collected Data'!BH160,"")</f>
        <v>0</v>
      </c>
    </row>
    <row r="161" spans="1:25" s="51" customFormat="1" ht="11.25" customHeight="1" x14ac:dyDescent="0.15">
      <c r="A161" s="188" t="s">
        <v>149</v>
      </c>
      <c r="B161" s="46"/>
      <c r="C161" s="46"/>
      <c r="D161" s="46"/>
      <c r="E161" s="46"/>
      <c r="F161" s="46"/>
      <c r="G161" s="146">
        <f>'2. Collected Data'!G161*'2. Collected Data'!AA161</f>
        <v>75000</v>
      </c>
      <c r="H161" s="45">
        <f>'2. Collected Data'!I161/'3. Calculated Stats'!$G161*1000</f>
        <v>18.28</v>
      </c>
      <c r="I161" s="45">
        <f>'2. Collected Data'!J161/'3. Calculated Stats'!$G161*1000</f>
        <v>3.28</v>
      </c>
      <c r="J161" s="45">
        <f>'2. Collected Data'!K161/'3. Calculated Stats'!$G161*1000</f>
        <v>0.38666666666666666</v>
      </c>
      <c r="K161" s="66">
        <f>('2. Collected Data'!Y161+'2. Collected Data'!Z161)/G161*1000</f>
        <v>61.666666666666671</v>
      </c>
      <c r="L161" s="73">
        <f>IF(SUM('2. Collected Data'!Y161:Z161)&gt;0,(ROUND('2. Collected Data'!Y161/SUM('2. Collected Data'!Y161:Z161),2)),"")</f>
        <v>0.97</v>
      </c>
      <c r="M161" s="73">
        <f>IF(SUM('2. Collected Data'!Y161:Z161)&gt;0,1-L161,"")</f>
        <v>3.0000000000000027E-2</v>
      </c>
      <c r="N161" s="66">
        <f>IF('2. Collected Data'!AD161&gt;0,'2. Collected Data'!AE161/'2. Collected Data'!AD161,"")</f>
        <v>1120.253164556962</v>
      </c>
      <c r="O161" s="66">
        <f>IF('2. Collected Data'!AF161&gt;0,'2. Collected Data'!AG161/'2. Collected Data'!AF161,"")</f>
        <v>8661.2612612612611</v>
      </c>
      <c r="P161" s="66">
        <f>SUM('2. Collected Data'!AI161:AK161)/'2. Collected Data'!G161</f>
        <v>2.6660533333333332</v>
      </c>
      <c r="Q161" s="50" t="str">
        <f>IF(MAX('2. Collected Data'!AI161:AK161)='2. Collected Data'!AI161,"NaCl",IF(MAX('2. Collected Data'!AJ161:AK161)='2. Collected Data'!AJ161,"CaCl2","MgCl2"))</f>
        <v>NaCl</v>
      </c>
      <c r="R161" s="66">
        <f>'2. Collected Data'!AL161/'2. Collected Data'!G161</f>
        <v>3.5381733333333334</v>
      </c>
      <c r="S161" s="66">
        <f>SUM('2. Collected Data'!AO161:AU161)/'2. Collected Data'!G161</f>
        <v>8.3745733333333341</v>
      </c>
      <c r="T161" s="50" t="str">
        <f>IF(MAX('2. Collected Data'!AO161:AT161)='2. Collected Data'!AO161,"NaCl",IF(MAX('2. Collected Data'!AP161:AT161)='2. Collected Data'!AP161,"CaCl2",IF(MAX('2. Collected Data'!AQ161:AT161)='2. Collected Data'!AQ161,"MgCl2",IF(MAX('2. Collected Data'!AR161:AT161)='2. Collected Data'!AR161,"Potassium Acetate",IF('2. Collected Data'!AS161&gt;'2. Collected Data'!AT161,"Enhanced Brine","Ag Byproduct")))))</f>
        <v>NaCl</v>
      </c>
      <c r="U161" s="72" t="str">
        <f>IF('2. Collected Data'!BC161&gt;0,'2. Collected Data'!BC161/'2. Collected Data'!$G161,"")</f>
        <v/>
      </c>
      <c r="V161" s="72" t="str">
        <f>IF('2. Collected Data'!BD161&gt;0,'2. Collected Data'!BD161/'2. Collected Data'!$G161,"")</f>
        <v/>
      </c>
      <c r="W161" s="72" t="str">
        <f>IF('2. Collected Data'!BE161&gt;0,'2. Collected Data'!BE161/'2. Collected Data'!$G161,"")</f>
        <v/>
      </c>
      <c r="X161" s="72">
        <f>IF('2. Collected Data'!BF161&gt;0,'2. Collected Data'!BF161/'2. Collected Data'!$G161,"")</f>
        <v>644.7826133333333</v>
      </c>
      <c r="Y161" s="74">
        <f>IF(AND('2. Collected Data'!BB161&gt;0,'2. Collected Data'!BH161&gt;0),('2. Collected Data'!BH161-'2. Collected Data'!BB161)/'2. Collected Data'!BH161,"")</f>
        <v>-0.13185714285714292</v>
      </c>
    </row>
    <row r="162" spans="1:25" s="51" customFormat="1" ht="11.25" customHeight="1" x14ac:dyDescent="0.15">
      <c r="A162" s="188" t="s">
        <v>75</v>
      </c>
      <c r="B162" s="46"/>
      <c r="C162" s="46"/>
      <c r="D162" s="46"/>
      <c r="E162" s="46"/>
      <c r="F162" s="46"/>
      <c r="G162" s="146">
        <f>'2. Collected Data'!G162*'2. Collected Data'!AA162</f>
        <v>0</v>
      </c>
      <c r="H162" s="45"/>
      <c r="I162" s="45"/>
      <c r="J162" s="45"/>
      <c r="K162" s="66"/>
      <c r="L162" s="73" t="str">
        <f>IF(SUM('2. Collected Data'!Y162:Z162)&gt;0,(ROUND('2. Collected Data'!Y162/SUM('2. Collected Data'!Y162:Z162),2)),"")</f>
        <v/>
      </c>
      <c r="M162" s="73" t="str">
        <f>IF(SUM('2. Collected Data'!Y162:Z162)&gt;0,1-L162,"")</f>
        <v/>
      </c>
      <c r="N162" s="66">
        <f>IF('2. Collected Data'!AD162&gt;0,'2. Collected Data'!AE162/'2. Collected Data'!AD162,"")</f>
        <v>1631.8509316770187</v>
      </c>
      <c r="O162" s="66">
        <f>IF('2. Collected Data'!AF162&gt;0,'2. Collected Data'!AG162/'2. Collected Data'!AF162,"")</f>
        <v>3760.79295154185</v>
      </c>
      <c r="P162" s="66">
        <f>SUM('2. Collected Data'!AI162:AK162)/'2. Collected Data'!G162</f>
        <v>11.57211622107522</v>
      </c>
      <c r="Q162" s="50" t="str">
        <f>IF(MAX('2. Collected Data'!AI162:AK162)='2. Collected Data'!AI162,"NaCl",IF(MAX('2. Collected Data'!AJ162:AK162)='2. Collected Data'!AJ162,"CaCl2","MgCl2"))</f>
        <v>NaCl</v>
      </c>
      <c r="R162" s="66">
        <f>'2. Collected Data'!AL162/'2. Collected Data'!G162</f>
        <v>0.26836977324131533</v>
      </c>
      <c r="S162" s="66">
        <f>SUM('2. Collected Data'!AO162:AU162)/'2. Collected Data'!G162</f>
        <v>116.52061706199618</v>
      </c>
      <c r="T162" s="50" t="str">
        <f>IF(MAX('2. Collected Data'!AO162:AT162)='2. Collected Data'!AO162,"NaCl",IF(MAX('2. Collected Data'!AP162:AT162)='2. Collected Data'!AP162,"CaCl2",IF(MAX('2. Collected Data'!AQ162:AT162)='2. Collected Data'!AQ162,"MgCl2",IF(MAX('2. Collected Data'!AR162:AT162)='2. Collected Data'!AR162,"Potassium Acetate",IF('2. Collected Data'!AS162&gt;'2. Collected Data'!AT162,"Enhanced Brine","Ag Byproduct")))))</f>
        <v>NaCl</v>
      </c>
      <c r="U162" s="72">
        <f>IF('2. Collected Data'!BC162&gt;0,'2. Collected Data'!BC162/'2. Collected Data'!$G162,"")</f>
        <v>582.1939627674999</v>
      </c>
      <c r="V162" s="72">
        <f>IF('2. Collected Data'!BD162&gt;0,'2. Collected Data'!BD162/'2. Collected Data'!$G162,"")</f>
        <v>602.27640201821032</v>
      </c>
      <c r="W162" s="72">
        <f>IF('2. Collected Data'!BE162&gt;0,'2. Collected Data'!BE162/'2. Collected Data'!$G162,"")</f>
        <v>902.99434553152003</v>
      </c>
      <c r="X162" s="72">
        <f>IF('2. Collected Data'!BF162&gt;0,'2. Collected Data'!BF162/'2. Collected Data'!$G162,"")</f>
        <v>2087.4647103172301</v>
      </c>
      <c r="Y162" s="74">
        <f>IF(AND('2. Collected Data'!BB162&gt;0,'2. Collected Data'!BH162&gt;0),('2. Collected Data'!BH162-'2. Collected Data'!BB162)/'2. Collected Data'!BH162,"")</f>
        <v>-3.7969159150421872E-2</v>
      </c>
    </row>
    <row r="163" spans="1:25" s="51" customFormat="1" ht="11.25" customHeight="1" x14ac:dyDescent="0.15">
      <c r="A163" s="189" t="s">
        <v>361</v>
      </c>
      <c r="B163" s="46"/>
      <c r="C163" s="46"/>
      <c r="D163" s="46"/>
      <c r="E163" s="46"/>
      <c r="F163" s="46"/>
      <c r="G163" s="146"/>
      <c r="H163" s="45"/>
      <c r="I163" s="45"/>
      <c r="J163" s="45"/>
      <c r="K163" s="66"/>
      <c r="L163" s="73"/>
      <c r="M163" s="73"/>
      <c r="N163" s="66"/>
      <c r="O163" s="66"/>
      <c r="P163" s="66"/>
      <c r="Q163" s="50"/>
      <c r="R163" s="66"/>
      <c r="S163" s="66"/>
      <c r="T163" s="50"/>
      <c r="U163" s="72"/>
      <c r="V163" s="72"/>
      <c r="W163" s="72"/>
      <c r="X163" s="72"/>
      <c r="Y163" s="74"/>
    </row>
    <row r="164" spans="1:25" s="51" customFormat="1" ht="11.25" customHeight="1" x14ac:dyDescent="0.15">
      <c r="A164" s="62"/>
      <c r="B164" s="60"/>
      <c r="C164" s="347"/>
      <c r="D164" s="347"/>
      <c r="E164" s="347"/>
      <c r="F164" s="347"/>
      <c r="G164" s="144"/>
      <c r="H164" s="63"/>
      <c r="I164" s="64"/>
      <c r="J164" s="64"/>
      <c r="K164" s="65"/>
      <c r="L164" s="65"/>
      <c r="M164" s="65"/>
      <c r="N164" s="65"/>
      <c r="O164" s="65"/>
      <c r="P164" s="65"/>
      <c r="Q164" s="84"/>
      <c r="R164" s="65"/>
      <c r="S164" s="65"/>
      <c r="T164" s="65"/>
      <c r="U164" s="65"/>
      <c r="V164" s="65"/>
      <c r="W164" s="65"/>
      <c r="X164" s="65"/>
      <c r="Y164" s="65"/>
    </row>
    <row r="166" spans="1:25" ht="15.75" hidden="1" customHeight="1" x14ac:dyDescent="0.2"/>
    <row r="167" spans="1:25" ht="15.75" hidden="1" customHeight="1" x14ac:dyDescent="0.2"/>
    <row r="168" spans="1:25" ht="15.75" hidden="1" customHeight="1" x14ac:dyDescent="0.2"/>
    <row r="169" spans="1:25" ht="15.75" hidden="1" customHeight="1" x14ac:dyDescent="0.2"/>
    <row r="170" spans="1:25" ht="15.75" hidden="1" customHeight="1" x14ac:dyDescent="0.2"/>
    <row r="171" spans="1:25" ht="15.75" hidden="1" customHeight="1" x14ac:dyDescent="0.2"/>
    <row r="172" spans="1:25" ht="15.75" hidden="1" customHeight="1" x14ac:dyDescent="0.2"/>
    <row r="173" spans="1:25" ht="15.75" hidden="1" customHeight="1" x14ac:dyDescent="0.2"/>
    <row r="174" spans="1:25" ht="15.75" hidden="1" customHeight="1" x14ac:dyDescent="0.2"/>
    <row r="175" spans="1:25" ht="15.75" hidden="1" customHeight="1" x14ac:dyDescent="0.2"/>
    <row r="176" spans="1:25" ht="15.75" hidden="1" customHeight="1" x14ac:dyDescent="0.2"/>
    <row r="177" ht="15.75" hidden="1" customHeight="1" x14ac:dyDescent="0.2"/>
    <row r="178" ht="15.75" hidden="1" customHeight="1" x14ac:dyDescent="0.2"/>
    <row r="179" ht="15.75" hidden="1" customHeight="1" x14ac:dyDescent="0.2"/>
    <row r="180" ht="15.75" hidden="1" customHeight="1" x14ac:dyDescent="0.2"/>
    <row r="181" ht="15.75" hidden="1" customHeight="1" x14ac:dyDescent="0.2"/>
    <row r="182" ht="15.75" hidden="1" customHeight="1" x14ac:dyDescent="0.2"/>
    <row r="183" ht="15.75" hidden="1" customHeight="1" x14ac:dyDescent="0.2"/>
    <row r="184" ht="15.75" hidden="1" customHeight="1" x14ac:dyDescent="0.2"/>
    <row r="185" ht="15.75" hidden="1" customHeight="1" x14ac:dyDescent="0.2"/>
    <row r="186" ht="15.75" hidden="1" customHeight="1" x14ac:dyDescent="0.2"/>
    <row r="187" ht="15.75" hidden="1" customHeight="1" x14ac:dyDescent="0.2"/>
    <row r="188" ht="15.75" hidden="1" customHeight="1" x14ac:dyDescent="0.2"/>
    <row r="189" ht="15.75" hidden="1" customHeight="1" x14ac:dyDescent="0.2"/>
    <row r="190" ht="15.75" hidden="1" customHeight="1" x14ac:dyDescent="0.2"/>
    <row r="191" ht="15.75" hidden="1" customHeight="1" x14ac:dyDescent="0.2"/>
    <row r="192" ht="15.75" hidden="1" customHeight="1" x14ac:dyDescent="0.2"/>
    <row r="193" ht="15.75" hidden="1" customHeight="1" x14ac:dyDescent="0.2"/>
    <row r="194" ht="15.75" hidden="1" customHeight="1" x14ac:dyDescent="0.2"/>
    <row r="195" ht="15.75" hidden="1" customHeight="1" x14ac:dyDescent="0.2"/>
    <row r="196" ht="15.75" hidden="1" customHeight="1" x14ac:dyDescent="0.2"/>
    <row r="197" ht="15.75" hidden="1" customHeight="1" x14ac:dyDescent="0.2"/>
    <row r="198" ht="15.75" hidden="1" customHeight="1" x14ac:dyDescent="0.2"/>
    <row r="199" ht="15.75" hidden="1" customHeight="1" x14ac:dyDescent="0.2"/>
    <row r="200" ht="15.75" hidden="1" customHeight="1" x14ac:dyDescent="0.2"/>
    <row r="201" ht="15.75" hidden="1" customHeight="1" x14ac:dyDescent="0.2"/>
    <row r="202" ht="15.75" hidden="1" customHeight="1" x14ac:dyDescent="0.2"/>
    <row r="203" ht="15.75" hidden="1" customHeight="1" x14ac:dyDescent="0.2"/>
    <row r="204" ht="15.75" hidden="1" customHeight="1" x14ac:dyDescent="0.2"/>
    <row r="205" ht="15.75" hidden="1" customHeight="1" x14ac:dyDescent="0.2"/>
    <row r="206" ht="15.75" hidden="1" customHeight="1" x14ac:dyDescent="0.2"/>
    <row r="207" ht="15.75" hidden="1" customHeight="1" x14ac:dyDescent="0.2"/>
    <row r="209" spans="1:25" s="36" customFormat="1" ht="69" customHeight="1" x14ac:dyDescent="0.25">
      <c r="A209" s="170" t="s">
        <v>646</v>
      </c>
      <c r="B209" s="94" t="s">
        <v>245</v>
      </c>
      <c r="C209" s="94"/>
      <c r="D209" s="94"/>
      <c r="E209" s="94"/>
      <c r="F209" s="94"/>
      <c r="G209" s="145" t="s">
        <v>419</v>
      </c>
      <c r="H209" s="388" t="s">
        <v>420</v>
      </c>
      <c r="I209" s="390"/>
      <c r="J209" s="395"/>
      <c r="K209" s="116" t="s">
        <v>421</v>
      </c>
      <c r="L209" s="396" t="s">
        <v>314</v>
      </c>
      <c r="M209" s="397"/>
      <c r="N209" s="396" t="s">
        <v>308</v>
      </c>
      <c r="O209" s="397"/>
      <c r="P209" s="396" t="s">
        <v>422</v>
      </c>
      <c r="Q209" s="398"/>
      <c r="R209" s="398"/>
      <c r="S209" s="398"/>
      <c r="T209" s="397"/>
      <c r="U209" s="396" t="s">
        <v>423</v>
      </c>
      <c r="V209" s="398"/>
      <c r="W209" s="398"/>
      <c r="X209" s="397"/>
      <c r="Y209" s="116" t="s">
        <v>321</v>
      </c>
    </row>
    <row r="210" spans="1:25" s="37" customFormat="1" ht="52.5" x14ac:dyDescent="0.25">
      <c r="A210" s="175" t="s">
        <v>236</v>
      </c>
      <c r="B210" s="104" t="s">
        <v>151</v>
      </c>
      <c r="C210" s="346"/>
      <c r="D210" s="346"/>
      <c r="E210" s="346"/>
      <c r="F210" s="346"/>
      <c r="G210" s="106" t="s">
        <v>418</v>
      </c>
      <c r="H210" s="106" t="s">
        <v>300</v>
      </c>
      <c r="I210" s="106" t="s">
        <v>301</v>
      </c>
      <c r="J210" s="106" t="s">
        <v>302</v>
      </c>
      <c r="K210" s="117" t="s">
        <v>303</v>
      </c>
      <c r="L210" s="117" t="s">
        <v>312</v>
      </c>
      <c r="M210" s="117" t="s">
        <v>315</v>
      </c>
      <c r="N210" s="117" t="s">
        <v>307</v>
      </c>
      <c r="O210" s="117" t="s">
        <v>309</v>
      </c>
      <c r="P210" s="117" t="s">
        <v>340</v>
      </c>
      <c r="Q210" s="117" t="s">
        <v>330</v>
      </c>
      <c r="R210" s="117" t="s">
        <v>122</v>
      </c>
      <c r="S210" s="117" t="s">
        <v>333</v>
      </c>
      <c r="T210" s="117" t="s">
        <v>332</v>
      </c>
      <c r="U210" s="117" t="s">
        <v>316</v>
      </c>
      <c r="V210" s="117" t="s">
        <v>317</v>
      </c>
      <c r="W210" s="117" t="s">
        <v>318</v>
      </c>
      <c r="X210" s="117" t="s">
        <v>319</v>
      </c>
      <c r="Y210" s="117" t="s">
        <v>320</v>
      </c>
    </row>
    <row r="211" spans="1:25" s="38" customFormat="1" ht="12.75" x14ac:dyDescent="0.25">
      <c r="A211" s="176"/>
      <c r="B211" s="113" t="s">
        <v>126</v>
      </c>
      <c r="C211" s="113"/>
      <c r="D211" s="113"/>
      <c r="E211" s="113"/>
      <c r="F211" s="113"/>
      <c r="G211" s="114" t="s">
        <v>127</v>
      </c>
      <c r="H211" s="114" t="s">
        <v>304</v>
      </c>
      <c r="I211" s="114" t="s">
        <v>304</v>
      </c>
      <c r="J211" s="114" t="s">
        <v>304</v>
      </c>
      <c r="K211" s="114" t="s">
        <v>304</v>
      </c>
      <c r="L211" s="114" t="s">
        <v>313</v>
      </c>
      <c r="M211" s="114" t="s">
        <v>313</v>
      </c>
      <c r="N211" s="114" t="s">
        <v>305</v>
      </c>
      <c r="O211" s="114" t="s">
        <v>306</v>
      </c>
      <c r="P211" s="114" t="s">
        <v>310</v>
      </c>
      <c r="Q211" s="114" t="s">
        <v>329</v>
      </c>
      <c r="R211" s="114" t="s">
        <v>310</v>
      </c>
      <c r="S211" s="114" t="s">
        <v>311</v>
      </c>
      <c r="T211" s="114" t="s">
        <v>331</v>
      </c>
      <c r="U211" s="114" t="s">
        <v>152</v>
      </c>
      <c r="V211" s="114" t="s">
        <v>152</v>
      </c>
      <c r="W211" s="114" t="s">
        <v>152</v>
      </c>
      <c r="X211" s="114" t="s">
        <v>152</v>
      </c>
      <c r="Y211" s="114" t="s">
        <v>252</v>
      </c>
    </row>
    <row r="212" spans="1:25" s="29" customFormat="1" ht="11.25" customHeight="1" x14ac:dyDescent="0.2">
      <c r="A212" s="59"/>
      <c r="B212" s="40"/>
      <c r="C212" s="40"/>
      <c r="D212" s="40"/>
      <c r="E212" s="40"/>
      <c r="F212" s="40"/>
      <c r="G212" s="143"/>
      <c r="H212" s="39"/>
      <c r="I212" s="25"/>
      <c r="J212" s="25"/>
      <c r="K212" s="61"/>
      <c r="L212" s="61"/>
      <c r="M212" s="61"/>
      <c r="N212" s="61"/>
      <c r="O212" s="61"/>
      <c r="P212" s="61"/>
      <c r="Q212" s="83"/>
      <c r="R212" s="61"/>
      <c r="S212" s="61"/>
      <c r="T212" s="61"/>
      <c r="U212" s="61"/>
      <c r="V212" s="61"/>
      <c r="W212" s="61"/>
      <c r="X212" s="61"/>
      <c r="Y212" s="61"/>
    </row>
    <row r="213" spans="1:25" s="51" customFormat="1" ht="11.25" customHeight="1" x14ac:dyDescent="0.15">
      <c r="A213" s="149" t="str">
        <f>'2. Collected Data'!A213</f>
        <v>Alabama</v>
      </c>
      <c r="B213" s="46"/>
      <c r="C213" s="46"/>
      <c r="D213" s="46"/>
      <c r="E213" s="46"/>
      <c r="F213" s="46"/>
      <c r="G213" s="146"/>
      <c r="H213" s="45"/>
      <c r="I213" s="45"/>
      <c r="J213" s="45"/>
      <c r="K213" s="66"/>
      <c r="L213" s="73"/>
      <c r="M213" s="73"/>
      <c r="N213" s="66"/>
      <c r="O213" s="66"/>
      <c r="P213" s="66"/>
      <c r="Q213" s="50"/>
      <c r="R213" s="66"/>
      <c r="S213" s="66"/>
      <c r="T213" s="50"/>
      <c r="U213" s="72"/>
      <c r="V213" s="72"/>
      <c r="W213" s="72"/>
      <c r="X213" s="72"/>
      <c r="Y213" s="74"/>
    </row>
    <row r="214" spans="1:25" s="51" customFormat="1" ht="11.25" customHeight="1" x14ac:dyDescent="0.15">
      <c r="A214" s="148" t="str">
        <f>'2. Collected Data'!A214</f>
        <v>Alaska</v>
      </c>
      <c r="B214" s="46"/>
      <c r="C214" s="46"/>
      <c r="D214" s="46"/>
      <c r="E214" s="46"/>
      <c r="F214" s="46"/>
      <c r="G214" s="146"/>
      <c r="H214" s="45"/>
      <c r="I214" s="45"/>
      <c r="J214" s="45"/>
      <c r="K214" s="66"/>
      <c r="L214" s="73"/>
      <c r="M214" s="73"/>
      <c r="N214" s="66"/>
      <c r="O214" s="66"/>
      <c r="P214" s="66"/>
      <c r="Q214" s="50"/>
      <c r="R214" s="66"/>
      <c r="S214" s="66"/>
      <c r="T214" s="50"/>
      <c r="U214" s="72"/>
      <c r="V214" s="72"/>
      <c r="W214" s="72"/>
      <c r="X214" s="72"/>
      <c r="Y214" s="74"/>
    </row>
    <row r="215" spans="1:25" s="51" customFormat="1" ht="11.25" customHeight="1" x14ac:dyDescent="0.15">
      <c r="A215" s="44" t="str">
        <f>'2. Collected Data'!A215</f>
        <v>Arizona</v>
      </c>
      <c r="B215" s="46"/>
      <c r="C215" s="46"/>
      <c r="D215" s="46"/>
      <c r="E215" s="46"/>
      <c r="F215" s="46"/>
      <c r="G215" s="146">
        <f>'2. Collected Data'!G215*'2. Collected Data'!AA215</f>
        <v>14000</v>
      </c>
      <c r="H215" s="45">
        <f>'2. Collected Data'!I215/'3. Calculated Stats'!$G215*1000</f>
        <v>14.285714285714285</v>
      </c>
      <c r="I215" s="45">
        <f>'2. Collected Data'!J215/'3. Calculated Stats'!$G215*1000</f>
        <v>0.5</v>
      </c>
      <c r="J215" s="45">
        <f>'2. Collected Data'!K215/'3. Calculated Stats'!$G215*1000</f>
        <v>0.14285714285714288</v>
      </c>
      <c r="K215" s="66">
        <f>('2. Collected Data'!Y215+'2. Collected Data'!Z215)/G215*1000</f>
        <v>29.5</v>
      </c>
      <c r="L215" s="73">
        <f>IF(SUM('2. Collected Data'!Y215:Z215)&gt;0,(ROUND('2. Collected Data'!Y215/SUM('2. Collected Data'!Y215:Z215),2)),"")</f>
        <v>0.76</v>
      </c>
      <c r="M215" s="73">
        <f>IF(SUM('2. Collected Data'!Y215:Z215)&gt;0,1-L215,"")</f>
        <v>0.24</v>
      </c>
      <c r="N215" s="66">
        <f>IF('2. Collected Data'!AD215&gt;0,'2. Collected Data'!AE215/'2. Collected Data'!AD215,"")</f>
        <v>2.5</v>
      </c>
      <c r="O215" s="66">
        <f>IF('2. Collected Data'!AF215&gt;0,'2. Collected Data'!AG215/'2. Collected Data'!AF215,"")</f>
        <v>11281.25</v>
      </c>
      <c r="P215" s="66">
        <f>SUM('2. Collected Data'!AI215:AK215)/'2. Collected Data'!G215</f>
        <v>0.9285714285714286</v>
      </c>
      <c r="Q215" s="50" t="str">
        <f>IF(MAX('2. Collected Data'!AI215:AK215)='2. Collected Data'!AI215,"NaCl",IF(MAX('2. Collected Data'!AJ215:AK215)='2. Collected Data'!AJ215,"CaCl2","MgCl2"))</f>
        <v>NaCl</v>
      </c>
      <c r="R215" s="66">
        <f>'2. Collected Data'!AL215/'2. Collected Data'!G215</f>
        <v>0</v>
      </c>
      <c r="S215" s="66">
        <f>SUM('2. Collected Data'!AO215:AU215)/'2. Collected Data'!G215</f>
        <v>6.7857142857142856</v>
      </c>
      <c r="T215" s="50" t="str">
        <f>IF(MAX('2. Collected Data'!AO215:AT215)='2. Collected Data'!AO215,"NaCl",IF(MAX('2. Collected Data'!AP215:AT215)='2. Collected Data'!AP215,"CaCl2",IF(MAX('2. Collected Data'!AQ215:AT215)='2. Collected Data'!AQ215,"MgCl2",IF(MAX('2. Collected Data'!AR215:AT215)='2. Collected Data'!AR215,"Potassium Acetate",IF('2. Collected Data'!AS215&gt;'2. Collected Data'!AT215,"Enhanced Brine","Ag Byproduct")))))</f>
        <v>MgCl2</v>
      </c>
      <c r="U215" s="72">
        <f>IF('2. Collected Data'!BC215&gt;0,'2. Collected Data'!BC215/'2. Collected Data'!$G215,"")</f>
        <v>135.71428571428572</v>
      </c>
      <c r="V215" s="72">
        <f>IF('2. Collected Data'!BD215&gt;0,'2. Collected Data'!BD215/'2. Collected Data'!$G215,"")</f>
        <v>164.28571428571428</v>
      </c>
      <c r="W215" s="72">
        <f>IF('2. Collected Data'!BE215&gt;0,'2. Collected Data'!BE215/'2. Collected Data'!$G215,"")</f>
        <v>114.28571428571429</v>
      </c>
      <c r="X215" s="72">
        <f>IF('2. Collected Data'!BF215&gt;0,'2. Collected Data'!BF215/'2. Collected Data'!$G215,"")</f>
        <v>414.28571428571428</v>
      </c>
      <c r="Y215" s="74">
        <f>IF(AND('2. Collected Data'!BB215&gt;0,'2. Collected Data'!BH215&gt;0),('2. Collected Data'!BH215-'2. Collected Data'!BB215)/'2. Collected Data'!BH215,"")</f>
        <v>0</v>
      </c>
    </row>
    <row r="216" spans="1:25" s="51" customFormat="1" ht="11.25" customHeight="1" x14ac:dyDescent="0.15">
      <c r="A216" s="67" t="str">
        <f>'2. Collected Data'!A216</f>
        <v>Arkansas</v>
      </c>
      <c r="B216" s="46"/>
      <c r="C216" s="46"/>
      <c r="D216" s="46"/>
      <c r="E216" s="46"/>
      <c r="F216" s="46"/>
      <c r="G216" s="146">
        <f>'2. Collected Data'!G216*'2. Collected Data'!AA216</f>
        <v>37650</v>
      </c>
      <c r="H216" s="45">
        <f>'2. Collected Data'!I216/'3. Calculated Stats'!$G216*1000</f>
        <v>2.337317397078353</v>
      </c>
      <c r="I216" s="45">
        <f>'2. Collected Data'!J216/'3. Calculated Stats'!$G216*1000</f>
        <v>0.79681274900398413</v>
      </c>
      <c r="J216" s="45">
        <f>'2. Collected Data'!K216/'3. Calculated Stats'!$G216*1000</f>
        <v>0</v>
      </c>
      <c r="K216" s="66">
        <f>('2. Collected Data'!Y216+'2. Collected Data'!Z216)/G216*1000</f>
        <v>9.9601593625498008</v>
      </c>
      <c r="L216" s="73">
        <f>IF(SUM('2. Collected Data'!Y216:Z216)&gt;0,(ROUND('2. Collected Data'!Y216/SUM('2. Collected Data'!Y216:Z216),2)),"")</f>
        <v>1</v>
      </c>
      <c r="M216" s="73">
        <f>IF(SUM('2. Collected Data'!Y216:Z216)&gt;0,1-L216,"")</f>
        <v>0</v>
      </c>
      <c r="N216" s="66">
        <f>IF('2. Collected Data'!AD216&gt;0,'2. Collected Data'!AE216/'2. Collected Data'!AD216,"")</f>
        <v>351.11111111111109</v>
      </c>
      <c r="O216" s="66">
        <f>IF('2. Collected Data'!AF216&gt;0,'2. Collected Data'!AG216/'2. Collected Data'!AF216,"")</f>
        <v>5000</v>
      </c>
      <c r="P216" s="66">
        <f>SUM('2. Collected Data'!AI216:AK216)/'2. Collected Data'!G216</f>
        <v>1.6193891102257636</v>
      </c>
      <c r="Q216" s="50" t="str">
        <f>IF(MAX('2. Collected Data'!AI216:AK216)='2. Collected Data'!AI216,"NaCl",IF(MAX('2. Collected Data'!AJ216:AK216)='2. Collected Data'!AJ216,"CaCl2","MgCl2"))</f>
        <v>CaCl2</v>
      </c>
      <c r="R216" s="66">
        <f>'2. Collected Data'!AL216/'2. Collected Data'!G216</f>
        <v>0.53120849933598935</v>
      </c>
      <c r="S216" s="66">
        <f>SUM('2. Collected Data'!AO216:AU216)/'2. Collected Data'!G216</f>
        <v>19.407740504648071</v>
      </c>
      <c r="T216" s="50" t="str">
        <f>IF(MAX('2. Collected Data'!AO216:AT216)='2. Collected Data'!AO216,"NaCl",IF(MAX('2. Collected Data'!AP216:AT216)='2. Collected Data'!AP216,"CaCl2",IF(MAX('2. Collected Data'!AQ216:AT216)='2. Collected Data'!AQ216,"MgCl2",IF(MAX('2. Collected Data'!AR216:AT216)='2. Collected Data'!AR216,"Potassium Acetate",IF('2. Collected Data'!AS216&gt;'2. Collected Data'!AT216,"Enhanced Brine","Ag Byproduct")))))</f>
        <v>NaCl</v>
      </c>
      <c r="U216" s="72" t="str">
        <f>IF('2. Collected Data'!BC216&gt;0,'2. Collected Data'!BC216/'2. Collected Data'!$G216,"")</f>
        <v/>
      </c>
      <c r="V216" s="72" t="str">
        <f>IF('2. Collected Data'!BD216&gt;0,'2. Collected Data'!BD216/'2. Collected Data'!$G216,"")</f>
        <v/>
      </c>
      <c r="W216" s="72">
        <f>IF('2. Collected Data'!BE216&gt;0,'2. Collected Data'!BE216/'2. Collected Data'!$G216,"")</f>
        <v>177.07423638778221</v>
      </c>
      <c r="X216" s="72">
        <f>IF('2. Collected Data'!BF216&gt;0,'2. Collected Data'!BF216/'2. Collected Data'!$G216,"")</f>
        <v>397.12095617529883</v>
      </c>
      <c r="Y216" s="74">
        <f>IF(AND('2. Collected Data'!BB216&gt;0,'2. Collected Data'!BH216&gt;0),('2. Collected Data'!BH216-'2. Collected Data'!BB216)/'2. Collected Data'!BH216,"")</f>
        <v>-1.5625E-2</v>
      </c>
    </row>
    <row r="217" spans="1:25" s="51" customFormat="1" ht="11.25" customHeight="1" x14ac:dyDescent="0.15">
      <c r="A217" s="67" t="str">
        <f>'2. Collected Data'!A217</f>
        <v>California</v>
      </c>
      <c r="B217" s="46"/>
      <c r="C217" s="46"/>
      <c r="D217" s="46"/>
      <c r="E217" s="46"/>
      <c r="F217" s="46"/>
      <c r="G217" s="146">
        <f>'2. Collected Data'!G217*'2. Collected Data'!AA217</f>
        <v>49645</v>
      </c>
      <c r="H217" s="45">
        <f>'2. Collected Data'!I217/'3. Calculated Stats'!$G217*1000</f>
        <v>20.646590794641959</v>
      </c>
      <c r="I217" s="45">
        <f>'2. Collected Data'!J217/'3. Calculated Stats'!$G217*1000</f>
        <v>3.8876019740155101</v>
      </c>
      <c r="J217" s="45">
        <f>'2. Collected Data'!K217/'3. Calculated Stats'!$G217*1000</f>
        <v>1.5510121865243227</v>
      </c>
      <c r="K217" s="66">
        <f>('2. Collected Data'!Y217+'2. Collected Data'!Z217)/G217*1000</f>
        <v>30.335381206566623</v>
      </c>
      <c r="L217" s="73">
        <f>IF(SUM('2. Collected Data'!Y217:Z217)&gt;0,(ROUND('2. Collected Data'!Y217/SUM('2. Collected Data'!Y217:Z217),2)),"")</f>
        <v>0.63</v>
      </c>
      <c r="M217" s="73">
        <f>IF(SUM('2. Collected Data'!Y217:Z217)&gt;0,1-L217,"")</f>
        <v>0.37</v>
      </c>
      <c r="N217" s="66">
        <f>IF('2. Collected Data'!AD217&gt;0,'2. Collected Data'!AE217/'2. Collected Data'!AD217,"")</f>
        <v>333.33333333333331</v>
      </c>
      <c r="O217" s="66">
        <f>IF('2. Collected Data'!AF217&gt;0,'2. Collected Data'!AG217/'2. Collected Data'!AF217,"")</f>
        <v>5000</v>
      </c>
      <c r="P217" s="66">
        <f>SUM('2. Collected Data'!AI217:AK217)/'2. Collected Data'!G217</f>
        <v>0.13683150367610031</v>
      </c>
      <c r="Q217" s="50" t="str">
        <f>IF(MAX('2. Collected Data'!AI217:AK217)='2. Collected Data'!AI217,"NaCl",IF(MAX('2. Collected Data'!AJ217:AK217)='2. Collected Data'!AJ217,"CaCl2","MgCl2"))</f>
        <v>NaCl</v>
      </c>
      <c r="R217" s="66">
        <f>'2. Collected Data'!AL217/'2. Collected Data'!G217</f>
        <v>0.7266189948635311</v>
      </c>
      <c r="S217" s="66">
        <f>SUM('2. Collected Data'!AO217:AU217)/'2. Collected Data'!G217</f>
        <v>10.498700775506093</v>
      </c>
      <c r="T217" s="50" t="str">
        <f>IF(MAX('2. Collected Data'!AO217:AT217)='2. Collected Data'!AO217,"NaCl",IF(MAX('2. Collected Data'!AP217:AT217)='2. Collected Data'!AP217,"CaCl2",IF(MAX('2. Collected Data'!AQ217:AT217)='2. Collected Data'!AQ217,"MgCl2",IF(MAX('2. Collected Data'!AR217:AT217)='2. Collected Data'!AR217,"Potassium Acetate",IF('2. Collected Data'!AS217&gt;'2. Collected Data'!AT217,"Enhanced Brine","Ag Byproduct")))))</f>
        <v>NaCl</v>
      </c>
      <c r="U217" s="72">
        <f>IF('2. Collected Data'!BC217&gt;0,'2. Collected Data'!BC217/'2. Collected Data'!$G217,"")</f>
        <v>191.41266995669253</v>
      </c>
      <c r="V217" s="72">
        <f>IF('2. Collected Data'!BD217&gt;0,'2. Collected Data'!BD217/'2. Collected Data'!$G217,"")</f>
        <v>41.30186322892537</v>
      </c>
      <c r="W217" s="72">
        <f>IF('2. Collected Data'!BE217&gt;0,'2. Collected Data'!BE217/'2. Collected Data'!$G217,"")</f>
        <v>37.030738241514754</v>
      </c>
      <c r="X217" s="72">
        <f>IF('2. Collected Data'!BF217&gt;0,'2. Collected Data'!BF217/'2. Collected Data'!$G217,"")</f>
        <v>274.08143821130022</v>
      </c>
      <c r="Y217" s="74" t="str">
        <f>IF(AND('2. Collected Data'!BB217&gt;0,'2. Collected Data'!BH217&gt;0),('2. Collected Data'!BH217-'2. Collected Data'!BB217)/'2. Collected Data'!BH217,"")</f>
        <v/>
      </c>
    </row>
    <row r="218" spans="1:25" s="51" customFormat="1" ht="11.25" customHeight="1" x14ac:dyDescent="0.15">
      <c r="A218" s="67" t="str">
        <f>'2. Collected Data'!A218</f>
        <v>Colorado</v>
      </c>
      <c r="B218" s="46"/>
      <c r="C218" s="46"/>
      <c r="D218" s="46"/>
      <c r="E218" s="46"/>
      <c r="F218" s="46"/>
      <c r="G218" s="146">
        <f>'2. Collected Data'!G218*'2. Collected Data'!AA218</f>
        <v>22540</v>
      </c>
      <c r="H218" s="45">
        <f>'2. Collected Data'!I218/'3. Calculated Stats'!$G218*1000</f>
        <v>39.662821650399287</v>
      </c>
      <c r="I218" s="45">
        <f>'2. Collected Data'!J218/'3. Calculated Stats'!$G218*1000</f>
        <v>3.9485359361135761</v>
      </c>
      <c r="J218" s="45">
        <f>'2. Collected Data'!K218/'3. Calculated Stats'!$G218*1000</f>
        <v>1.5971606033717836</v>
      </c>
      <c r="K218" s="66">
        <f>('2. Collected Data'!Y218+'2. Collected Data'!Z218)/G218*1000</f>
        <v>88.952972493345158</v>
      </c>
      <c r="L218" s="73">
        <f>IF(SUM('2. Collected Data'!Y218:Z218)&gt;0,(ROUND('2. Collected Data'!Y218/SUM('2. Collected Data'!Y218:Z218),2)),"")</f>
        <v>0.93</v>
      </c>
      <c r="M218" s="73">
        <f>IF(SUM('2. Collected Data'!Y218:Z218)&gt;0,1-L218,"")</f>
        <v>6.9999999999999951E-2</v>
      </c>
      <c r="N218" s="66">
        <f>IF('2. Collected Data'!AD218&gt;0,'2. Collected Data'!AE218/'2. Collected Data'!AD218,"")</f>
        <v>1030.0970873786407</v>
      </c>
      <c r="O218" s="66">
        <f>IF('2. Collected Data'!AF218&gt;0,'2. Collected Data'!AG218/'2. Collected Data'!AF218,"")</f>
        <v>43434.982035928144</v>
      </c>
      <c r="P218" s="66">
        <f>SUM('2. Collected Data'!AI218:AK218)/'2. Collected Data'!G218</f>
        <v>9.7889130434782601</v>
      </c>
      <c r="Q218" s="50" t="str">
        <f>IF(MAX('2. Collected Data'!AI218:AK218)='2. Collected Data'!AI218,"NaCl",IF(MAX('2. Collected Data'!AJ218:AK218)='2. Collected Data'!AJ218,"CaCl2","MgCl2"))</f>
        <v>MgCl2</v>
      </c>
      <c r="R218" s="66">
        <f>'2. Collected Data'!AL218/'2. Collected Data'!G218</f>
        <v>7.9652173913043481E-2</v>
      </c>
      <c r="S218" s="66">
        <f>SUM('2. Collected Data'!AO218:AU218)/'2. Collected Data'!G218</f>
        <v>590.59799999999996</v>
      </c>
      <c r="T218" s="50" t="str">
        <f>IF(MAX('2. Collected Data'!AO218:AT218)='2. Collected Data'!AO218,"NaCl",IF(MAX('2. Collected Data'!AP218:AT218)='2. Collected Data'!AP218,"CaCl2",IF(MAX('2. Collected Data'!AQ218:AT218)='2. Collected Data'!AQ218,"MgCl2",IF(MAX('2. Collected Data'!AR218:AT218)='2. Collected Data'!AR218,"Potassium Acetate",IF('2. Collected Data'!AS218&gt;'2. Collected Data'!AT218,"Enhanced Brine","Ag Byproduct")))))</f>
        <v>MgCl2</v>
      </c>
      <c r="U218" s="72">
        <f>IF('2. Collected Data'!BC218&gt;0,'2. Collected Data'!BC218/'2. Collected Data'!$G218,"")</f>
        <v>842.5367826086956</v>
      </c>
      <c r="V218" s="72">
        <f>IF('2. Collected Data'!BD218&gt;0,'2. Collected Data'!BD218/'2. Collected Data'!$G218,"")</f>
        <v>628.94952173913043</v>
      </c>
      <c r="W218" s="72">
        <f>IF('2. Collected Data'!BE218&gt;0,'2. Collected Data'!BE218/'2. Collected Data'!$G218,"")</f>
        <v>1045.6678260869564</v>
      </c>
      <c r="X218" s="72">
        <f>IF('2. Collected Data'!BF218&gt;0,'2. Collected Data'!BF218/'2. Collected Data'!$G218,"")</f>
        <v>2578.3105652173913</v>
      </c>
      <c r="Y218" s="74">
        <f>IF(AND('2. Collected Data'!BB218&gt;0,'2. Collected Data'!BH218&gt;0),('2. Collected Data'!BH218-'2. Collected Data'!BB218)/'2. Collected Data'!BH218,"")</f>
        <v>0.28160000000000002</v>
      </c>
    </row>
    <row r="219" spans="1:25" s="51" customFormat="1" ht="11.25" customHeight="1" x14ac:dyDescent="0.15">
      <c r="A219" s="67" t="str">
        <f>'2. Collected Data'!A219</f>
        <v>Connecticut</v>
      </c>
      <c r="B219" s="46"/>
      <c r="C219" s="46"/>
      <c r="D219" s="46"/>
      <c r="E219" s="46"/>
      <c r="F219" s="46"/>
      <c r="G219" s="146">
        <f>'2. Collected Data'!G219*'2. Collected Data'!AA219</f>
        <v>10870</v>
      </c>
      <c r="H219" s="45">
        <f>'2. Collected Data'!I219/'3. Calculated Stats'!$G219*1000</f>
        <v>58.32566697332107</v>
      </c>
      <c r="I219" s="45">
        <f>'2. Collected Data'!J219/'3. Calculated Stats'!$G219*1000</f>
        <v>0.18399264029438822</v>
      </c>
      <c r="J219" s="45">
        <f>'2. Collected Data'!K219/'3. Calculated Stats'!$G219*1000</f>
        <v>1.3799448022079117</v>
      </c>
      <c r="K219" s="66">
        <f>('2. Collected Data'!Y219+'2. Collected Data'!Z219)/G219*1000</f>
        <v>110.02759889604415</v>
      </c>
      <c r="L219" s="73">
        <f>IF(SUM('2. Collected Data'!Y219:Z219)&gt;0,(ROUND('2. Collected Data'!Y219/SUM('2. Collected Data'!Y219:Z219),2)),"")</f>
        <v>1</v>
      </c>
      <c r="M219" s="73">
        <f>IF(SUM('2. Collected Data'!Y219:Z219)&gt;0,1-L219,"")</f>
        <v>0</v>
      </c>
      <c r="N219" s="66">
        <f>IF('2. Collected Data'!AD219&gt;0,'2. Collected Data'!AE219/'2. Collected Data'!AD219,"")</f>
        <v>1546.3917525773195</v>
      </c>
      <c r="O219" s="66">
        <f>IF('2. Collected Data'!AF219&gt;0,'2. Collected Data'!AG219/'2. Collected Data'!AF219,"")</f>
        <v>4853.9325842696626</v>
      </c>
      <c r="P219" s="66">
        <f>SUM('2. Collected Data'!AI219:AK219)/'2. Collected Data'!G219</f>
        <v>21.462741490340388</v>
      </c>
      <c r="Q219" s="50" t="str">
        <f>IF(MAX('2. Collected Data'!AI219:AK219)='2. Collected Data'!AI219,"NaCl",IF(MAX('2. Collected Data'!AJ219:AK219)='2. Collected Data'!AJ219,"CaCl2","MgCl2"))</f>
        <v>NaCl</v>
      </c>
      <c r="R219" s="66">
        <f>'2. Collected Data'!AL219/'2. Collected Data'!G219</f>
        <v>0</v>
      </c>
      <c r="S219" s="66">
        <f>SUM('2. Collected Data'!AO219:AU219)/'2. Collected Data'!G219</f>
        <v>136.28334866605337</v>
      </c>
      <c r="T219" s="50" t="str">
        <f>IF(MAX('2. Collected Data'!AO219:AT219)='2. Collected Data'!AO219,"NaCl",IF(MAX('2. Collected Data'!AP219:AT219)='2. Collected Data'!AP219,"CaCl2",IF(MAX('2. Collected Data'!AQ219:AT219)='2. Collected Data'!AQ219,"MgCl2",IF(MAX('2. Collected Data'!AR219:AT219)='2. Collected Data'!AR219,"Potassium Acetate",IF('2. Collected Data'!AS219&gt;'2. Collected Data'!AT219,"Enhanced Brine","Ag Byproduct")))))</f>
        <v>MgCl2</v>
      </c>
      <c r="U219" s="72">
        <f>IF('2. Collected Data'!BC219&gt;0,'2. Collected Data'!BC219/'2. Collected Data'!$G219,"")</f>
        <v>2366.1453541858327</v>
      </c>
      <c r="V219" s="72" t="str">
        <f>IF('2. Collected Data'!BD219&gt;0,'2. Collected Data'!BD219/'2. Collected Data'!$G219,"")</f>
        <v/>
      </c>
      <c r="W219" s="72">
        <f>IF('2. Collected Data'!BE219&gt;0,'2. Collected Data'!BE219/'2. Collected Data'!$G219,"")</f>
        <v>1647.6540938362466</v>
      </c>
      <c r="X219" s="72">
        <f>IF('2. Collected Data'!BF219&gt;0,'2. Collected Data'!BF219/'2. Collected Data'!$G219,"")</f>
        <v>4575.3449862005518</v>
      </c>
      <c r="Y219" s="74">
        <f>IF(AND('2. Collected Data'!BB219&gt;0,'2. Collected Data'!BH219&gt;0),('2. Collected Data'!BH219-'2. Collected Data'!BB219)/'2. Collected Data'!BH219,"")</f>
        <v>0.04</v>
      </c>
    </row>
    <row r="220" spans="1:25" s="51" customFormat="1" ht="11.25" customHeight="1" x14ac:dyDescent="0.15">
      <c r="A220" s="67" t="str">
        <f>'2. Collected Data'!A220</f>
        <v>Delaware</v>
      </c>
      <c r="B220" s="46"/>
      <c r="C220" s="46"/>
      <c r="D220" s="46"/>
      <c r="E220" s="46"/>
      <c r="F220" s="46"/>
      <c r="G220" s="146">
        <f>'2. Collected Data'!G220*'2. Collected Data'!AA220</f>
        <v>13472</v>
      </c>
      <c r="H220" s="45">
        <f>'2. Collected Data'!I220/'3. Calculated Stats'!$G220*1000</f>
        <v>28.429334916864608</v>
      </c>
      <c r="I220" s="45">
        <f>'2. Collected Data'!J220/'3. Calculated Stats'!$G220*1000</f>
        <v>0.8165083135391924</v>
      </c>
      <c r="J220" s="45">
        <f>'2. Collected Data'!K220/'3. Calculated Stats'!$G220*1000</f>
        <v>0.37114014251781474</v>
      </c>
      <c r="K220" s="66">
        <f>('2. Collected Data'!Y220+'2. Collected Data'!Z220)/G220*1000</f>
        <v>24.421021377672211</v>
      </c>
      <c r="L220" s="73">
        <f>IF(SUM('2. Collected Data'!Y220:Z220)&gt;0,(ROUND('2. Collected Data'!Y220/SUM('2. Collected Data'!Y220:Z220),2)),"")</f>
        <v>0.87</v>
      </c>
      <c r="M220" s="73">
        <f>IF(SUM('2. Collected Data'!Y220:Z220)&gt;0,1-L220,"")</f>
        <v>0.13</v>
      </c>
      <c r="N220" s="66">
        <f>IF('2. Collected Data'!AD220&gt;0,'2. Collected Data'!AE220/'2. Collected Data'!AD220,"")</f>
        <v>2457.8947368421054</v>
      </c>
      <c r="O220" s="66">
        <f>IF('2. Collected Data'!AF220&gt;0,'2. Collected Data'!AG220/'2. Collected Data'!AF220,"")</f>
        <v>20000</v>
      </c>
      <c r="P220" s="66">
        <f>SUM('2. Collected Data'!AI220:AK220)/'2. Collected Data'!G220</f>
        <v>6.4949524940617573</v>
      </c>
      <c r="Q220" s="50" t="str">
        <f>IF(MAX('2. Collected Data'!AI220:AK220)='2. Collected Data'!AI220,"NaCl",IF(MAX('2. Collected Data'!AJ220:AK220)='2. Collected Data'!AJ220,"CaCl2","MgCl2"))</f>
        <v>NaCl</v>
      </c>
      <c r="R220" s="66">
        <f>'2. Collected Data'!AL220/'2. Collected Data'!G220</f>
        <v>0.19299287410926366</v>
      </c>
      <c r="S220" s="66">
        <f>SUM('2. Collected Data'!AO220:AU220)/'2. Collected Data'!G220</f>
        <v>46.392517814726844</v>
      </c>
      <c r="T220" s="50" t="str">
        <f>IF(MAX('2. Collected Data'!AO220:AT220)='2. Collected Data'!AO220,"NaCl",IF(MAX('2. Collected Data'!AP220:AT220)='2. Collected Data'!AP220,"CaCl2",IF(MAX('2. Collected Data'!AQ220:AT220)='2. Collected Data'!AQ220,"MgCl2",IF(MAX('2. Collected Data'!AR220:AT220)='2. Collected Data'!AR220,"Potassium Acetate",IF('2. Collected Data'!AS220&gt;'2. Collected Data'!AT220,"Enhanced Brine","Ag Byproduct")))))</f>
        <v>NaCl</v>
      </c>
      <c r="U220" s="72">
        <f>IF('2. Collected Data'!BC220&gt;0,'2. Collected Data'!BC220/'2. Collected Data'!$G220,"")</f>
        <v>176.06888361045131</v>
      </c>
      <c r="V220" s="72">
        <f>IF('2. Collected Data'!BD220&gt;0,'2. Collected Data'!BD220/'2. Collected Data'!$G220,"")</f>
        <v>54.334916864608076</v>
      </c>
      <c r="W220" s="72">
        <f>IF('2. Collected Data'!BE220&gt;0,'2. Collected Data'!BE220/'2. Collected Data'!$G220,"")</f>
        <v>388.36104513064134</v>
      </c>
      <c r="X220" s="72">
        <f>IF('2. Collected Data'!BF220&gt;0,'2. Collected Data'!BF220/'2. Collected Data'!$G220,"")</f>
        <v>1031.1757719714965</v>
      </c>
      <c r="Y220" s="74">
        <f>IF(AND('2. Collected Data'!BB220&gt;0,'2. Collected Data'!BH220&gt;0),('2. Collected Data'!BH220-'2. Collected Data'!BB220)/'2. Collected Data'!BH220,"")</f>
        <v>7.5673971306952498E-2</v>
      </c>
    </row>
    <row r="221" spans="1:25" s="51" customFormat="1" ht="11.25" customHeight="1" x14ac:dyDescent="0.15">
      <c r="A221" s="150" t="str">
        <f>'2. Collected Data'!A221</f>
        <v>District of Columbia</v>
      </c>
      <c r="B221" s="46"/>
      <c r="C221" s="46"/>
      <c r="D221" s="46"/>
      <c r="E221" s="46"/>
      <c r="F221" s="46"/>
      <c r="G221" s="146"/>
      <c r="H221" s="45"/>
      <c r="I221" s="45"/>
      <c r="J221" s="45"/>
      <c r="K221" s="66"/>
      <c r="L221" s="73"/>
      <c r="M221" s="73"/>
      <c r="N221" s="66"/>
      <c r="O221" s="66"/>
      <c r="P221" s="66"/>
      <c r="Q221" s="50"/>
      <c r="R221" s="66"/>
      <c r="S221" s="66"/>
      <c r="T221" s="50"/>
      <c r="U221" s="72"/>
      <c r="V221" s="72"/>
      <c r="W221" s="72"/>
      <c r="X221" s="72"/>
      <c r="Y221" s="74"/>
    </row>
    <row r="222" spans="1:25" s="51" customFormat="1" ht="11.25" customHeight="1" x14ac:dyDescent="0.15">
      <c r="A222" s="150" t="str">
        <f>'2. Collected Data'!A222</f>
        <v>Florida</v>
      </c>
      <c r="B222" s="46"/>
      <c r="C222" s="46"/>
      <c r="D222" s="46"/>
      <c r="E222" s="46"/>
      <c r="F222" s="46"/>
      <c r="G222" s="146"/>
      <c r="H222" s="45"/>
      <c r="I222" s="45"/>
      <c r="J222" s="45"/>
      <c r="K222" s="66"/>
      <c r="L222" s="73"/>
      <c r="M222" s="73"/>
      <c r="N222" s="66"/>
      <c r="O222" s="66"/>
      <c r="P222" s="66"/>
      <c r="Q222" s="50"/>
      <c r="R222" s="66"/>
      <c r="S222" s="66"/>
      <c r="T222" s="50"/>
      <c r="U222" s="72"/>
      <c r="V222" s="72"/>
      <c r="W222" s="72"/>
      <c r="X222" s="72"/>
      <c r="Y222" s="74"/>
    </row>
    <row r="223" spans="1:25" s="51" customFormat="1" ht="11.25" customHeight="1" x14ac:dyDescent="0.15">
      <c r="A223" s="150" t="str">
        <f>'2. Collected Data'!A223</f>
        <v>Georgia</v>
      </c>
      <c r="B223" s="46"/>
      <c r="C223" s="46"/>
      <c r="D223" s="46"/>
      <c r="E223" s="46"/>
      <c r="F223" s="46"/>
      <c r="G223" s="146"/>
      <c r="H223" s="45"/>
      <c r="I223" s="45"/>
      <c r="J223" s="45"/>
      <c r="K223" s="66"/>
      <c r="L223" s="73"/>
      <c r="M223" s="73"/>
      <c r="N223" s="66"/>
      <c r="O223" s="66"/>
      <c r="P223" s="66"/>
      <c r="Q223" s="50"/>
      <c r="R223" s="66"/>
      <c r="S223" s="66"/>
      <c r="T223" s="50"/>
      <c r="U223" s="72"/>
      <c r="V223" s="72"/>
      <c r="W223" s="72"/>
      <c r="X223" s="72"/>
      <c r="Y223" s="74"/>
    </row>
    <row r="224" spans="1:25" s="51" customFormat="1" ht="11.25" customHeight="1" x14ac:dyDescent="0.15">
      <c r="A224" s="150" t="str">
        <f>'2. Collected Data'!A224</f>
        <v>Hawaii</v>
      </c>
      <c r="B224" s="46"/>
      <c r="C224" s="46"/>
      <c r="D224" s="46"/>
      <c r="E224" s="46"/>
      <c r="F224" s="46"/>
      <c r="G224" s="146"/>
      <c r="H224" s="45"/>
      <c r="I224" s="45"/>
      <c r="J224" s="45"/>
      <c r="K224" s="66"/>
      <c r="L224" s="73"/>
      <c r="M224" s="73"/>
      <c r="N224" s="66"/>
      <c r="O224" s="66"/>
      <c r="P224" s="66"/>
      <c r="Q224" s="50"/>
      <c r="R224" s="66"/>
      <c r="S224" s="66"/>
      <c r="T224" s="50"/>
      <c r="U224" s="72"/>
      <c r="V224" s="72"/>
      <c r="W224" s="72"/>
      <c r="X224" s="72"/>
      <c r="Y224" s="74"/>
    </row>
    <row r="225" spans="1:25" s="51" customFormat="1" ht="11.25" customHeight="1" x14ac:dyDescent="0.15">
      <c r="A225" s="67" t="str">
        <f>'2. Collected Data'!A225</f>
        <v>Idaho</v>
      </c>
      <c r="B225" s="46"/>
      <c r="C225" s="46"/>
      <c r="D225" s="46"/>
      <c r="E225" s="46"/>
      <c r="F225" s="46"/>
      <c r="G225" s="146">
        <f>'2. Collected Data'!G225*'2. Collected Data'!AA225</f>
        <v>12284</v>
      </c>
      <c r="H225" s="45">
        <f>'2. Collected Data'!I225/'3. Calculated Stats'!$G225*1000</f>
        <v>32.725496580918268</v>
      </c>
      <c r="I225" s="45">
        <f>'2. Collected Data'!J225/'3. Calculated Stats'!$G225*1000</f>
        <v>3.0934549006838163</v>
      </c>
      <c r="J225" s="45">
        <f>'2. Collected Data'!K225/'3. Calculated Stats'!$G225*1000</f>
        <v>1.7909475740801042</v>
      </c>
      <c r="K225" s="66">
        <f>('2. Collected Data'!Y225+'2. Collected Data'!Z225)/G225*1000</f>
        <v>46.401823510257245</v>
      </c>
      <c r="L225" s="73">
        <f>IF(SUM('2. Collected Data'!Y225:Z225)&gt;0,(ROUND('2. Collected Data'!Y225/SUM('2. Collected Data'!Y225:Z225),2)),"")</f>
        <v>1</v>
      </c>
      <c r="M225" s="73">
        <f>IF(SUM('2. Collected Data'!Y225:Z225)&gt;0,1-L225,"")</f>
        <v>0</v>
      </c>
      <c r="N225" s="66">
        <f>IF('2. Collected Data'!AD225&gt;0,'2. Collected Data'!AE225/'2. Collected Data'!AD225,"")</f>
        <v>0</v>
      </c>
      <c r="O225" s="66">
        <f>IF('2. Collected Data'!AF225&gt;0,'2. Collected Data'!AG225/'2. Collected Data'!AF225,"")</f>
        <v>0</v>
      </c>
      <c r="P225" s="66">
        <f>SUM('2. Collected Data'!AI225:AK225)/'2. Collected Data'!G225</f>
        <v>3.1784435037447087</v>
      </c>
      <c r="Q225" s="50" t="str">
        <f>IF(MAX('2. Collected Data'!AI225:AK225)='2. Collected Data'!AI225,"NaCl",IF(MAX('2. Collected Data'!AJ225:AK225)='2. Collected Data'!AJ225,"CaCl2","MgCl2"))</f>
        <v>NaCl</v>
      </c>
      <c r="R225" s="66">
        <f>'2. Collected Data'!AL225/'2. Collected Data'!G225</f>
        <v>0.21434386193422339</v>
      </c>
      <c r="S225" s="66">
        <f>SUM('2. Collected Data'!AO225:AU225)/'2. Collected Data'!G225</f>
        <v>326.75113969391077</v>
      </c>
      <c r="T225" s="50" t="str">
        <f>IF(MAX('2. Collected Data'!AO225:AT225)='2. Collected Data'!AO225,"NaCl",IF(MAX('2. Collected Data'!AP225:AT225)='2. Collected Data'!AP225,"CaCl2",IF(MAX('2. Collected Data'!AQ225:AT225)='2. Collected Data'!AQ225,"MgCl2",IF(MAX('2. Collected Data'!AR225:AT225)='2. Collected Data'!AR225,"Potassium Acetate",IF('2. Collected Data'!AS225&gt;'2. Collected Data'!AT225,"Enhanced Brine","Ag Byproduct")))))</f>
        <v>NaCl</v>
      </c>
      <c r="U225" s="72" t="str">
        <f>IF('2. Collected Data'!BC225&gt;0,'2. Collected Data'!BC225/'2. Collected Data'!$G225,"")</f>
        <v/>
      </c>
      <c r="V225" s="72" t="str">
        <f>IF('2. Collected Data'!BD225&gt;0,'2. Collected Data'!BD225/'2. Collected Data'!$G225,"")</f>
        <v/>
      </c>
      <c r="W225" s="72" t="str">
        <f>IF('2. Collected Data'!BE225&gt;0,'2. Collected Data'!BE225/'2. Collected Data'!$G225,"")</f>
        <v/>
      </c>
      <c r="X225" s="72" t="str">
        <f>IF('2. Collected Data'!BF225&gt;0,'2. Collected Data'!BF225/'2. Collected Data'!$G225,"")</f>
        <v/>
      </c>
      <c r="Y225" s="74">
        <f>IF(AND('2. Collected Data'!BB225&gt;0,'2. Collected Data'!BH225&gt;0),('2. Collected Data'!BH225-'2. Collected Data'!BB225)/'2. Collected Data'!BH225,"")</f>
        <v>0</v>
      </c>
    </row>
    <row r="226" spans="1:25" s="51" customFormat="1" ht="11.25" customHeight="1" x14ac:dyDescent="0.15">
      <c r="A226" s="67" t="str">
        <f>'2. Collected Data'!A226</f>
        <v>Illinois</v>
      </c>
      <c r="B226" s="46"/>
      <c r="C226" s="46"/>
      <c r="D226" s="46"/>
      <c r="E226" s="46"/>
      <c r="F226" s="46"/>
      <c r="G226" s="146">
        <f>'2. Collected Data'!G226*'2. Collected Data'!AA226</f>
        <v>43780</v>
      </c>
      <c r="H226" s="45">
        <f>'2. Collected Data'!I226/'3. Calculated Stats'!$G226*1000</f>
        <v>42.553677478300592</v>
      </c>
      <c r="I226" s="45">
        <f>'2. Collected Data'!J226/'3. Calculated Stats'!$G226*1000</f>
        <v>2.0785746916400183</v>
      </c>
      <c r="J226" s="45">
        <f>'2. Collected Data'!K226/'3. Calculated Stats'!$G226*1000</f>
        <v>9.1365920511649157E-2</v>
      </c>
      <c r="K226" s="66">
        <f>('2. Collected Data'!Y226+'2. Collected Data'!Z226)/G226*1000</f>
        <v>83.736866148926453</v>
      </c>
      <c r="L226" s="73">
        <f>IF(SUM('2. Collected Data'!Y226:Z226)&gt;0,(ROUND('2. Collected Data'!Y226/SUM('2. Collected Data'!Y226:Z226),2)),"")</f>
        <v>0.43</v>
      </c>
      <c r="M226" s="73">
        <f>IF(SUM('2. Collected Data'!Y226:Z226)&gt;0,1-L226,"")</f>
        <v>0.57000000000000006</v>
      </c>
      <c r="N226" s="66">
        <f>IF('2. Collected Data'!AD226&gt;0,'2. Collected Data'!AE226/'2. Collected Data'!AD226,"")</f>
        <v>2529.9479166666665</v>
      </c>
      <c r="O226" s="66">
        <f>IF('2. Collected Data'!AF226&gt;0,'2. Collected Data'!AG226/'2. Collected Data'!AF226,"")</f>
        <v>2000</v>
      </c>
      <c r="P226" s="66">
        <f>SUM('2. Collected Data'!AI226:AK226)/'2. Collected Data'!G226</f>
        <v>12.300137048880767</v>
      </c>
      <c r="Q226" s="50" t="str">
        <f>IF(MAX('2. Collected Data'!AI226:AK226)='2. Collected Data'!AI226,"NaCl",IF(MAX('2. Collected Data'!AJ226:AK226)='2. Collected Data'!AJ226,"CaCl2","MgCl2"))</f>
        <v>NaCl</v>
      </c>
      <c r="R226" s="66">
        <f>'2. Collected Data'!AL226/'2. Collected Data'!G226</f>
        <v>0</v>
      </c>
      <c r="S226" s="66">
        <f>SUM('2. Collected Data'!AO226:AU226)/'2. Collected Data'!G226</f>
        <v>57.172224760164461</v>
      </c>
      <c r="T226" s="50" t="str">
        <f>IF(MAX('2. Collected Data'!AO226:AT226)='2. Collected Data'!AO226,"NaCl",IF(MAX('2. Collected Data'!AP226:AT226)='2. Collected Data'!AP226,"CaCl2",IF(MAX('2. Collected Data'!AQ226:AT226)='2. Collected Data'!AQ226,"MgCl2",IF(MAX('2. Collected Data'!AR226:AT226)='2. Collected Data'!AR226,"Potassium Acetate",IF('2. Collected Data'!AS226&gt;'2. Collected Data'!AT226,"Enhanced Brine","Ag Byproduct")))))</f>
        <v>NaCl</v>
      </c>
      <c r="U226" s="72">
        <f>IF('2. Collected Data'!BC226&gt;0,'2. Collected Data'!BC226/'2. Collected Data'!$G226,"")</f>
        <v>612.15166742804934</v>
      </c>
      <c r="V226" s="72">
        <f>IF('2. Collected Data'!BD226&gt;0,'2. Collected Data'!BD226/'2. Collected Data'!$G226,"")</f>
        <v>440.84056646870715</v>
      </c>
      <c r="W226" s="72">
        <f>IF('2. Collected Data'!BE226&gt;0,'2. Collected Data'!BE226/'2. Collected Data'!$G226,"")</f>
        <v>584.74189127455463</v>
      </c>
      <c r="X226" s="72">
        <f>IF('2. Collected Data'!BF226&gt;0,'2. Collected Data'!BF226/'2. Collected Data'!$G226,"")</f>
        <v>1637.734125171311</v>
      </c>
      <c r="Y226" s="74">
        <f>IF(AND('2. Collected Data'!BB226&gt;0,'2. Collected Data'!BH226&gt;0),('2. Collected Data'!BH226-'2. Collected Data'!BB226)/'2. Collected Data'!BH226,"")</f>
        <v>-3.0769230769230771E-2</v>
      </c>
    </row>
    <row r="227" spans="1:25" s="51" customFormat="1" ht="11.25" customHeight="1" x14ac:dyDescent="0.15">
      <c r="A227" s="67" t="str">
        <f>'2. Collected Data'!A227</f>
        <v>Indiana</v>
      </c>
      <c r="B227" s="46"/>
      <c r="C227" s="46"/>
      <c r="D227" s="46"/>
      <c r="E227" s="46"/>
      <c r="F227" s="46"/>
      <c r="G227" s="146">
        <f>'2. Collected Data'!G227*'2. Collected Data'!AA227</f>
        <v>29203</v>
      </c>
      <c r="H227" s="45">
        <f>'2. Collected Data'!I227/'3. Calculated Stats'!$G227*1000</f>
        <v>37.667362942163479</v>
      </c>
      <c r="I227" s="45">
        <f>'2. Collected Data'!J227/'3. Calculated Stats'!$G227*1000</f>
        <v>0</v>
      </c>
      <c r="J227" s="45">
        <f>'2. Collected Data'!K227/'3. Calculated Stats'!$G227*1000</f>
        <v>0</v>
      </c>
      <c r="K227" s="66">
        <f>('2. Collected Data'!Y227+'2. Collected Data'!Z227)/G227*1000</f>
        <v>46.056911961099885</v>
      </c>
      <c r="L227" s="73">
        <f>IF(SUM('2. Collected Data'!Y227:Z227)&gt;0,(ROUND('2. Collected Data'!Y227/SUM('2. Collected Data'!Y227:Z227),2)),"")</f>
        <v>0.89</v>
      </c>
      <c r="M227" s="73">
        <f>IF(SUM('2. Collected Data'!Y227:Z227)&gt;0,1-L227,"")</f>
        <v>0.10999999999999999</v>
      </c>
      <c r="N227" s="66">
        <f>IF('2. Collected Data'!AD227&gt;0,'2. Collected Data'!AE227/'2. Collected Data'!AD227,"")</f>
        <v>3183.3333333333335</v>
      </c>
      <c r="O227" s="66">
        <f>IF('2. Collected Data'!AF227&gt;0,'2. Collected Data'!AG227/'2. Collected Data'!AF227,"")</f>
        <v>11666.666666666666</v>
      </c>
      <c r="P227" s="66">
        <f>SUM('2. Collected Data'!AI227:AK227)/'2. Collected Data'!G227</f>
        <v>9.5298428243673587</v>
      </c>
      <c r="Q227" s="50" t="str">
        <f>IF(MAX('2. Collected Data'!AI227:AK227)='2. Collected Data'!AI227,"NaCl",IF(MAX('2. Collected Data'!AJ227:AK227)='2. Collected Data'!AJ227,"CaCl2","MgCl2"))</f>
        <v>NaCl</v>
      </c>
      <c r="R227" s="66">
        <f>'2. Collected Data'!AL227/'2. Collected Data'!G227</f>
        <v>0</v>
      </c>
      <c r="S227" s="66">
        <f>SUM('2. Collected Data'!AO227:AU227)/'2. Collected Data'!G227</f>
        <v>177.93240420504742</v>
      </c>
      <c r="T227" s="50" t="str">
        <f>IF(MAX('2. Collected Data'!AO227:AT227)='2. Collected Data'!AO227,"NaCl",IF(MAX('2. Collected Data'!AP227:AT227)='2. Collected Data'!AP227,"CaCl2",IF(MAX('2. Collected Data'!AQ227:AT227)='2. Collected Data'!AQ227,"MgCl2",IF(MAX('2. Collected Data'!AR227:AT227)='2. Collected Data'!AR227,"Potassium Acetate",IF('2. Collected Data'!AS227&gt;'2. Collected Data'!AT227,"Enhanced Brine","Ag Byproduct")))))</f>
        <v>NaCl</v>
      </c>
      <c r="U227" s="72" t="str">
        <f>IF('2. Collected Data'!BC227&gt;0,'2. Collected Data'!BC227/'2. Collected Data'!$G227,"")</f>
        <v/>
      </c>
      <c r="V227" s="72" t="str">
        <f>IF('2. Collected Data'!BD227&gt;0,'2. Collected Data'!BD227/'2. Collected Data'!$G227,"")</f>
        <v/>
      </c>
      <c r="W227" s="72" t="str">
        <f>IF('2. Collected Data'!BE227&gt;0,'2. Collected Data'!BE227/'2. Collected Data'!$G227,"")</f>
        <v/>
      </c>
      <c r="X227" s="72">
        <f>IF('2. Collected Data'!BF227&gt;0,'2. Collected Data'!BF227/'2. Collected Data'!$G227,"")</f>
        <v>1379.9952059719892</v>
      </c>
      <c r="Y227" s="74">
        <f>IF(AND('2. Collected Data'!BB227&gt;0,'2. Collected Data'!BH227&gt;0),('2. Collected Data'!BH227-'2. Collected Data'!BB227)/'2. Collected Data'!BH227,"")</f>
        <v>0</v>
      </c>
    </row>
    <row r="228" spans="1:25" s="51" customFormat="1" ht="11.25" customHeight="1" x14ac:dyDescent="0.15">
      <c r="A228" s="67" t="str">
        <f>'2. Collected Data'!A228</f>
        <v>Iowa</v>
      </c>
      <c r="B228" s="46"/>
      <c r="C228" s="46"/>
      <c r="D228" s="46"/>
      <c r="E228" s="46"/>
      <c r="F228" s="46"/>
      <c r="G228" s="146">
        <f>'2. Collected Data'!G228*'2. Collected Data'!AA228</f>
        <v>23157.119999999999</v>
      </c>
      <c r="H228" s="45">
        <f>'2. Collected Data'!I228/'3. Calculated Stats'!$G228*1000</f>
        <v>38.519470469557533</v>
      </c>
      <c r="I228" s="45">
        <f>'2. Collected Data'!J228/'3. Calculated Stats'!$G228*1000</f>
        <v>2.2887129314871628</v>
      </c>
      <c r="J228" s="45">
        <f>'2. Collected Data'!K228/'3. Calculated Stats'!$G228*1000</f>
        <v>3.8001271315258549</v>
      </c>
      <c r="K228" s="66">
        <f>('2. Collected Data'!Y228+'2. Collected Data'!Z228)/G228*1000</f>
        <v>69.265953624630356</v>
      </c>
      <c r="L228" s="73">
        <f>IF(SUM('2. Collected Data'!Y228:Z228)&gt;0,(ROUND('2. Collected Data'!Y228/SUM('2. Collected Data'!Y228:Z228),2)),"")</f>
        <v>0.7</v>
      </c>
      <c r="M228" s="73">
        <f>IF(SUM('2. Collected Data'!Y228:Z228)&gt;0,1-L228,"")</f>
        <v>0.30000000000000004</v>
      </c>
      <c r="N228" s="66">
        <f>IF('2. Collected Data'!AD228&gt;0,'2. Collected Data'!AE228/'2. Collected Data'!AD228,"")</f>
        <v>2035.3211009174313</v>
      </c>
      <c r="O228" s="66">
        <f>IF('2. Collected Data'!AF228&gt;0,'2. Collected Data'!AG228/'2. Collected Data'!AF228,"")</f>
        <v>26146.788990825688</v>
      </c>
      <c r="P228" s="66">
        <f>SUM('2. Collected Data'!AI228:AK228)/'2. Collected Data'!G228</f>
        <v>5.172581046347732</v>
      </c>
      <c r="Q228" s="50" t="str">
        <f>IF(MAX('2. Collected Data'!AI228:AK228)='2. Collected Data'!AI228,"NaCl",IF(MAX('2. Collected Data'!AJ228:AK228)='2. Collected Data'!AJ228,"CaCl2","MgCl2"))</f>
        <v>NaCl</v>
      </c>
      <c r="R228" s="66">
        <f>'2. Collected Data'!AL228/'2. Collected Data'!G228</f>
        <v>0.8224442417709974</v>
      </c>
      <c r="S228" s="66">
        <f>SUM('2. Collected Data'!AO228:AU228)/'2. Collected Data'!G228</f>
        <v>775.23186302959948</v>
      </c>
      <c r="T228" s="50" t="str">
        <f>IF(MAX('2. Collected Data'!AO228:AT228)='2. Collected Data'!AO228,"NaCl",IF(MAX('2. Collected Data'!AP228:AT228)='2. Collected Data'!AP228,"CaCl2",IF(MAX('2. Collected Data'!AQ228:AT228)='2. Collected Data'!AQ228,"MgCl2",IF(MAX('2. Collected Data'!AR228:AT228)='2. Collected Data'!AR228,"Potassium Acetate",IF('2. Collected Data'!AS228&gt;'2. Collected Data'!AT228,"Enhanced Brine","Ag Byproduct")))))</f>
        <v>NaCl</v>
      </c>
      <c r="U228" s="72">
        <f>IF('2. Collected Data'!BC228&gt;0,'2. Collected Data'!BC228/'2. Collected Data'!$G228,"")</f>
        <v>403.21561230412073</v>
      </c>
      <c r="V228" s="72">
        <f>IF('2. Collected Data'!BD228&gt;0,'2. Collected Data'!BD228/'2. Collected Data'!$G228,"")</f>
        <v>247.17656081585275</v>
      </c>
      <c r="W228" s="72">
        <f>IF('2. Collected Data'!BE228&gt;0,'2. Collected Data'!BE228/'2. Collected Data'!$G228,"")</f>
        <v>395.13871154962277</v>
      </c>
      <c r="X228" s="72">
        <f>IF('2. Collected Data'!BF228&gt;0,'2. Collected Data'!BF228/'2. Collected Data'!$G228,"")</f>
        <v>1045.5308846695962</v>
      </c>
      <c r="Y228" s="74" t="str">
        <f>IF(AND('2. Collected Data'!BB228&gt;0,'2. Collected Data'!BH228&gt;0),('2. Collected Data'!BH228-'2. Collected Data'!BB228)/'2. Collected Data'!BH228,"")</f>
        <v/>
      </c>
    </row>
    <row r="229" spans="1:25" s="51" customFormat="1" ht="11.25" customHeight="1" x14ac:dyDescent="0.15">
      <c r="A229" s="67" t="str">
        <f>'2. Collected Data'!A229</f>
        <v>Kansas</v>
      </c>
      <c r="B229" s="46"/>
      <c r="C229" s="46"/>
      <c r="D229" s="46"/>
      <c r="E229" s="46"/>
      <c r="F229" s="46"/>
      <c r="G229" s="146">
        <f>'2. Collected Data'!G229*'2. Collected Data'!AA229</f>
        <v>25300</v>
      </c>
      <c r="H229" s="45">
        <f>'2. Collected Data'!I229/'3. Calculated Stats'!$G229*1000</f>
        <v>23.359683794466402</v>
      </c>
      <c r="I229" s="45">
        <f>'2. Collected Data'!J229/'3. Calculated Stats'!$G229*1000</f>
        <v>4.5059288537549413</v>
      </c>
      <c r="J229" s="45">
        <f>'2. Collected Data'!K229/'3. Calculated Stats'!$G229*1000</f>
        <v>0.15810276679841898</v>
      </c>
      <c r="K229" s="66">
        <f>('2. Collected Data'!Y229+'2. Collected Data'!Z229)/G229*1000</f>
        <v>51.976284584980235</v>
      </c>
      <c r="L229" s="73">
        <f>IF(SUM('2. Collected Data'!Y229:Z229)&gt;0,(ROUND('2. Collected Data'!Y229/SUM('2. Collected Data'!Y229:Z229),2)),"")</f>
        <v>0.99</v>
      </c>
      <c r="M229" s="73">
        <f>IF(SUM('2. Collected Data'!Y229:Z229)&gt;0,1-L229,"")</f>
        <v>1.0000000000000009E-2</v>
      </c>
      <c r="N229" s="66">
        <f>IF('2. Collected Data'!AD229&gt;0,'2. Collected Data'!AE229/'2. Collected Data'!AD229,"")</f>
        <v>613.49693251533745</v>
      </c>
      <c r="O229" s="66">
        <f>IF('2. Collected Data'!AF229&gt;0,'2. Collected Data'!AG229/'2. Collected Data'!AF229,"")</f>
        <v>16000</v>
      </c>
      <c r="P229" s="66">
        <f>SUM('2. Collected Data'!AI229:AK229)/'2. Collected Data'!G229</f>
        <v>3.3596837944664033</v>
      </c>
      <c r="Q229" s="50" t="str">
        <f>IF(MAX('2. Collected Data'!AI229:AK229)='2. Collected Data'!AI229,"NaCl",IF(MAX('2. Collected Data'!AJ229:AK229)='2. Collected Data'!AJ229,"CaCl2","MgCl2"))</f>
        <v>NaCl</v>
      </c>
      <c r="R229" s="66">
        <f>'2. Collected Data'!AL229/'2. Collected Data'!G229</f>
        <v>1.7786561264822134</v>
      </c>
      <c r="S229" s="66">
        <f>SUM('2. Collected Data'!AO229:AU229)/'2. Collected Data'!G229</f>
        <v>159.28853754940712</v>
      </c>
      <c r="T229" s="50" t="str">
        <f>IF(MAX('2. Collected Data'!AO229:AT229)='2. Collected Data'!AO229,"NaCl",IF(MAX('2. Collected Data'!AP229:AT229)='2. Collected Data'!AP229,"CaCl2",IF(MAX('2. Collected Data'!AQ229:AT229)='2. Collected Data'!AQ229,"MgCl2",IF(MAX('2. Collected Data'!AR229:AT229)='2. Collected Data'!AR229,"Potassium Acetate",IF('2. Collected Data'!AS229&gt;'2. Collected Data'!AT229,"Enhanced Brine","Ag Byproduct")))))</f>
        <v>NaCl</v>
      </c>
      <c r="U229" s="72">
        <f>IF('2. Collected Data'!BC229&gt;0,'2. Collected Data'!BC229/'2. Collected Data'!$G229,"")</f>
        <v>264.82213438735175</v>
      </c>
      <c r="V229" s="72">
        <f>IF('2. Collected Data'!BD229&gt;0,'2. Collected Data'!BD229/'2. Collected Data'!$G229,"")</f>
        <v>209.48616600790513</v>
      </c>
      <c r="W229" s="72">
        <f>IF('2. Collected Data'!BE229&gt;0,'2. Collected Data'!BE229/'2. Collected Data'!$G229,"")</f>
        <v>166.00790513833991</v>
      </c>
      <c r="X229" s="72">
        <f>IF('2. Collected Data'!BF229&gt;0,'2. Collected Data'!BF229/'2. Collected Data'!$G229,"")</f>
        <v>632.41106719367588</v>
      </c>
      <c r="Y229" s="74">
        <f>IF(AND('2. Collected Data'!BB229&gt;0,'2. Collected Data'!BH229&gt;0),('2. Collected Data'!BH229-'2. Collected Data'!BB229)/'2. Collected Data'!BH229,"")</f>
        <v>0</v>
      </c>
    </row>
    <row r="230" spans="1:25" s="51" customFormat="1" ht="11.25" customHeight="1" x14ac:dyDescent="0.15">
      <c r="A230" s="150" t="str">
        <f>'2. Collected Data'!A230</f>
        <v>Kentucky</v>
      </c>
      <c r="B230" s="46"/>
      <c r="C230" s="46"/>
      <c r="D230" s="46"/>
      <c r="E230" s="46"/>
      <c r="F230" s="46"/>
      <c r="G230" s="146"/>
      <c r="H230" s="45"/>
      <c r="I230" s="45"/>
      <c r="J230" s="45"/>
      <c r="K230" s="66"/>
      <c r="L230" s="73"/>
      <c r="M230" s="73"/>
      <c r="N230" s="66"/>
      <c r="O230" s="66"/>
      <c r="P230" s="66"/>
      <c r="Q230" s="50"/>
      <c r="R230" s="66"/>
      <c r="S230" s="66"/>
      <c r="T230" s="50"/>
      <c r="U230" s="72"/>
      <c r="V230" s="72"/>
      <c r="W230" s="72"/>
      <c r="X230" s="72"/>
      <c r="Y230" s="74"/>
    </row>
    <row r="231" spans="1:25" s="51" customFormat="1" ht="11.25" customHeight="1" x14ac:dyDescent="0.15">
      <c r="A231" s="67" t="str">
        <f>'2. Collected Data'!A231</f>
        <v>Louisiana</v>
      </c>
      <c r="B231" s="46"/>
      <c r="C231" s="46"/>
      <c r="D231" s="46"/>
      <c r="E231" s="46"/>
      <c r="F231" s="46"/>
      <c r="G231" s="146">
        <f>'2. Collected Data'!G231*'2. Collected Data'!AA231</f>
        <v>39300</v>
      </c>
      <c r="H231" s="45">
        <f>'2. Collected Data'!I231/'3. Calculated Stats'!$G231*1000</f>
        <v>0</v>
      </c>
      <c r="I231" s="45">
        <f>'2. Collected Data'!J231/'3. Calculated Stats'!$G231*1000</f>
        <v>1.2213740458015268</v>
      </c>
      <c r="J231" s="45">
        <f>'2. Collected Data'!K231/'3. Calculated Stats'!$G231*1000</f>
        <v>0</v>
      </c>
      <c r="K231" s="66">
        <f>('2. Collected Data'!Y231+'2. Collected Data'!Z231)/G231*1000</f>
        <v>25.445292620865139</v>
      </c>
      <c r="L231" s="73">
        <f>IF(SUM('2. Collected Data'!Y231:Z231)&gt;0,(ROUND('2. Collected Data'!Y231/SUM('2. Collected Data'!Y231:Z231),2)),"")</f>
        <v>1</v>
      </c>
      <c r="M231" s="73">
        <f>IF(SUM('2. Collected Data'!Y231:Z231)&gt;0,1-L231,"")</f>
        <v>0</v>
      </c>
      <c r="N231" s="66">
        <f>IF('2. Collected Data'!AD231&gt;0,'2. Collected Data'!AE231/'2. Collected Data'!AD231,"")</f>
        <v>94.594594594594597</v>
      </c>
      <c r="O231" s="66">
        <f>IF('2. Collected Data'!AF231&gt;0,'2. Collected Data'!AG231/'2. Collected Data'!AF231,"")</f>
        <v>4966.666666666667</v>
      </c>
      <c r="P231" s="66">
        <f>SUM('2. Collected Data'!AI231:AK231)/'2. Collected Data'!G231</f>
        <v>2.9567430025445294E-2</v>
      </c>
      <c r="Q231" s="50" t="str">
        <f>IF(MAX('2. Collected Data'!AI231:AK231)='2. Collected Data'!AI231,"NaCl",IF(MAX('2. Collected Data'!AJ231:AK231)='2. Collected Data'!AJ231,"CaCl2","MgCl2"))</f>
        <v>NaCl</v>
      </c>
      <c r="R231" s="66">
        <f>'2. Collected Data'!AL231/'2. Collected Data'!G231</f>
        <v>0</v>
      </c>
      <c r="S231" s="66">
        <f>SUM('2. Collected Data'!AO231:AU231)/'2. Collected Data'!G231</f>
        <v>0.67849872773536901</v>
      </c>
      <c r="T231" s="50" t="str">
        <f>IF(MAX('2. Collected Data'!AO231:AT231)='2. Collected Data'!AO231,"NaCl",IF(MAX('2. Collected Data'!AP231:AT231)='2. Collected Data'!AP231,"CaCl2",IF(MAX('2. Collected Data'!AQ231:AT231)='2. Collected Data'!AQ231,"MgCl2",IF(MAX('2. Collected Data'!AR231:AT231)='2. Collected Data'!AR231,"Potassium Acetate",IF('2. Collected Data'!AS231&gt;'2. Collected Data'!AT231,"Enhanced Brine","Ag Byproduct")))))</f>
        <v>NaCl</v>
      </c>
      <c r="U231" s="72">
        <f>IF('2. Collected Data'!BC231&gt;0,'2. Collected Data'!BC231/'2. Collected Data'!$G231,"")</f>
        <v>48.306972010178114</v>
      </c>
      <c r="V231" s="72">
        <f>IF('2. Collected Data'!BD231&gt;0,'2. Collected Data'!BD231/'2. Collected Data'!$G231,"")</f>
        <v>18.619796437659033</v>
      </c>
      <c r="W231" s="72">
        <f>IF('2. Collected Data'!BE231&gt;0,'2. Collected Data'!BE231/'2. Collected Data'!$G231,"")</f>
        <v>6.7113740458015263</v>
      </c>
      <c r="X231" s="72">
        <f>IF('2. Collected Data'!BF231&gt;0,'2. Collected Data'!BF231/'2. Collected Data'!$G231,"")</f>
        <v>73.638142493638682</v>
      </c>
      <c r="Y231" s="74" t="str">
        <f>IF(AND('2. Collected Data'!BB231&gt;0,'2. Collected Data'!BH231&gt;0),('2. Collected Data'!BH231-'2. Collected Data'!BB231)/'2. Collected Data'!BH231,"")</f>
        <v/>
      </c>
    </row>
    <row r="232" spans="1:25" s="51" customFormat="1" ht="11.25" customHeight="1" x14ac:dyDescent="0.15">
      <c r="A232" s="67" t="str">
        <f>'2. Collected Data'!A232</f>
        <v>Maine</v>
      </c>
      <c r="B232" s="46"/>
      <c r="C232" s="46"/>
      <c r="D232" s="46"/>
      <c r="E232" s="46"/>
      <c r="F232" s="46"/>
      <c r="G232" s="146">
        <f>'2. Collected Data'!G232*'2. Collected Data'!AA232</f>
        <v>7802</v>
      </c>
      <c r="H232" s="45">
        <f>'2. Collected Data'!I232/'3. Calculated Stats'!$G232*1000</f>
        <v>51.397077672391696</v>
      </c>
      <c r="I232" s="45">
        <f>'2. Collected Data'!J232/'3. Calculated Stats'!$G232*1000</f>
        <v>2.8197897974878239</v>
      </c>
      <c r="J232" s="45">
        <f>'2. Collected Data'!K232/'3. Calculated Stats'!$G232*1000</f>
        <v>1.5380671622660858</v>
      </c>
      <c r="K232" s="66">
        <f>('2. Collected Data'!Y232+'2. Collected Data'!Z232)/G232*1000</f>
        <v>125.2243014611638</v>
      </c>
      <c r="L232" s="73">
        <f>IF(SUM('2. Collected Data'!Y232:Z232)&gt;0,(ROUND('2. Collected Data'!Y232/SUM('2. Collected Data'!Y232:Z232),2)),"")</f>
        <v>1</v>
      </c>
      <c r="M232" s="73">
        <f>IF(SUM('2. Collected Data'!Y232:Z232)&gt;0,1-L232,"")</f>
        <v>0</v>
      </c>
      <c r="N232" s="66">
        <f>IF('2. Collected Data'!AD232&gt;0,'2. Collected Data'!AE232/'2. Collected Data'!AD232,"")</f>
        <v>850</v>
      </c>
      <c r="O232" s="66">
        <f>IF('2. Collected Data'!AF232&gt;0,'2. Collected Data'!AG232/'2. Collected Data'!AF232,"")</f>
        <v>8250</v>
      </c>
      <c r="P232" s="66">
        <f>SUM('2. Collected Data'!AI232:AK232)/'2. Collected Data'!G232</f>
        <v>15.948554216867469</v>
      </c>
      <c r="Q232" s="50" t="str">
        <f>IF(MAX('2. Collected Data'!AI232:AK232)='2. Collected Data'!AI232,"NaCl",IF(MAX('2. Collected Data'!AJ232:AK232)='2. Collected Data'!AJ232,"CaCl2","MgCl2"))</f>
        <v>NaCl</v>
      </c>
      <c r="R232" s="66">
        <f>'2. Collected Data'!AL232/'2. Collected Data'!G232</f>
        <v>3.0120481927710845</v>
      </c>
      <c r="S232" s="66">
        <f>SUM('2. Collected Data'!AO232:AU232)/'2. Collected Data'!G232</f>
        <v>155.42168674698794</v>
      </c>
      <c r="T232" s="50" t="str">
        <f>IF(MAX('2. Collected Data'!AO232:AT232)='2. Collected Data'!AO232,"NaCl",IF(MAX('2. Collected Data'!AP232:AT232)='2. Collected Data'!AP232,"CaCl2",IF(MAX('2. Collected Data'!AQ232:AT232)='2. Collected Data'!AQ232,"MgCl2",IF(MAX('2. Collected Data'!AR232:AT232)='2. Collected Data'!AR232,"Potassium Acetate",IF('2. Collected Data'!AS232&gt;'2. Collected Data'!AT232,"Enhanced Brine","Ag Byproduct")))))</f>
        <v>NaCl</v>
      </c>
      <c r="U232" s="72">
        <f>IF('2. Collected Data'!BC232&gt;0,'2. Collected Data'!BC232/'2. Collected Data'!$G232,"")</f>
        <v>1112.0481927710844</v>
      </c>
      <c r="V232" s="72">
        <f>IF('2. Collected Data'!BD232&gt;0,'2. Collected Data'!BD232/'2. Collected Data'!$G232,"")</f>
        <v>1341.8072289156626</v>
      </c>
      <c r="W232" s="72">
        <f>IF('2. Collected Data'!BE232&gt;0,'2. Collected Data'!BE232/'2. Collected Data'!$G232,"")</f>
        <v>1133.0120481927711</v>
      </c>
      <c r="X232" s="72">
        <f>IF('2. Collected Data'!BF232&gt;0,'2. Collected Data'!BF232/'2. Collected Data'!$G232,"")</f>
        <v>3790.9638554216867</v>
      </c>
      <c r="Y232" s="74">
        <f>IF(AND('2. Collected Data'!BB232&gt;0,'2. Collected Data'!BH232&gt;0),('2. Collected Data'!BH232-'2. Collected Data'!BB232)/'2. Collected Data'!BH232,"")</f>
        <v>3.8301662707838455E-2</v>
      </c>
    </row>
    <row r="233" spans="1:25" s="51" customFormat="1" ht="11.25" customHeight="1" x14ac:dyDescent="0.15">
      <c r="A233" s="150" t="str">
        <f>'2. Collected Data'!A233</f>
        <v>Maryland</v>
      </c>
      <c r="B233" s="46"/>
      <c r="C233" s="46"/>
      <c r="D233" s="46"/>
      <c r="E233" s="46"/>
      <c r="F233" s="46"/>
      <c r="G233" s="146"/>
      <c r="H233" s="45"/>
      <c r="I233" s="45"/>
      <c r="J233" s="45"/>
      <c r="K233" s="66"/>
      <c r="L233" s="73"/>
      <c r="M233" s="73"/>
      <c r="N233" s="66"/>
      <c r="O233" s="66"/>
      <c r="P233" s="66"/>
      <c r="Q233" s="50"/>
      <c r="R233" s="66"/>
      <c r="S233" s="66"/>
      <c r="T233" s="50"/>
      <c r="U233" s="72"/>
      <c r="V233" s="72"/>
      <c r="W233" s="72"/>
      <c r="X233" s="72"/>
      <c r="Y233" s="74"/>
    </row>
    <row r="234" spans="1:25" s="51" customFormat="1" ht="11.25" customHeight="1" x14ac:dyDescent="0.15">
      <c r="A234" s="67" t="str">
        <f>'2. Collected Data'!A234</f>
        <v>Massachusetts</v>
      </c>
      <c r="B234" s="46"/>
      <c r="C234" s="46"/>
      <c r="D234" s="46"/>
      <c r="E234" s="46"/>
      <c r="F234" s="46"/>
      <c r="G234" s="146">
        <f>'2. Collected Data'!G234*'2. Collected Data'!AA234</f>
        <v>2100</v>
      </c>
      <c r="H234" s="45">
        <f>'2. Collected Data'!I234/'3. Calculated Stats'!$G234*1000</f>
        <v>119.04761904761904</v>
      </c>
      <c r="I234" s="45">
        <f>'2. Collected Data'!J234/'3. Calculated Stats'!$G234*1000</f>
        <v>2.8571428571428572</v>
      </c>
      <c r="J234" s="45">
        <f>'2. Collected Data'!K234/'3. Calculated Stats'!$G234*1000</f>
        <v>7.1428571428571423</v>
      </c>
      <c r="K234" s="66">
        <f>('2. Collected Data'!Y234+'2. Collected Data'!Z234)/G234*1000</f>
        <v>345.23809523809524</v>
      </c>
      <c r="L234" s="73">
        <f>IF(SUM('2. Collected Data'!Y234:Z234)&gt;0,(ROUND('2. Collected Data'!Y234/SUM('2. Collected Data'!Y234:Z234),2)),"")</f>
        <v>1</v>
      </c>
      <c r="M234" s="73">
        <f>IF(SUM('2. Collected Data'!Y234:Z234)&gt;0,1-L234,"")</f>
        <v>0</v>
      </c>
      <c r="N234" s="66">
        <f>IF('2. Collected Data'!AD234&gt;0,'2. Collected Data'!AE234/'2. Collected Data'!AD234,"")</f>
        <v>2678.5714285714284</v>
      </c>
      <c r="O234" s="66">
        <f>IF('2. Collected Data'!AF234&gt;0,'2. Collected Data'!AG234/'2. Collected Data'!AF234,"")</f>
        <v>3571.4285714285716</v>
      </c>
      <c r="P234" s="66">
        <f>SUM('2. Collected Data'!AI234:AK234)/'2. Collected Data'!G234</f>
        <v>29.22604761904762</v>
      </c>
      <c r="Q234" s="50" t="str">
        <f>IF(MAX('2. Collected Data'!AI234:AK234)='2. Collected Data'!AI234,"NaCl",IF(MAX('2. Collected Data'!AJ234:AK234)='2. Collected Data'!AJ234,"CaCl2","MgCl2"))</f>
        <v>NaCl</v>
      </c>
      <c r="R234" s="66">
        <f>'2. Collected Data'!AL234/'2. Collected Data'!G234</f>
        <v>0.23809523809523808</v>
      </c>
      <c r="S234" s="66">
        <f>SUM('2. Collected Data'!AO234:AU234)/'2. Collected Data'!G234</f>
        <v>94.400619047619045</v>
      </c>
      <c r="T234" s="50" t="str">
        <f>IF(MAX('2. Collected Data'!AO234:AT234)='2. Collected Data'!AO234,"NaCl",IF(MAX('2. Collected Data'!AP234:AT234)='2. Collected Data'!AP234,"CaCl2",IF(MAX('2. Collected Data'!AQ234:AT234)='2. Collected Data'!AQ234,"MgCl2",IF(MAX('2. Collected Data'!AR234:AT234)='2. Collected Data'!AR234,"Potassium Acetate",IF('2. Collected Data'!AS234&gt;'2. Collected Data'!AT234,"Enhanced Brine","Ag Byproduct")))))</f>
        <v>MgCl2</v>
      </c>
      <c r="U234" s="72">
        <f>IF('2. Collected Data'!BC234&gt;0,'2. Collected Data'!BC234/'2. Collected Data'!$G234,"")</f>
        <v>787.53323809523806</v>
      </c>
      <c r="V234" s="72">
        <f>IF('2. Collected Data'!BD234&gt;0,'2. Collected Data'!BD234/'2. Collected Data'!$G234,"")</f>
        <v>4706.1930000000002</v>
      </c>
      <c r="W234" s="72" t="str">
        <f>IF('2. Collected Data'!BE234&gt;0,'2. Collected Data'!BE234/'2. Collected Data'!$G234,"")</f>
        <v/>
      </c>
      <c r="X234" s="72">
        <f>IF('2. Collected Data'!BF234&gt;0,'2. Collected Data'!BF234/'2. Collected Data'!$G234,"")</f>
        <v>7671.8149999999996</v>
      </c>
      <c r="Y234" s="74">
        <f>IF(AND('2. Collected Data'!BB234&gt;0,'2. Collected Data'!BH234&gt;0),('2. Collected Data'!BH234-'2. Collected Data'!BB234)/'2. Collected Data'!BH234,"")</f>
        <v>2.6666666666666668E-2</v>
      </c>
    </row>
    <row r="235" spans="1:25" s="51" customFormat="1" ht="11.25" customHeight="1" x14ac:dyDescent="0.15">
      <c r="A235" s="67" t="str">
        <f>'2. Collected Data'!A235</f>
        <v>Michigan</v>
      </c>
      <c r="B235" s="46"/>
      <c r="C235" s="46"/>
      <c r="D235" s="46"/>
      <c r="E235" s="46"/>
      <c r="F235" s="46"/>
      <c r="G235" s="146">
        <f>'2. Collected Data'!G235*'2. Collected Data'!AA235</f>
        <v>7570.75</v>
      </c>
      <c r="H235" s="45">
        <f>'2. Collected Data'!I235/'3. Calculated Stats'!$G235*1000</f>
        <v>41.739589868903344</v>
      </c>
      <c r="I235" s="45">
        <f>'2. Collected Data'!J235/'3. Calculated Stats'!$G235*1000</f>
        <v>2.9059208136578278</v>
      </c>
      <c r="J235" s="45">
        <f>'2. Collected Data'!K235/'3. Calculated Stats'!$G235*1000</f>
        <v>1.0566984776937556</v>
      </c>
      <c r="K235" s="66">
        <f>('2. Collected Data'!Y235+'2. Collected Data'!Z235)/G235*1000</f>
        <v>69.345837598652707</v>
      </c>
      <c r="L235" s="73">
        <f>IF(SUM('2. Collected Data'!Y235:Z235)&gt;0,(ROUND('2. Collected Data'!Y235/SUM('2. Collected Data'!Y235:Z235),2)),"")</f>
        <v>0.72</v>
      </c>
      <c r="M235" s="73">
        <f>IF(SUM('2. Collected Data'!Y235:Z235)&gt;0,1-L235,"")</f>
        <v>0.28000000000000003</v>
      </c>
      <c r="N235" s="66" t="str">
        <f>IF('2. Collected Data'!AD235&gt;0,'2. Collected Data'!AE235/'2. Collected Data'!AD235,"")</f>
        <v/>
      </c>
      <c r="O235" s="66" t="str">
        <f>IF('2. Collected Data'!AF235&gt;0,'2. Collected Data'!AG235/'2. Collected Data'!AF235,"")</f>
        <v/>
      </c>
      <c r="P235" s="66">
        <f>SUM('2. Collected Data'!AI235:AK235)/'2. Collected Data'!G235</f>
        <v>15.739589868903344</v>
      </c>
      <c r="Q235" s="50" t="str">
        <f>IF(MAX('2. Collected Data'!AI235:AK235)='2. Collected Data'!AI235,"NaCl",IF(MAX('2. Collected Data'!AJ235:AK235)='2. Collected Data'!AJ235,"CaCl2","MgCl2"))</f>
        <v>NaCl</v>
      </c>
      <c r="R235" s="66">
        <f>'2. Collected Data'!AL235/'2. Collected Data'!G235</f>
        <v>2.9917775649704454</v>
      </c>
      <c r="S235" s="66">
        <f>SUM('2. Collected Data'!AO235:AU235)/'2. Collected Data'!G235</f>
        <v>82.32341577782914</v>
      </c>
      <c r="T235" s="50" t="str">
        <f>IF(MAX('2. Collected Data'!AO235:AT235)='2. Collected Data'!AO235,"NaCl",IF(MAX('2. Collected Data'!AP235:AT235)='2. Collected Data'!AP235,"CaCl2",IF(MAX('2. Collected Data'!AQ235:AT235)='2. Collected Data'!AQ235,"MgCl2",IF(MAX('2. Collected Data'!AR235:AT235)='2. Collected Data'!AR235,"Potassium Acetate",IF('2. Collected Data'!AS235&gt;'2. Collected Data'!AT235,"Enhanced Brine","Ag Byproduct")))))</f>
        <v>NaCl</v>
      </c>
      <c r="U235" s="72" t="str">
        <f>IF('2. Collected Data'!BC235&gt;0,'2. Collected Data'!BC235/'2. Collected Data'!$G235,"")</f>
        <v/>
      </c>
      <c r="V235" s="72" t="str">
        <f>IF('2. Collected Data'!BD235&gt;0,'2. Collected Data'!BD235/'2. Collected Data'!$G235,"")</f>
        <v/>
      </c>
      <c r="W235" s="72" t="str">
        <f>IF('2. Collected Data'!BE235&gt;0,'2. Collected Data'!BE235/'2. Collected Data'!$G235,"")</f>
        <v/>
      </c>
      <c r="X235" s="72">
        <f>IF('2. Collected Data'!BF235&gt;0,'2. Collected Data'!BF235/'2. Collected Data'!$G235,"")</f>
        <v>3632.401017072285</v>
      </c>
      <c r="Y235" s="74">
        <f>IF(AND('2. Collected Data'!BB235&gt;0,'2. Collected Data'!BH235&gt;0),('2. Collected Data'!BH235-'2. Collected Data'!BB235)/'2. Collected Data'!BH235,"")</f>
        <v>-8.5078318219291071E-2</v>
      </c>
    </row>
    <row r="236" spans="1:25" s="51" customFormat="1" ht="11.25" customHeight="1" x14ac:dyDescent="0.15">
      <c r="A236" s="67" t="str">
        <f>'2. Collected Data'!A236</f>
        <v>Minnesota</v>
      </c>
      <c r="B236" s="46"/>
      <c r="C236" s="46"/>
      <c r="D236" s="46"/>
      <c r="E236" s="46"/>
      <c r="F236" s="46"/>
      <c r="G236" s="146">
        <f>'2. Collected Data'!G236*'2. Collected Data'!AA236</f>
        <v>30546</v>
      </c>
      <c r="H236" s="45">
        <f>'2. Collected Data'!I236/'3. Calculated Stats'!$G236*1000</f>
        <v>27.466771426700713</v>
      </c>
      <c r="I236" s="45">
        <f>'2. Collected Data'!J236/'3. Calculated Stats'!$G236*1000</f>
        <v>0</v>
      </c>
      <c r="J236" s="45">
        <f>'2. Collected Data'!K236/'3. Calculated Stats'!$G236*1000</f>
        <v>0</v>
      </c>
      <c r="K236" s="66">
        <f>('2. Collected Data'!Y236+'2. Collected Data'!Z236)/G236*1000</f>
        <v>60.269757087671053</v>
      </c>
      <c r="L236" s="73">
        <f>IF(SUM('2. Collected Data'!Y236:Z236)&gt;0,(ROUND('2. Collected Data'!Y236/SUM('2. Collected Data'!Y236:Z236),2)),"")</f>
        <v>0.82</v>
      </c>
      <c r="M236" s="73">
        <f>IF(SUM('2. Collected Data'!Y236:Z236)&gt;0,1-L236,"")</f>
        <v>0.18000000000000005</v>
      </c>
      <c r="N236" s="66">
        <f>IF('2. Collected Data'!AD236&gt;0,'2. Collected Data'!AE236/'2. Collected Data'!AD236,"")</f>
        <v>0</v>
      </c>
      <c r="O236" s="66">
        <f>IF('2. Collected Data'!AF236&gt;0,'2. Collected Data'!AG236/'2. Collected Data'!AF236,"")</f>
        <v>0</v>
      </c>
      <c r="P236" s="66">
        <f>SUM('2. Collected Data'!AI236:AK236)/'2. Collected Data'!G236</f>
        <v>5.6926602501145815</v>
      </c>
      <c r="Q236" s="50" t="str">
        <f>IF(MAX('2. Collected Data'!AI236:AK236)='2. Collected Data'!AI236,"NaCl",IF(MAX('2. Collected Data'!AJ236:AK236)='2. Collected Data'!AJ236,"CaCl2","MgCl2"))</f>
        <v>NaCl</v>
      </c>
      <c r="R236" s="66">
        <f>'2. Collected Data'!AL236/'2. Collected Data'!G236</f>
        <v>1.3029529234597002</v>
      </c>
      <c r="S236" s="66">
        <f>SUM('2. Collected Data'!AO236:AU236)/'2. Collected Data'!G236</f>
        <v>82.041871276108168</v>
      </c>
      <c r="T236" s="50" t="str">
        <f>IF(MAX('2. Collected Data'!AO236:AT236)='2. Collected Data'!AO236,"NaCl",IF(MAX('2. Collected Data'!AP236:AT236)='2. Collected Data'!AP236,"CaCl2",IF(MAX('2. Collected Data'!AQ236:AT236)='2. Collected Data'!AQ236,"MgCl2",IF(MAX('2. Collected Data'!AR236:AT236)='2. Collected Data'!AR236,"Potassium Acetate",IF('2. Collected Data'!AS236&gt;'2. Collected Data'!AT236,"Enhanced Brine","Ag Byproduct")))))</f>
        <v>NaCl</v>
      </c>
      <c r="U236" s="72">
        <f>IF('2. Collected Data'!BC236&gt;0,'2. Collected Data'!BC236/'2. Collected Data'!$G236,"")</f>
        <v>892.20650821711513</v>
      </c>
      <c r="V236" s="72">
        <f>IF('2. Collected Data'!BD236&gt;0,'2. Collected Data'!BD236/'2. Collected Data'!$G236,"")</f>
        <v>1208.7959143586722</v>
      </c>
      <c r="W236" s="72">
        <f>IF('2. Collected Data'!BE236&gt;0,'2. Collected Data'!BE236/'2. Collected Data'!$G236,"")</f>
        <v>777.08308780200355</v>
      </c>
      <c r="X236" s="72">
        <f>IF('2. Collected Data'!BF236&gt;0,'2. Collected Data'!BF236/'2. Collected Data'!$G236,"")</f>
        <v>2878.0855103777908</v>
      </c>
      <c r="Y236" s="74">
        <f>IF(AND('2. Collected Data'!BB236&gt;0,'2. Collected Data'!BH236&gt;0),('2. Collected Data'!BH236-'2. Collected Data'!BB236)/'2. Collected Data'!BH236,"")</f>
        <v>1.8867924528301976E-2</v>
      </c>
    </row>
    <row r="237" spans="1:25" s="51" customFormat="1" ht="11.25" customHeight="1" x14ac:dyDescent="0.15">
      <c r="A237" s="150" t="str">
        <f>'2. Collected Data'!A237</f>
        <v>Mississippi</v>
      </c>
      <c r="B237" s="46"/>
      <c r="C237" s="46"/>
      <c r="D237" s="46"/>
      <c r="E237" s="46"/>
      <c r="F237" s="46"/>
      <c r="G237" s="146"/>
      <c r="H237" s="45"/>
      <c r="I237" s="45"/>
      <c r="J237" s="45"/>
      <c r="K237" s="66"/>
      <c r="L237" s="73"/>
      <c r="M237" s="73"/>
      <c r="N237" s="66"/>
      <c r="O237" s="66"/>
      <c r="P237" s="66"/>
      <c r="Q237" s="50"/>
      <c r="R237" s="66"/>
      <c r="S237" s="66"/>
      <c r="T237" s="50"/>
      <c r="U237" s="72"/>
      <c r="V237" s="72"/>
      <c r="W237" s="72"/>
      <c r="X237" s="72"/>
      <c r="Y237" s="74"/>
    </row>
    <row r="238" spans="1:25" s="51" customFormat="1" ht="11.25" customHeight="1" x14ac:dyDescent="0.15">
      <c r="A238" s="67" t="str">
        <f>'2. Collected Data'!A238</f>
        <v>Missouri</v>
      </c>
      <c r="B238" s="46"/>
      <c r="C238" s="46"/>
      <c r="D238" s="46"/>
      <c r="E238" s="46"/>
      <c r="F238" s="46"/>
      <c r="G238" s="146">
        <f>'2. Collected Data'!G238*'2. Collected Data'!AA238</f>
        <v>77000</v>
      </c>
      <c r="H238" s="45">
        <f>'2. Collected Data'!I238/'3. Calculated Stats'!$G238*1000</f>
        <v>21</v>
      </c>
      <c r="I238" s="45">
        <f>'2. Collected Data'!J238/'3. Calculated Stats'!$G238*1000</f>
        <v>1.4415584415584417</v>
      </c>
      <c r="J238" s="45">
        <f>'2. Collected Data'!K238/'3. Calculated Stats'!$G238*1000</f>
        <v>3.896103896103896E-2</v>
      </c>
      <c r="K238" s="66">
        <f>('2. Collected Data'!Y238+'2. Collected Data'!Z238)/G238*1000</f>
        <v>45.454545454545453</v>
      </c>
      <c r="L238" s="73">
        <f>IF(SUM('2. Collected Data'!Y238:Z238)&gt;0,(ROUND('2. Collected Data'!Y238/SUM('2. Collected Data'!Y238:Z238),2)),"")</f>
        <v>0.86</v>
      </c>
      <c r="M238" s="73">
        <f>IF(SUM('2. Collected Data'!Y238:Z238)&gt;0,1-L238,"")</f>
        <v>0.14000000000000001</v>
      </c>
      <c r="N238" s="66">
        <f>IF('2. Collected Data'!AD238&gt;0,'2. Collected Data'!AE238/'2. Collected Data'!AD238,"")</f>
        <v>1472.2222222222222</v>
      </c>
      <c r="O238" s="66">
        <f>IF('2. Collected Data'!AF238&gt;0,'2. Collected Data'!AG238/'2. Collected Data'!AF238,"")</f>
        <v>16184.971098265896</v>
      </c>
      <c r="P238" s="66">
        <f>SUM('2. Collected Data'!AI238:AK238)/'2. Collected Data'!G238</f>
        <v>1.5675324675324676</v>
      </c>
      <c r="Q238" s="50" t="str">
        <f>IF(MAX('2. Collected Data'!AI238:AK238)='2. Collected Data'!AI238,"NaCl",IF(MAX('2. Collected Data'!AJ238:AK238)='2. Collected Data'!AJ238,"CaCl2","MgCl2"))</f>
        <v>NaCl</v>
      </c>
      <c r="R238" s="66">
        <f>'2. Collected Data'!AL238/'2. Collected Data'!G238</f>
        <v>0.96103896103896103</v>
      </c>
      <c r="S238" s="66">
        <f>SUM('2. Collected Data'!AO238:AU238)/'2. Collected Data'!G238</f>
        <v>50.649350649350652</v>
      </c>
      <c r="T238" s="50" t="str">
        <f>IF(MAX('2. Collected Data'!AO238:AT238)='2. Collected Data'!AO238,"NaCl",IF(MAX('2. Collected Data'!AP238:AT238)='2. Collected Data'!AP238,"CaCl2",IF(MAX('2. Collected Data'!AQ238:AT238)='2. Collected Data'!AQ238,"MgCl2",IF(MAX('2. Collected Data'!AR238:AT238)='2. Collected Data'!AR238,"Potassium Acetate",IF('2. Collected Data'!AS238&gt;'2. Collected Data'!AT238,"Enhanced Brine","Ag Byproduct")))))</f>
        <v>NaCl</v>
      </c>
      <c r="U238" s="72">
        <f>IF('2. Collected Data'!BC238&gt;0,'2. Collected Data'!BC238/'2. Collected Data'!$G238,"")</f>
        <v>283.11688311688312</v>
      </c>
      <c r="V238" s="72">
        <f>IF('2. Collected Data'!BD238&gt;0,'2. Collected Data'!BD238/'2. Collected Data'!$G238,"")</f>
        <v>159.74025974025975</v>
      </c>
      <c r="W238" s="72">
        <f>IF('2. Collected Data'!BE238&gt;0,'2. Collected Data'!BE238/'2. Collected Data'!$G238,"")</f>
        <v>206.49350649350649</v>
      </c>
      <c r="X238" s="72">
        <f>IF('2. Collected Data'!BF238&gt;0,'2. Collected Data'!BF238/'2. Collected Data'!$G238,"")</f>
        <v>649.35064935064941</v>
      </c>
      <c r="Y238" s="74">
        <f>IF(AND('2. Collected Data'!BB238&gt;0,'2. Collected Data'!BH238&gt;0),('2. Collected Data'!BH238-'2. Collected Data'!BB238)/'2. Collected Data'!BH238,"")</f>
        <v>-9.5890410958904104E-2</v>
      </c>
    </row>
    <row r="239" spans="1:25" s="51" customFormat="1" ht="11.25" customHeight="1" x14ac:dyDescent="0.15">
      <c r="A239" s="67" t="str">
        <f>'2. Collected Data'!A239</f>
        <v>Montana</v>
      </c>
      <c r="B239" s="46"/>
      <c r="C239" s="46"/>
      <c r="D239" s="46"/>
      <c r="E239" s="46"/>
      <c r="F239" s="46"/>
      <c r="G239" s="146">
        <f>'2. Collected Data'!G239*'2. Collected Data'!AA239</f>
        <v>24750</v>
      </c>
      <c r="H239" s="45">
        <f>'2. Collected Data'!I239/'3. Calculated Stats'!$G239*1000</f>
        <v>22.828282828282831</v>
      </c>
      <c r="I239" s="45">
        <f>'2. Collected Data'!J239/'3. Calculated Stats'!$G239*1000</f>
        <v>2.7474747474747478</v>
      </c>
      <c r="J239" s="45">
        <f>'2. Collected Data'!K239/'3. Calculated Stats'!$G239*1000</f>
        <v>1.494949494949495</v>
      </c>
      <c r="K239" s="66">
        <f>('2. Collected Data'!Y239+'2. Collected Data'!Z239)/G239*1000</f>
        <v>29.777777777777779</v>
      </c>
      <c r="L239" s="73">
        <f>IF(SUM('2. Collected Data'!Y239:Z239)&gt;0,(ROUND('2. Collected Data'!Y239/SUM('2. Collected Data'!Y239:Z239),2)),"")</f>
        <v>0.76</v>
      </c>
      <c r="M239" s="73">
        <f>IF(SUM('2. Collected Data'!Y239:Z239)&gt;0,1-L239,"")</f>
        <v>0.24</v>
      </c>
      <c r="N239" s="66">
        <f>IF('2. Collected Data'!AD239&gt;0,'2. Collected Data'!AE239/'2. Collected Data'!AD239,"")</f>
        <v>279.16666666666669</v>
      </c>
      <c r="O239" s="66">
        <f>IF('2. Collected Data'!AF239&gt;0,'2. Collected Data'!AG239/'2. Collected Data'!AF239,"")</f>
        <v>10000</v>
      </c>
      <c r="P239" s="66">
        <f>SUM('2. Collected Data'!AI239:AK239)/'2. Collected Data'!G239</f>
        <v>0.12864</v>
      </c>
      <c r="Q239" s="50" t="str">
        <f>IF(MAX('2. Collected Data'!AI239:AK239)='2. Collected Data'!AI239,"NaCl",IF(MAX('2. Collected Data'!AJ239:AK239)='2. Collected Data'!AJ239,"CaCl2","MgCl2"))</f>
        <v>NaCl</v>
      </c>
      <c r="R239" s="66">
        <f>'2. Collected Data'!AL239/'2. Collected Data'!G239</f>
        <v>8.5777199999999993</v>
      </c>
      <c r="S239" s="66">
        <f>SUM('2. Collected Data'!AO239:AU239)/'2. Collected Data'!G239</f>
        <v>300.44868000000002</v>
      </c>
      <c r="T239" s="50" t="str">
        <f>IF(MAX('2. Collected Data'!AO239:AT239)='2. Collected Data'!AO239,"NaCl",IF(MAX('2. Collected Data'!AP239:AT239)='2. Collected Data'!AP239,"CaCl2",IF(MAX('2. Collected Data'!AQ239:AT239)='2. Collected Data'!AQ239,"MgCl2",IF(MAX('2. Collected Data'!AR239:AT239)='2. Collected Data'!AR239,"Potassium Acetate",IF('2. Collected Data'!AS239&gt;'2. Collected Data'!AT239,"Enhanced Brine","Ag Byproduct")))))</f>
        <v>NaCl</v>
      </c>
      <c r="U239" s="72">
        <f>IF('2. Collected Data'!BC239&gt;0,'2. Collected Data'!BC239/'2. Collected Data'!$G239,"")</f>
        <v>267.01551999999998</v>
      </c>
      <c r="V239" s="72">
        <f>IF('2. Collected Data'!BD239&gt;0,'2. Collected Data'!BD239/'2. Collected Data'!$G239,"")</f>
        <v>172.73403999999999</v>
      </c>
      <c r="W239" s="72">
        <f>IF('2. Collected Data'!BE239&gt;0,'2. Collected Data'!BE239/'2. Collected Data'!$G239,"")</f>
        <v>350.37691999999998</v>
      </c>
      <c r="X239" s="72">
        <f>IF('2. Collected Data'!BF239&gt;0,'2. Collected Data'!BF239/'2. Collected Data'!$G239,"")</f>
        <v>794.12656000000004</v>
      </c>
      <c r="Y239" s="74">
        <f>IF(AND('2. Collected Data'!BB239&gt;0,'2. Collected Data'!BH239&gt;0),('2. Collected Data'!BH239-'2. Collected Data'!BB239)/'2. Collected Data'!BH239,"")</f>
        <v>0</v>
      </c>
    </row>
    <row r="240" spans="1:25" s="51" customFormat="1" ht="11.25" customHeight="1" x14ac:dyDescent="0.15">
      <c r="A240" s="67" t="str">
        <f>'2. Collected Data'!A240</f>
        <v>Nebraska</v>
      </c>
      <c r="B240" s="46"/>
      <c r="C240" s="46"/>
      <c r="D240" s="46"/>
      <c r="E240" s="46"/>
      <c r="F240" s="46"/>
      <c r="G240" s="146">
        <f>'2. Collected Data'!G240*'2. Collected Data'!AA240</f>
        <v>23040</v>
      </c>
      <c r="H240" s="45">
        <f>'2. Collected Data'!I240/'3. Calculated Stats'!$G240*1000</f>
        <v>30.295138888888889</v>
      </c>
      <c r="I240" s="45">
        <f>'2. Collected Data'!J240/'3. Calculated Stats'!$G240*1000</f>
        <v>5.859375</v>
      </c>
      <c r="J240" s="45">
        <f>'2. Collected Data'!K240/'3. Calculated Stats'!$G240*1000</f>
        <v>1.1284722222222221</v>
      </c>
      <c r="K240" s="66">
        <f>('2. Collected Data'!Y240+'2. Collected Data'!Z240)/G240*1000</f>
        <v>36.414930555555557</v>
      </c>
      <c r="L240" s="73">
        <f>IF(SUM('2. Collected Data'!Y240:Z240)&gt;0,(ROUND('2. Collected Data'!Y240/SUM('2. Collected Data'!Y240:Z240),2)),"")</f>
        <v>1</v>
      </c>
      <c r="M240" s="73">
        <f>IF(SUM('2. Collected Data'!Y240:Z240)&gt;0,1-L240,"")</f>
        <v>0</v>
      </c>
      <c r="N240" s="66">
        <f>IF('2. Collected Data'!AD240&gt;0,'2. Collected Data'!AE240/'2. Collected Data'!AD240,"")</f>
        <v>1236.6412213740457</v>
      </c>
      <c r="O240" s="66">
        <f>IF('2. Collected Data'!AF240&gt;0,'2. Collected Data'!AG240/'2. Collected Data'!AF240,"")</f>
        <v>51153.846153846156</v>
      </c>
      <c r="P240" s="66">
        <f>SUM('2. Collected Data'!AI240:AK240)/'2. Collected Data'!G240</f>
        <v>5.0009166666666669</v>
      </c>
      <c r="Q240" s="50" t="str">
        <f>IF(MAX('2. Collected Data'!AI240:AK240)='2. Collected Data'!AI240,"NaCl",IF(MAX('2. Collected Data'!AJ240:AK240)='2. Collected Data'!AJ240,"CaCl2","MgCl2"))</f>
        <v>NaCl</v>
      </c>
      <c r="R240" s="66">
        <f>'2. Collected Data'!AL240/'2. Collected Data'!G240</f>
        <v>1.875</v>
      </c>
      <c r="S240" s="66">
        <f>SUM('2. Collected Data'!AO240:AU240)/'2. Collected Data'!G240</f>
        <v>99.875</v>
      </c>
      <c r="T240" s="50" t="str">
        <f>IF(MAX('2. Collected Data'!AO240:AT240)='2. Collected Data'!AO240,"NaCl",IF(MAX('2. Collected Data'!AP240:AT240)='2. Collected Data'!AP240,"CaCl2",IF(MAX('2. Collected Data'!AQ240:AT240)='2. Collected Data'!AQ240,"MgCl2",IF(MAX('2. Collected Data'!AR240:AT240)='2. Collected Data'!AR240,"Potassium Acetate",IF('2. Collected Data'!AS240&gt;'2. Collected Data'!AT240,"Enhanced Brine","Ag Byproduct")))))</f>
        <v>MgCl2</v>
      </c>
      <c r="U240" s="72">
        <f>IF('2. Collected Data'!BC240&gt;0,'2. Collected Data'!BC240/'2. Collected Data'!$G240,"")</f>
        <v>141.66666666666666</v>
      </c>
      <c r="V240" s="72">
        <f>IF('2. Collected Data'!BD240&gt;0,'2. Collected Data'!BD240/'2. Collected Data'!$G240,"")</f>
        <v>329.16666666666669</v>
      </c>
      <c r="W240" s="72">
        <f>IF('2. Collected Data'!BE240&gt;0,'2. Collected Data'!BE240/'2. Collected Data'!$G240,"")</f>
        <v>458.33333333333331</v>
      </c>
      <c r="X240" s="72">
        <f>IF('2. Collected Data'!BF240&gt;0,'2. Collected Data'!BF240/'2. Collected Data'!$G240,"")</f>
        <v>929.16666666666663</v>
      </c>
      <c r="Y240" s="74">
        <f>IF(AND('2. Collected Data'!BB240&gt;0,'2. Collected Data'!BH240&gt;0),('2. Collected Data'!BH240-'2. Collected Data'!BB240)/'2. Collected Data'!BH240,"")</f>
        <v>9.6594857539958334E-2</v>
      </c>
    </row>
    <row r="241" spans="1:25" s="51" customFormat="1" ht="11.25" customHeight="1" x14ac:dyDescent="0.15">
      <c r="A241" s="67" t="str">
        <f>'2. Collected Data'!A241</f>
        <v>Nevada</v>
      </c>
      <c r="B241" s="46"/>
      <c r="C241" s="46"/>
      <c r="D241" s="46"/>
      <c r="E241" s="46"/>
      <c r="F241" s="46"/>
      <c r="G241" s="146">
        <f>'2. Collected Data'!G241*'2. Collected Data'!AA241</f>
        <v>13706</v>
      </c>
      <c r="H241" s="45">
        <f>'2. Collected Data'!I241/'3. Calculated Stats'!$G241*1000</f>
        <v>23.274478330658106</v>
      </c>
      <c r="I241" s="45">
        <f>'2. Collected Data'!J241/'3. Calculated Stats'!$G241*1000</f>
        <v>3.6480373559025243</v>
      </c>
      <c r="J241" s="45">
        <f>'2. Collected Data'!K241/'3. Calculated Stats'!$G241*1000</f>
        <v>0.9484897125346563</v>
      </c>
      <c r="K241" s="66">
        <f>('2. Collected Data'!Y241+'2. Collected Data'!Z241)/G241*1000</f>
        <v>33.999708157011526</v>
      </c>
      <c r="L241" s="73">
        <f>IF(SUM('2. Collected Data'!Y241:Z241)&gt;0,(ROUND('2. Collected Data'!Y241/SUM('2. Collected Data'!Y241:Z241),2)),"")</f>
        <v>0.92</v>
      </c>
      <c r="M241" s="73">
        <f>IF(SUM('2. Collected Data'!Y241:Z241)&gt;0,1-L241,"")</f>
        <v>7.999999999999996E-2</v>
      </c>
      <c r="N241" s="66">
        <f>IF('2. Collected Data'!AD241&gt;0,'2. Collected Data'!AE241/'2. Collected Data'!AD241,"")</f>
        <v>375</v>
      </c>
      <c r="O241" s="66">
        <f>IF('2. Collected Data'!AF241&gt;0,'2. Collected Data'!AG241/'2. Collected Data'!AF241,"")</f>
        <v>37866.666666666664</v>
      </c>
      <c r="P241" s="66">
        <f>SUM('2. Collected Data'!AI241:AK241)/'2. Collected Data'!G241</f>
        <v>6.2673281774405371E-2</v>
      </c>
      <c r="Q241" s="50" t="str">
        <f>IF(MAX('2. Collected Data'!AI241:AK241)='2. Collected Data'!AI241,"NaCl",IF(MAX('2. Collected Data'!AJ241:AK241)='2. Collected Data'!AJ241,"CaCl2","MgCl2"))</f>
        <v>NaCl</v>
      </c>
      <c r="R241" s="66">
        <f>'2. Collected Data'!AL241/'2. Collected Data'!G241</f>
        <v>4.3127827228950828</v>
      </c>
      <c r="S241" s="66">
        <f>SUM('2. Collected Data'!AO241:AU241)/'2. Collected Data'!G241</f>
        <v>21.199693564862105</v>
      </c>
      <c r="T241" s="50" t="str">
        <f>IF(MAX('2. Collected Data'!AO241:AT241)='2. Collected Data'!AO241,"NaCl",IF(MAX('2. Collected Data'!AP241:AT241)='2. Collected Data'!AP241,"CaCl2",IF(MAX('2. Collected Data'!AQ241:AT241)='2. Collected Data'!AQ241,"MgCl2",IF(MAX('2. Collected Data'!AR241:AT241)='2. Collected Data'!AR241,"Potassium Acetate",IF('2. Collected Data'!AS241&gt;'2. Collected Data'!AT241,"Enhanced Brine","Ag Byproduct")))))</f>
        <v>NaCl</v>
      </c>
      <c r="U241" s="72">
        <f>IF('2. Collected Data'!BC241&gt;0,'2. Collected Data'!BC241/'2. Collected Data'!$G241,"")</f>
        <v>66.648475120385228</v>
      </c>
      <c r="V241" s="72">
        <f>IF('2. Collected Data'!BD241&gt;0,'2. Collected Data'!BD241/'2. Collected Data'!$G241,"")</f>
        <v>171.57427404056617</v>
      </c>
      <c r="W241" s="72">
        <f>IF('2. Collected Data'!BE241&gt;0,'2. Collected Data'!BE241/'2. Collected Data'!$G241,"")</f>
        <v>132.02444185028455</v>
      </c>
      <c r="X241" s="72">
        <f>IF('2. Collected Data'!BF241&gt;0,'2. Collected Data'!BF241/'2. Collected Data'!$G241,"")</f>
        <v>370.24719101123594</v>
      </c>
      <c r="Y241" s="74">
        <f>IF(AND('2. Collected Data'!BB241&gt;0,'2. Collected Data'!BH241&gt;0),('2. Collected Data'!BH241-'2. Collected Data'!BB241)/'2. Collected Data'!BH241,"")</f>
        <v>-2.7227227227227216E-2</v>
      </c>
    </row>
    <row r="242" spans="1:25" s="51" customFormat="1" ht="11.25" customHeight="1" x14ac:dyDescent="0.15">
      <c r="A242" s="67" t="str">
        <f>'2. Collected Data'!A242</f>
        <v>New Hampshire</v>
      </c>
      <c r="B242" s="46"/>
      <c r="C242" s="46"/>
      <c r="D242" s="46"/>
      <c r="E242" s="46"/>
      <c r="F242" s="46"/>
      <c r="G242" s="146">
        <f>'2. Collected Data'!G242*'2. Collected Data'!AA242</f>
        <v>4308.3600000000006</v>
      </c>
      <c r="H242" s="45">
        <f>'2. Collected Data'!I242/'3. Calculated Stats'!$G242*1000</f>
        <v>77.755804993083217</v>
      </c>
      <c r="I242" s="45">
        <f>'2. Collected Data'!J242/'3. Calculated Stats'!$G242*1000</f>
        <v>5.1063513726800913</v>
      </c>
      <c r="J242" s="45">
        <f>'2. Collected Data'!K242/'3. Calculated Stats'!$G242*1000</f>
        <v>0.46421376115273555</v>
      </c>
      <c r="K242" s="66">
        <f>('2. Collected Data'!Y242+'2. Collected Data'!Z242)/G242*1000</f>
        <v>154.1189687027082</v>
      </c>
      <c r="L242" s="73">
        <f>IF(SUM('2. Collected Data'!Y242:Z242)&gt;0,(ROUND('2. Collected Data'!Y242/SUM('2. Collected Data'!Y242:Z242),2)),"")</f>
        <v>1</v>
      </c>
      <c r="M242" s="73">
        <f>IF(SUM('2. Collected Data'!Y242:Z242)&gt;0,1-L242,"")</f>
        <v>0</v>
      </c>
      <c r="N242" s="66">
        <f>IF('2. Collected Data'!AD242&gt;0,'2. Collected Data'!AE242/'2. Collected Data'!AD242,"")</f>
        <v>1959.1588785046729</v>
      </c>
      <c r="O242" s="66">
        <f>IF('2. Collected Data'!AF242&gt;0,'2. Collected Data'!AG242/'2. Collected Data'!AF242,"")</f>
        <v>5272.727272727273</v>
      </c>
      <c r="P242" s="66">
        <f>SUM('2. Collected Data'!AI242:AK242)/'2. Collected Data'!G242</f>
        <v>21.491842835789026</v>
      </c>
      <c r="Q242" s="50" t="str">
        <f>IF(MAX('2. Collected Data'!AI242:AK242)='2. Collected Data'!AI242,"NaCl",IF(MAX('2. Collected Data'!AJ242:AK242)='2. Collected Data'!AJ242,"CaCl2","MgCl2"))</f>
        <v>CaCl2</v>
      </c>
      <c r="R242" s="66">
        <f>'2. Collected Data'!AL242/'2. Collected Data'!G242</f>
        <v>8.0853064275037365</v>
      </c>
      <c r="S242" s="66">
        <f>SUM('2. Collected Data'!AO242:AU242)/'2. Collected Data'!G242</f>
        <v>31.197202647875294</v>
      </c>
      <c r="T242" s="50" t="str">
        <f>IF(MAX('2. Collected Data'!AO242:AT242)='2. Collected Data'!AO242,"NaCl",IF(MAX('2. Collected Data'!AP242:AT242)='2. Collected Data'!AP242,"CaCl2",IF(MAX('2. Collected Data'!AQ242:AT242)='2. Collected Data'!AQ242,"MgCl2",IF(MAX('2. Collected Data'!AR242:AT242)='2. Collected Data'!AR242,"Potassium Acetate",IF('2. Collected Data'!AS242&gt;'2. Collected Data'!AT242,"Enhanced Brine","Ag Byproduct")))))</f>
        <v>Enhanced Brine</v>
      </c>
      <c r="U242" s="72">
        <f>IF('2. Collected Data'!BC242&gt;0,'2. Collected Data'!BC242/'2. Collected Data'!$G242,"")</f>
        <v>1153.6451932521888</v>
      </c>
      <c r="V242" s="72">
        <f>IF('2. Collected Data'!BD242&gt;0,'2. Collected Data'!BD242/'2. Collected Data'!$G242,"")</f>
        <v>638.26606875934226</v>
      </c>
      <c r="W242" s="72">
        <f>IF('2. Collected Data'!BE242&gt;0,'2. Collected Data'!BE242/'2. Collected Data'!$G242,"")</f>
        <v>1294.4525710014948</v>
      </c>
      <c r="X242" s="72">
        <f>IF('2. Collected Data'!BF242&gt;0,'2. Collected Data'!BF242/'2. Collected Data'!$G242,"")</f>
        <v>3113.6946423232971</v>
      </c>
      <c r="Y242" s="74">
        <f>IF(AND('2. Collected Data'!BB242&gt;0,'2. Collected Data'!BH242&gt;0),('2. Collected Data'!BH242-'2. Collected Data'!BB242)/'2. Collected Data'!BH242,"")</f>
        <v>4.9867021276595751E-2</v>
      </c>
    </row>
    <row r="243" spans="1:25" s="51" customFormat="1" ht="11.25" customHeight="1" x14ac:dyDescent="0.15">
      <c r="A243" s="67" t="str">
        <f>'2. Collected Data'!A243</f>
        <v>New Jersey</v>
      </c>
      <c r="B243" s="46"/>
      <c r="C243" s="46"/>
      <c r="D243" s="46"/>
      <c r="E243" s="46"/>
      <c r="F243" s="46"/>
      <c r="G243" s="146">
        <f>'2. Collected Data'!G243*'2. Collected Data'!AA243</f>
        <v>13295</v>
      </c>
      <c r="H243" s="45">
        <f>'2. Collected Data'!I243/'3. Calculated Stats'!$G243*1000</f>
        <v>41.368935690109062</v>
      </c>
      <c r="I243" s="45">
        <f>'2. Collected Data'!J243/'3. Calculated Stats'!$G243*1000</f>
        <v>0.37608123354644601</v>
      </c>
      <c r="J243" s="45">
        <f>'2. Collected Data'!K243/'3. Calculated Stats'!$G243*1000</f>
        <v>0.22564874012786762</v>
      </c>
      <c r="K243" s="66">
        <f>('2. Collected Data'!Y243+'2. Collected Data'!Z243)/G243*1000</f>
        <v>63.933809702895822</v>
      </c>
      <c r="L243" s="73">
        <f>IF(SUM('2. Collected Data'!Y243:Z243)&gt;0,(ROUND('2. Collected Data'!Y243/SUM('2. Collected Data'!Y243:Z243),2)),"")</f>
        <v>0.82</v>
      </c>
      <c r="M243" s="73">
        <f>IF(SUM('2. Collected Data'!Y243:Z243)&gt;0,1-L243,"")</f>
        <v>0.18000000000000005</v>
      </c>
      <c r="N243" s="66">
        <f>IF('2. Collected Data'!AD243&gt;0,'2. Collected Data'!AE243/'2. Collected Data'!AD243,"")</f>
        <v>3463.409090909091</v>
      </c>
      <c r="O243" s="66">
        <f>IF('2. Collected Data'!AF243&gt;0,'2. Collected Data'!AG243/'2. Collected Data'!AF243,"")</f>
        <v>13012.272727272728</v>
      </c>
      <c r="P243" s="66">
        <f>SUM('2. Collected Data'!AI243:AK243)/'2. Collected Data'!G243</f>
        <v>35.424821361414068</v>
      </c>
      <c r="Q243" s="50" t="str">
        <f>IF(MAX('2. Collected Data'!AI243:AK243)='2. Collected Data'!AI243,"NaCl",IF(MAX('2. Collected Data'!AJ243:AK243)='2. Collected Data'!AJ243,"CaCl2","MgCl2"))</f>
        <v>NaCl</v>
      </c>
      <c r="R243" s="66">
        <f>'2. Collected Data'!AL243/'2. Collected Data'!G243</f>
        <v>0.18909364422715305</v>
      </c>
      <c r="S243" s="66">
        <f>SUM('2. Collected Data'!AO243:AU243)/'2. Collected Data'!G243</f>
        <v>158.40323429860851</v>
      </c>
      <c r="T243" s="50" t="str">
        <f>IF(MAX('2. Collected Data'!AO243:AT243)='2. Collected Data'!AO243,"NaCl",IF(MAX('2. Collected Data'!AP243:AT243)='2. Collected Data'!AP243,"CaCl2",IF(MAX('2. Collected Data'!AQ243:AT243)='2. Collected Data'!AQ243,"MgCl2",IF(MAX('2. Collected Data'!AR243:AT243)='2. Collected Data'!AR243,"Potassium Acetate",IF('2. Collected Data'!AS243&gt;'2. Collected Data'!AT243,"Enhanced Brine","Ag Byproduct")))))</f>
        <v>CaCl2</v>
      </c>
      <c r="U243" s="72" t="str">
        <f>IF('2. Collected Data'!BC243&gt;0,'2. Collected Data'!BC243/'2. Collected Data'!$G243,"")</f>
        <v/>
      </c>
      <c r="V243" s="72" t="str">
        <f>IF('2. Collected Data'!BD243&gt;0,'2. Collected Data'!BD243/'2. Collected Data'!$G243,"")</f>
        <v/>
      </c>
      <c r="W243" s="72">
        <f>IF('2. Collected Data'!BE243&gt;0,'2. Collected Data'!BE243/'2. Collected Data'!$G243,"")</f>
        <v>1957.3954870251976</v>
      </c>
      <c r="X243" s="72">
        <f>IF('2. Collected Data'!BF243&gt;0,'2. Collected Data'!BF243/'2. Collected Data'!$G243,"")</f>
        <v>9622.2964272282807</v>
      </c>
      <c r="Y243" s="74">
        <f>IF(AND('2. Collected Data'!BB243&gt;0,'2. Collected Data'!BH243&gt;0),('2. Collected Data'!BH243-'2. Collected Data'!BB243)/'2. Collected Data'!BH243,"")</f>
        <v>0.11428571428571428</v>
      </c>
    </row>
    <row r="244" spans="1:25" s="51" customFormat="1" ht="11.25" customHeight="1" x14ac:dyDescent="0.15">
      <c r="A244" s="150" t="str">
        <f>'2. Collected Data'!A244</f>
        <v>New Mexico</v>
      </c>
      <c r="B244" s="46"/>
      <c r="C244" s="46"/>
      <c r="D244" s="46"/>
      <c r="E244" s="46"/>
      <c r="F244" s="46"/>
      <c r="G244" s="146"/>
      <c r="H244" s="45"/>
      <c r="I244" s="45"/>
      <c r="J244" s="45"/>
      <c r="K244" s="66"/>
      <c r="L244" s="73"/>
      <c r="M244" s="73"/>
      <c r="N244" s="66"/>
      <c r="O244" s="66"/>
      <c r="P244" s="66"/>
      <c r="Q244" s="50"/>
      <c r="R244" s="66"/>
      <c r="S244" s="66"/>
      <c r="T244" s="50"/>
      <c r="U244" s="72"/>
      <c r="V244" s="72"/>
      <c r="W244" s="72"/>
      <c r="X244" s="72"/>
      <c r="Y244" s="74"/>
    </row>
    <row r="245" spans="1:25" s="51" customFormat="1" ht="11.25" customHeight="1" x14ac:dyDescent="0.15">
      <c r="A245" s="67" t="str">
        <f>'2. Collected Data'!A245</f>
        <v>New York</v>
      </c>
      <c r="B245" s="46"/>
      <c r="C245" s="46"/>
      <c r="D245" s="46"/>
      <c r="E245" s="46"/>
      <c r="F245" s="46"/>
      <c r="G245" s="146">
        <f>'2. Collected Data'!G245*'2. Collected Data'!AA245</f>
        <v>36578.639999999999</v>
      </c>
      <c r="H245" s="45">
        <f>'2. Collected Data'!I245/'3. Calculated Stats'!$G245*1000</f>
        <v>39.968681175680672</v>
      </c>
      <c r="I245" s="45">
        <f>'2. Collected Data'!J245/'3. Calculated Stats'!$G245*1000</f>
        <v>1.0115192910397981</v>
      </c>
      <c r="J245" s="45">
        <f>'2. Collected Data'!K245/'3. Calculated Stats'!$G245*1000</f>
        <v>1.1208727279089654</v>
      </c>
      <c r="K245" s="66">
        <f>('2. Collected Data'!Y245+'2. Collected Data'!Z245)/G245*1000</f>
        <v>102.51884706484441</v>
      </c>
      <c r="L245" s="73">
        <f>IF(SUM('2. Collected Data'!Y245:Z245)&gt;0,(ROUND('2. Collected Data'!Y245/SUM('2. Collected Data'!Y245:Z245),2)),"")</f>
        <v>0.9</v>
      </c>
      <c r="M245" s="73">
        <f>IF(SUM('2. Collected Data'!Y245:Z245)&gt;0,1-L245,"")</f>
        <v>9.9999999999999978E-2</v>
      </c>
      <c r="N245" s="66">
        <f>IF('2. Collected Data'!AD245&gt;0,'2. Collected Data'!AE245/'2. Collected Data'!AD245,"")</f>
        <v>1907.3151750972763</v>
      </c>
      <c r="O245" s="66">
        <f>IF('2. Collected Data'!AF245&gt;0,'2. Collected Data'!AG245/'2. Collected Data'!AF245,"")</f>
        <v>18333.333333333332</v>
      </c>
      <c r="P245" s="66">
        <f>SUM('2. Collected Data'!AI245:AK245)/'2. Collected Data'!G245</f>
        <v>25.40267762825518</v>
      </c>
      <c r="Q245" s="50" t="str">
        <f>IF(MAX('2. Collected Data'!AI245:AK245)='2. Collected Data'!AI245,"NaCl",IF(MAX('2. Collected Data'!AJ245:AK245)='2. Collected Data'!AJ245,"CaCl2","MgCl2"))</f>
        <v>NaCl</v>
      </c>
      <c r="R245" s="66">
        <f>'2. Collected Data'!AL245/'2. Collected Data'!G245</f>
        <v>0.38407660864373305</v>
      </c>
      <c r="S245" s="66">
        <f>SUM('2. Collected Data'!AO245:AU245)/'2. Collected Data'!G245</f>
        <v>32.785789739585724</v>
      </c>
      <c r="T245" s="50" t="str">
        <f>IF(MAX('2. Collected Data'!AO245:AT245)='2. Collected Data'!AO245,"NaCl",IF(MAX('2. Collected Data'!AP245:AT245)='2. Collected Data'!AP245,"CaCl2",IF(MAX('2. Collected Data'!AQ245:AT245)='2. Collected Data'!AQ245,"MgCl2",IF(MAX('2. Collected Data'!AR245:AT245)='2. Collected Data'!AR245,"Potassium Acetate",IF('2. Collected Data'!AS245&gt;'2. Collected Data'!AT245,"Enhanced Brine","Ag Byproduct")))))</f>
        <v>NaCl</v>
      </c>
      <c r="U245" s="72">
        <f>IF('2. Collected Data'!BC245&gt;0,'2. Collected Data'!BC245/'2. Collected Data'!$G245,"")</f>
        <v>3880.9534744867497</v>
      </c>
      <c r="V245" s="72">
        <f>IF('2. Collected Data'!BD245&gt;0,'2. Collected Data'!BD245/'2. Collected Data'!$G245,"")</f>
        <v>964.49731318605609</v>
      </c>
      <c r="W245" s="72">
        <f>IF('2. Collected Data'!BE245&gt;0,'2. Collected Data'!BE245/'2. Collected Data'!$G245,"")</f>
        <v>1308.9606393239333</v>
      </c>
      <c r="X245" s="72">
        <f>IF('2. Collected Data'!BF245&gt;0,'2. Collected Data'!BF245/'2. Collected Data'!$G245,"")</f>
        <v>7578.1931750332978</v>
      </c>
      <c r="Y245" s="74">
        <f>IF(AND('2. Collected Data'!BB245&gt;0,'2. Collected Data'!BH245&gt;0),('2. Collected Data'!BH245-'2. Collected Data'!BB245)/'2. Collected Data'!BH245,"")</f>
        <v>7.0958420292181759E-2</v>
      </c>
    </row>
    <row r="246" spans="1:25" s="51" customFormat="1" ht="11.25" customHeight="1" x14ac:dyDescent="0.15">
      <c r="A246" s="150" t="str">
        <f>'2. Collected Data'!A246</f>
        <v>North Carolina</v>
      </c>
      <c r="B246" s="46"/>
      <c r="C246" s="46"/>
      <c r="D246" s="46"/>
      <c r="E246" s="46"/>
      <c r="F246" s="46"/>
      <c r="G246" s="146"/>
      <c r="H246" s="45"/>
      <c r="I246" s="45"/>
      <c r="J246" s="45"/>
      <c r="K246" s="66"/>
      <c r="L246" s="73"/>
      <c r="M246" s="73"/>
      <c r="N246" s="66"/>
      <c r="O246" s="66"/>
      <c r="P246" s="66"/>
      <c r="Q246" s="50"/>
      <c r="R246" s="66"/>
      <c r="S246" s="66"/>
      <c r="T246" s="50"/>
      <c r="U246" s="72"/>
      <c r="V246" s="72"/>
      <c r="W246" s="72"/>
      <c r="X246" s="72"/>
      <c r="Y246" s="74"/>
    </row>
    <row r="247" spans="1:25" s="51" customFormat="1" ht="11.25" customHeight="1" x14ac:dyDescent="0.15">
      <c r="A247" s="67" t="str">
        <f>'2. Collected Data'!A247</f>
        <v>North Dakota</v>
      </c>
      <c r="B247" s="46"/>
      <c r="C247" s="46"/>
      <c r="D247" s="46"/>
      <c r="E247" s="46"/>
      <c r="F247" s="46"/>
      <c r="G247" s="146">
        <f>'2. Collected Data'!G247*'2. Collected Data'!AA247</f>
        <v>16708.02</v>
      </c>
      <c r="H247" s="45">
        <f>'2. Collected Data'!I247/'3. Calculated Stats'!$G247*1000</f>
        <v>21.606390224574785</v>
      </c>
      <c r="I247" s="45">
        <f>'2. Collected Data'!J247/'3. Calculated Stats'!$G247*1000</f>
        <v>1.496287411674154</v>
      </c>
      <c r="J247" s="45">
        <f>'2. Collected Data'!K247/'3. Calculated Stats'!$G247*1000</f>
        <v>3.7706442774188682</v>
      </c>
      <c r="K247" s="66">
        <f>('2. Collected Data'!Y247+'2. Collected Data'!Z247)/G247*1000</f>
        <v>22.204905189244446</v>
      </c>
      <c r="L247" s="73">
        <f>IF(SUM('2. Collected Data'!Y247:Z247)&gt;0,(ROUND('2. Collected Data'!Y247/SUM('2. Collected Data'!Y247:Z247),2)),"")</f>
        <v>1</v>
      </c>
      <c r="M247" s="73">
        <f>IF(SUM('2. Collected Data'!Y247:Z247)&gt;0,1-L247,"")</f>
        <v>0</v>
      </c>
      <c r="N247" s="66">
        <f>IF('2. Collected Data'!AD247&gt;0,'2. Collected Data'!AE247/'2. Collected Data'!AD247,"")</f>
        <v>1302.1428571428571</v>
      </c>
      <c r="O247" s="66">
        <f>IF('2. Collected Data'!AF247&gt;0,'2. Collected Data'!AG247/'2. Collected Data'!AF247,"")</f>
        <v>17083.333333333332</v>
      </c>
      <c r="P247" s="66">
        <f>SUM('2. Collected Data'!AI247:AK247)/'2. Collected Data'!G247</f>
        <v>2.4785031380139597</v>
      </c>
      <c r="Q247" s="50" t="str">
        <f>IF(MAX('2. Collected Data'!AI247:AK247)='2. Collected Data'!AI247,"NaCl",IF(MAX('2. Collected Data'!AJ247:AK247)='2. Collected Data'!AJ247,"CaCl2","MgCl2"))</f>
        <v>NaCl</v>
      </c>
      <c r="R247" s="66">
        <f>'2. Collected Data'!AL247/'2. Collected Data'!G247</f>
        <v>3.0235790955481261</v>
      </c>
      <c r="S247" s="66">
        <f>SUM('2. Collected Data'!AO247:AU247)/'2. Collected Data'!G247</f>
        <v>134.50255146929439</v>
      </c>
      <c r="T247" s="50" t="str">
        <f>IF(MAX('2. Collected Data'!AO247:AT247)='2. Collected Data'!AO247,"NaCl",IF(MAX('2. Collected Data'!AP247:AT247)='2. Collected Data'!AP247,"CaCl2",IF(MAX('2. Collected Data'!AQ247:AT247)='2. Collected Data'!AQ247,"MgCl2",IF(MAX('2. Collected Data'!AR247:AT247)='2. Collected Data'!AR247,"Potassium Acetate",IF('2. Collected Data'!AS247&gt;'2. Collected Data'!AT247,"Enhanced Brine","Ag Byproduct")))))</f>
        <v>NaCl</v>
      </c>
      <c r="U247" s="72">
        <f>IF('2. Collected Data'!BC247&gt;0,'2. Collected Data'!BC247/'2. Collected Data'!$G247,"")</f>
        <v>527.94486480145463</v>
      </c>
      <c r="V247" s="72">
        <f>IF('2. Collected Data'!BD247&gt;0,'2. Collected Data'!BD247/'2. Collected Data'!$G247,"")</f>
        <v>429.12669364772125</v>
      </c>
      <c r="W247" s="72">
        <f>IF('2. Collected Data'!BE247&gt;0,'2. Collected Data'!BE247/'2. Collected Data'!$G247,"")</f>
        <v>246.0768373511643</v>
      </c>
      <c r="X247" s="72">
        <f>IF('2. Collected Data'!BF247&gt;0,'2. Collected Data'!BF247/'2. Collected Data'!$G247,"")</f>
        <v>1214.7765264824916</v>
      </c>
      <c r="Y247" s="74">
        <f>IF(AND('2. Collected Data'!BB247&gt;0,'2. Collected Data'!BH247&gt;0),('2. Collected Data'!BH247-'2. Collected Data'!BB247)/'2. Collected Data'!BH247,"")</f>
        <v>-6.4935064935064929E-2</v>
      </c>
    </row>
    <row r="248" spans="1:25" s="51" customFormat="1" ht="11.25" customHeight="1" x14ac:dyDescent="0.15">
      <c r="A248" s="67" t="str">
        <f>'2. Collected Data'!A248</f>
        <v>Ohio</v>
      </c>
      <c r="B248" s="46"/>
      <c r="C248" s="46"/>
      <c r="D248" s="46"/>
      <c r="E248" s="46"/>
      <c r="F248" s="46"/>
      <c r="G248" s="146">
        <f>'2. Collected Data'!G248*'2. Collected Data'!AA248</f>
        <v>42903.63</v>
      </c>
      <c r="H248" s="45">
        <f>'2. Collected Data'!I248/'3. Calculated Stats'!$G248*1000</f>
        <v>37.525962255408224</v>
      </c>
      <c r="I248" s="45">
        <f>'2. Collected Data'!J248/'3. Calculated Stats'!$G248*1000</f>
        <v>1.328558912147993</v>
      </c>
      <c r="J248" s="45">
        <f>'2. Collected Data'!K248/'3. Calculated Stats'!$G248*1000</f>
        <v>0.20977245981284101</v>
      </c>
      <c r="K248" s="66">
        <f>('2. Collected Data'!Y248+'2. Collected Data'!Z248)/G248*1000</f>
        <v>71.975261766894789</v>
      </c>
      <c r="L248" s="73">
        <f>IF(SUM('2. Collected Data'!Y248:Z248)&gt;0,(ROUND('2. Collected Data'!Y248/SUM('2. Collected Data'!Y248:Z248),2)),"")</f>
        <v>0.86</v>
      </c>
      <c r="M248" s="73">
        <f>IF(SUM('2. Collected Data'!Y248:Z248)&gt;0,1-L248,"")</f>
        <v>0.14000000000000001</v>
      </c>
      <c r="N248" s="66">
        <f>IF('2. Collected Data'!AD248&gt;0,'2. Collected Data'!AE248/'2. Collected Data'!AD248,"")</f>
        <v>3167.802575107296</v>
      </c>
      <c r="O248" s="66">
        <f>IF('2. Collected Data'!AF248&gt;0,'2. Collected Data'!AG248/'2. Collected Data'!AF248,"")</f>
        <v>13650.485436893205</v>
      </c>
      <c r="P248" s="66">
        <f>SUM('2. Collected Data'!AI248:AK248)/'2. Collected Data'!G248</f>
        <v>21.90536954565383</v>
      </c>
      <c r="Q248" s="50" t="str">
        <f>IF(MAX('2. Collected Data'!AI248:AK248)='2. Collected Data'!AI248,"NaCl",IF(MAX('2. Collected Data'!AJ248:AK248)='2. Collected Data'!AJ248,"CaCl2","MgCl2"))</f>
        <v>NaCl</v>
      </c>
      <c r="R248" s="66">
        <f>'2. Collected Data'!AL248/'2. Collected Data'!G248</f>
        <v>0.38659805708747719</v>
      </c>
      <c r="S248" s="66">
        <f>SUM('2. Collected Data'!AO248:AU248)/'2. Collected Data'!G248</f>
        <v>253.95454230795855</v>
      </c>
      <c r="T248" s="50" t="str">
        <f>IF(MAX('2. Collected Data'!AO248:AT248)='2. Collected Data'!AO248,"NaCl",IF(MAX('2. Collected Data'!AP248:AT248)='2. Collected Data'!AP248,"CaCl2",IF(MAX('2. Collected Data'!AQ248:AT248)='2. Collected Data'!AQ248,"MgCl2",IF(MAX('2. Collected Data'!AR248:AT248)='2. Collected Data'!AR248,"Potassium Acetate",IF('2. Collected Data'!AS248&gt;'2. Collected Data'!AT248,"Enhanced Brine","Ag Byproduct")))))</f>
        <v>NaCl</v>
      </c>
      <c r="U248" s="72">
        <f>IF('2. Collected Data'!BC248&gt;0,'2. Collected Data'!BC248/'2. Collected Data'!$G248,"")</f>
        <v>494.09883009899164</v>
      </c>
      <c r="V248" s="72">
        <f>IF('2. Collected Data'!BD248&gt;0,'2. Collected Data'!BD248/'2. Collected Data'!$G248,"")</f>
        <v>834.42589473198427</v>
      </c>
      <c r="W248" s="72">
        <f>IF('2. Collected Data'!BE248&gt;0,'2. Collected Data'!BE248/'2. Collected Data'!$G248,"")</f>
        <v>1460.0212058979625</v>
      </c>
      <c r="X248" s="72">
        <f>IF('2. Collected Data'!BF248&gt;0,'2. Collected Data'!BF248/'2. Collected Data'!$G248,"")</f>
        <v>2788.5459307289384</v>
      </c>
      <c r="Y248" s="74">
        <f>IF(AND('2. Collected Data'!BB248&gt;0,'2. Collected Data'!BH248&gt;0),('2. Collected Data'!BH248-'2. Collected Data'!BB248)/'2. Collected Data'!BH248,"")</f>
        <v>-0.2287371134020619</v>
      </c>
    </row>
    <row r="249" spans="1:25" s="51" customFormat="1" ht="11.25" customHeight="1" x14ac:dyDescent="0.15">
      <c r="A249" s="150" t="str">
        <f>'2. Collected Data'!A249</f>
        <v>Oklahoma</v>
      </c>
      <c r="B249" s="46"/>
      <c r="C249" s="46"/>
      <c r="D249" s="46"/>
      <c r="E249" s="46"/>
      <c r="F249" s="46"/>
      <c r="G249" s="146"/>
      <c r="H249" s="45"/>
      <c r="I249" s="45"/>
      <c r="J249" s="45"/>
      <c r="K249" s="66"/>
      <c r="L249" s="73"/>
      <c r="M249" s="73"/>
      <c r="N249" s="66"/>
      <c r="O249" s="66"/>
      <c r="P249" s="66"/>
      <c r="Q249" s="50"/>
      <c r="R249" s="66"/>
      <c r="S249" s="66"/>
      <c r="T249" s="50"/>
      <c r="U249" s="72"/>
      <c r="V249" s="72"/>
      <c r="W249" s="72"/>
      <c r="X249" s="72"/>
      <c r="Y249" s="74"/>
    </row>
    <row r="250" spans="1:25" s="51" customFormat="1" ht="11.25" customHeight="1" x14ac:dyDescent="0.15">
      <c r="A250" s="67" t="str">
        <f>'2. Collected Data'!A250</f>
        <v>Oregon</v>
      </c>
      <c r="B250" s="46"/>
      <c r="C250" s="46"/>
      <c r="D250" s="46"/>
      <c r="E250" s="46"/>
      <c r="F250" s="46"/>
      <c r="G250" s="146">
        <f>'2. Collected Data'!G250*'2. Collected Data'!AA250</f>
        <v>19090</v>
      </c>
      <c r="H250" s="45">
        <f>'2. Collected Data'!I250/'3. Calculated Stats'!$G250*1000</f>
        <v>22.891566265060241</v>
      </c>
      <c r="I250" s="45">
        <f>'2. Collected Data'!J250/'3. Calculated Stats'!$G250*1000</f>
        <v>3.3001571503404925</v>
      </c>
      <c r="J250" s="45">
        <f>'2. Collected Data'!K250/'3. Calculated Stats'!$G250*1000</f>
        <v>1.5191199580932426</v>
      </c>
      <c r="K250" s="66">
        <f>('2. Collected Data'!Y250+'2. Collected Data'!Z250)/G250*1000</f>
        <v>52.173913043478258</v>
      </c>
      <c r="L250" s="73">
        <f>IF(SUM('2. Collected Data'!Y250:Z250)&gt;0,(ROUND('2. Collected Data'!Y250/SUM('2. Collected Data'!Y250:Z250),2)),"")</f>
        <v>0.95</v>
      </c>
      <c r="M250" s="73">
        <f>IF(SUM('2. Collected Data'!Y250:Z250)&gt;0,1-L250,"")</f>
        <v>5.0000000000000044E-2</v>
      </c>
      <c r="N250" s="66">
        <f>IF('2. Collected Data'!AD250&gt;0,'2. Collected Data'!AE250/'2. Collected Data'!AD250,"")</f>
        <v>333.33333333333331</v>
      </c>
      <c r="O250" s="66">
        <f>IF('2. Collected Data'!AF250&gt;0,'2. Collected Data'!AG250/'2. Collected Data'!AF250,"")</f>
        <v>20117.821782178216</v>
      </c>
      <c r="P250" s="66">
        <f>SUM('2. Collected Data'!AI250:AK250)/'2. Collected Data'!G250</f>
        <v>9.7957045573598741E-3</v>
      </c>
      <c r="Q250" s="50" t="str">
        <f>IF(MAX('2. Collected Data'!AI250:AK250)='2. Collected Data'!AI250,"NaCl",IF(MAX('2. Collected Data'!AJ250:AK250)='2. Collected Data'!AJ250,"CaCl2","MgCl2"))</f>
        <v>NaCl</v>
      </c>
      <c r="R250" s="66">
        <f>'2. Collected Data'!AL250/'2. Collected Data'!G250</f>
        <v>7.16930330015715</v>
      </c>
      <c r="S250" s="66">
        <f>SUM('2. Collected Data'!AO250:AU250)/'2. Collected Data'!G250</f>
        <v>151.11079099004715</v>
      </c>
      <c r="T250" s="50" t="str">
        <f>IF(MAX('2. Collected Data'!AO250:AT250)='2. Collected Data'!AO250,"NaCl",IF(MAX('2. Collected Data'!AP250:AT250)='2. Collected Data'!AP250,"CaCl2",IF(MAX('2. Collected Data'!AQ250:AT250)='2. Collected Data'!AQ250,"MgCl2",IF(MAX('2. Collected Data'!AR250:AT250)='2. Collected Data'!AR250,"Potassium Acetate",IF('2. Collected Data'!AS250&gt;'2. Collected Data'!AT250,"Enhanced Brine","Ag Byproduct")))))</f>
        <v>MgCl2</v>
      </c>
      <c r="U250" s="72">
        <f>IF('2. Collected Data'!BC250&gt;0,'2. Collected Data'!BC250/'2. Collected Data'!$G250,"")</f>
        <v>430.82849659507593</v>
      </c>
      <c r="V250" s="72">
        <f>IF('2. Collected Data'!BD250&gt;0,'2. Collected Data'!BD250/'2. Collected Data'!$G250,"")</f>
        <v>319.26914614981666</v>
      </c>
      <c r="W250" s="72">
        <f>IF('2. Collected Data'!BE250&gt;0,'2. Collected Data'!BE250/'2. Collected Data'!$G250,"")</f>
        <v>242.28072289156626</v>
      </c>
      <c r="X250" s="72">
        <f>IF('2. Collected Data'!BF250&gt;0,'2. Collected Data'!BF250/'2. Collected Data'!$G250,"")</f>
        <v>1012.3964379256155</v>
      </c>
      <c r="Y250" s="74">
        <f>IF(AND('2. Collected Data'!BB250&gt;0,'2. Collected Data'!BH250&gt;0),('2. Collected Data'!BH250-'2. Collected Data'!BB250)/'2. Collected Data'!BH250,"")</f>
        <v>0</v>
      </c>
    </row>
    <row r="251" spans="1:25" s="51" customFormat="1" ht="11.25" customHeight="1" x14ac:dyDescent="0.15">
      <c r="A251" s="67" t="str">
        <f>'2. Collected Data'!A251</f>
        <v>Pennsylvania</v>
      </c>
      <c r="B251" s="46"/>
      <c r="C251" s="46"/>
      <c r="D251" s="46"/>
      <c r="E251" s="46"/>
      <c r="F251" s="46"/>
      <c r="G251" s="146">
        <f>'2. Collected Data'!G251*'2. Collected Data'!AA251</f>
        <v>76800</v>
      </c>
      <c r="H251" s="45">
        <f>'2. Collected Data'!I251/'3. Calculated Stats'!$G251*1000</f>
        <v>31.953125</v>
      </c>
      <c r="I251" s="45">
        <f>'2. Collected Data'!J251/'3. Calculated Stats'!$G251*1000</f>
        <v>1.7838541666666667</v>
      </c>
      <c r="J251" s="45">
        <f>'2. Collected Data'!K251/'3. Calculated Stats'!$G251*1000</f>
        <v>0.3125</v>
      </c>
      <c r="K251" s="66">
        <f>('2. Collected Data'!Y251+'2. Collected Data'!Z251)/G251*1000</f>
        <v>72.682291666666657</v>
      </c>
      <c r="L251" s="73">
        <f>IF(SUM('2. Collected Data'!Y251:Z251)&gt;0,(ROUND('2. Collected Data'!Y251/SUM('2. Collected Data'!Y251:Z251),2)),"")</f>
        <v>0.87</v>
      </c>
      <c r="M251" s="73">
        <f>IF(SUM('2. Collected Data'!Y251:Z251)&gt;0,1-L251,"")</f>
        <v>0.13</v>
      </c>
      <c r="N251" s="66">
        <f>IF('2. Collected Data'!AD251&gt;0,'2. Collected Data'!AE251/'2. Collected Data'!AD251,"")</f>
        <v>1861.9153674832962</v>
      </c>
      <c r="O251" s="66">
        <f>IF('2. Collected Data'!AF251&gt;0,'2. Collected Data'!AG251/'2. Collected Data'!AF251,"")</f>
        <v>14532.258064516129</v>
      </c>
      <c r="P251" s="66">
        <f>SUM('2. Collected Data'!AI251:AK251)/'2. Collected Data'!G251</f>
        <v>11.458333333333334</v>
      </c>
      <c r="Q251" s="50" t="str">
        <f>IF(MAX('2. Collected Data'!AI251:AK251)='2. Collected Data'!AI251,"NaCl",IF(MAX('2. Collected Data'!AJ251:AK251)='2. Collected Data'!AJ251,"CaCl2","MgCl2"))</f>
        <v>NaCl</v>
      </c>
      <c r="R251" s="66">
        <f>'2. Collected Data'!AL251/'2. Collected Data'!G251</f>
        <v>8.9375</v>
      </c>
      <c r="S251" s="66">
        <f>SUM('2. Collected Data'!AO251:AU251)/'2. Collected Data'!G251</f>
        <v>112.5</v>
      </c>
      <c r="T251" s="50" t="str">
        <f>IF(MAX('2. Collected Data'!AO251:AT251)='2. Collected Data'!AO251,"NaCl",IF(MAX('2. Collected Data'!AP251:AT251)='2. Collected Data'!AP251,"CaCl2",IF(MAX('2. Collected Data'!AQ251:AT251)='2. Collected Data'!AQ251,"MgCl2",IF(MAX('2. Collected Data'!AR251:AT251)='2. Collected Data'!AR251,"Potassium Acetate",IF('2. Collected Data'!AS251&gt;'2. Collected Data'!AT251,"Enhanced Brine","Ag Byproduct")))))</f>
        <v>NaCl</v>
      </c>
      <c r="U251" s="72">
        <f>IF('2. Collected Data'!BC251&gt;0,'2. Collected Data'!BC251/'2. Collected Data'!$G251,"")</f>
        <v>1229.1666666666667</v>
      </c>
      <c r="V251" s="72">
        <f>IF('2. Collected Data'!BD251&gt;0,'2. Collected Data'!BD251/'2. Collected Data'!$G251,"")</f>
        <v>342.70833333333331</v>
      </c>
      <c r="W251" s="72">
        <f>IF('2. Collected Data'!BE251&gt;0,'2. Collected Data'!BE251/'2. Collected Data'!$G251,"")</f>
        <v>965.625</v>
      </c>
      <c r="X251" s="72">
        <f>IF('2. Collected Data'!BF251&gt;0,'2. Collected Data'!BF251/'2. Collected Data'!$G251,"")</f>
        <v>2864.5833333333335</v>
      </c>
      <c r="Y251" s="74">
        <f>IF(AND('2. Collected Data'!BB251&gt;0,'2. Collected Data'!BH251&gt;0),('2. Collected Data'!BH251-'2. Collected Data'!BB251)/'2. Collected Data'!BH251,"")</f>
        <v>0.1096899763659113</v>
      </c>
    </row>
    <row r="252" spans="1:25" s="51" customFormat="1" ht="11.25" customHeight="1" x14ac:dyDescent="0.15">
      <c r="A252" s="67" t="str">
        <f>'2. Collected Data'!A252</f>
        <v>Rhode Island</v>
      </c>
      <c r="B252" s="46"/>
      <c r="C252" s="46"/>
      <c r="D252" s="46"/>
      <c r="E252" s="46"/>
      <c r="F252" s="46"/>
      <c r="G252" s="146">
        <f>'2. Collected Data'!G252*'2. Collected Data'!AA252</f>
        <v>3300</v>
      </c>
      <c r="H252" s="45">
        <f>'2. Collected Data'!I252/'3. Calculated Stats'!$G252*1000</f>
        <v>33.333333333333336</v>
      </c>
      <c r="I252" s="45">
        <f>'2. Collected Data'!J252/'3. Calculated Stats'!$G252*1000</f>
        <v>0</v>
      </c>
      <c r="J252" s="45">
        <f>'2. Collected Data'!K252/'3. Calculated Stats'!$G252*1000</f>
        <v>0.30303030303030304</v>
      </c>
      <c r="K252" s="66">
        <f>('2. Collected Data'!Y252+'2. Collected Data'!Z252)/G252*1000</f>
        <v>45.454545454545453</v>
      </c>
      <c r="L252" s="73">
        <f>IF(SUM('2. Collected Data'!Y252:Z252)&gt;0,(ROUND('2. Collected Data'!Y252/SUM('2. Collected Data'!Y252:Z252),2)),"")</f>
        <v>1</v>
      </c>
      <c r="M252" s="73">
        <f>IF(SUM('2. Collected Data'!Y252:Z252)&gt;0,1-L252,"")</f>
        <v>0</v>
      </c>
      <c r="N252" s="66">
        <f>IF('2. Collected Data'!AD252&gt;0,'2. Collected Data'!AE252/'2. Collected Data'!AD252,"")</f>
        <v>2500</v>
      </c>
      <c r="O252" s="66">
        <f>IF('2. Collected Data'!AF252&gt;0,'2. Collected Data'!AG252/'2. Collected Data'!AF252,"")</f>
        <v>5000</v>
      </c>
      <c r="P252" s="66">
        <f>SUM('2. Collected Data'!AI252:AK252)/'2. Collected Data'!G252</f>
        <v>25</v>
      </c>
      <c r="Q252" s="50" t="str">
        <f>IF(MAX('2. Collected Data'!AI252:AK252)='2. Collected Data'!AI252,"NaCl",IF(MAX('2. Collected Data'!AJ252:AK252)='2. Collected Data'!AJ252,"CaCl2","MgCl2"))</f>
        <v>NaCl</v>
      </c>
      <c r="R252" s="66">
        <f>'2. Collected Data'!AL252/'2. Collected Data'!G252</f>
        <v>3.6363636363636362</v>
      </c>
      <c r="S252" s="66">
        <f>SUM('2. Collected Data'!AO252:AU252)/'2. Collected Data'!G252</f>
        <v>6.0606060606060606</v>
      </c>
      <c r="T252" s="50" t="str">
        <f>IF(MAX('2. Collected Data'!AO252:AT252)='2. Collected Data'!AO252,"NaCl",IF(MAX('2. Collected Data'!AP252:AT252)='2. Collected Data'!AP252,"CaCl2",IF(MAX('2. Collected Data'!AQ252:AT252)='2. Collected Data'!AQ252,"MgCl2",IF(MAX('2. Collected Data'!AR252:AT252)='2. Collected Data'!AR252,"Potassium Acetate",IF('2. Collected Data'!AS252&gt;'2. Collected Data'!AT252,"Enhanced Brine","Ag Byproduct")))))</f>
        <v>NaCl</v>
      </c>
      <c r="U252" s="72">
        <f>IF('2. Collected Data'!BC252&gt;0,'2. Collected Data'!BC252/'2. Collected Data'!$G252,"")</f>
        <v>212.12121212121212</v>
      </c>
      <c r="V252" s="72">
        <f>IF('2. Collected Data'!BD252&gt;0,'2. Collected Data'!BD252/'2. Collected Data'!$G252,"")</f>
        <v>1060.6060606060605</v>
      </c>
      <c r="W252" s="72">
        <f>IF('2. Collected Data'!BE252&gt;0,'2. Collected Data'!BE252/'2. Collected Data'!$G252,"")</f>
        <v>1606.060606060606</v>
      </c>
      <c r="X252" s="72">
        <f>IF('2. Collected Data'!BF252&gt;0,'2. Collected Data'!BF252/'2. Collected Data'!$G252,"")</f>
        <v>2848.4848484848485</v>
      </c>
      <c r="Y252" s="74">
        <f>IF(AND('2. Collected Data'!BB252&gt;0,'2. Collected Data'!BH252&gt;0),('2. Collected Data'!BH252-'2. Collected Data'!BB252)/'2. Collected Data'!BH252,"")</f>
        <v>0</v>
      </c>
    </row>
    <row r="253" spans="1:25" s="51" customFormat="1" ht="11.25" customHeight="1" x14ac:dyDescent="0.15">
      <c r="A253" s="67" t="str">
        <f>'2. Collected Data'!A253</f>
        <v>South Carolina</v>
      </c>
      <c r="B253" s="46"/>
      <c r="C253" s="46"/>
      <c r="D253" s="46"/>
      <c r="E253" s="46"/>
      <c r="F253" s="46"/>
      <c r="G253" s="146">
        <f>'2. Collected Data'!G253*'2. Collected Data'!AA253</f>
        <v>85988.3</v>
      </c>
      <c r="H253" s="45">
        <f>'2. Collected Data'!I253/'3. Calculated Stats'!$G253*1000</f>
        <v>6.4311074878791654</v>
      </c>
      <c r="I253" s="45">
        <f>'2. Collected Data'!J253/'3. Calculated Stats'!$G253*1000</f>
        <v>1.3490207388679623</v>
      </c>
      <c r="J253" s="45">
        <f>'2. Collected Data'!K253/'3. Calculated Stats'!$G253*1000</f>
        <v>0</v>
      </c>
      <c r="K253" s="66">
        <f>('2. Collected Data'!Y253+'2. Collected Data'!Z253)/G253*1000</f>
        <v>36.132822721230681</v>
      </c>
      <c r="L253" s="73">
        <f>IF(SUM('2. Collected Data'!Y253:Z253)&gt;0,(ROUND('2. Collected Data'!Y253/SUM('2. Collected Data'!Y253:Z253),2)),"")</f>
        <v>1</v>
      </c>
      <c r="M253" s="73">
        <f>IF(SUM('2. Collected Data'!Y253:Z253)&gt;0,1-L253,"")</f>
        <v>0</v>
      </c>
      <c r="N253" s="66">
        <f>IF('2. Collected Data'!AD253&gt;0,'2. Collected Data'!AE253/'2. Collected Data'!AD253,"")</f>
        <v>950</v>
      </c>
      <c r="O253" s="66">
        <f>IF('2. Collected Data'!AF253&gt;0,'2. Collected Data'!AG253/'2. Collected Data'!AF253,"")</f>
        <v>3520</v>
      </c>
      <c r="P253" s="66">
        <f>SUM('2. Collected Data'!AI253:AK253)/'2. Collected Data'!G253</f>
        <v>0.13876306427734936</v>
      </c>
      <c r="Q253" s="50" t="str">
        <f>IF(MAX('2. Collected Data'!AI253:AK253)='2. Collected Data'!AI253,"NaCl",IF(MAX('2. Collected Data'!AJ253:AK253)='2. Collected Data'!AJ253,"CaCl2","MgCl2"))</f>
        <v>NaCl</v>
      </c>
      <c r="R253" s="66">
        <f>'2. Collected Data'!AL253/'2. Collected Data'!G253</f>
        <v>4.4192058687053934E-2</v>
      </c>
      <c r="S253" s="66">
        <f>SUM('2. Collected Data'!AO253:AU253)/'2. Collected Data'!G253</f>
        <v>13.126930640563891</v>
      </c>
      <c r="T253" s="50" t="str">
        <f>IF(MAX('2. Collected Data'!AO253:AT253)='2. Collected Data'!AO253,"NaCl",IF(MAX('2. Collected Data'!AP253:AT253)='2. Collected Data'!AP253,"CaCl2",IF(MAX('2. Collected Data'!AQ253:AT253)='2. Collected Data'!AQ253,"MgCl2",IF(MAX('2. Collected Data'!AR253:AT253)='2. Collected Data'!AR253,"Potassium Acetate",IF('2. Collected Data'!AS253&gt;'2. Collected Data'!AT253,"Enhanced Brine","Ag Byproduct")))))</f>
        <v>NaCl</v>
      </c>
      <c r="U253" s="72">
        <f>IF('2. Collected Data'!BC253&gt;0,'2. Collected Data'!BC253/'2. Collected Data'!$G253,"")</f>
        <v>14.055306361446847</v>
      </c>
      <c r="V253" s="72">
        <f>IF('2. Collected Data'!BD253&gt;0,'2. Collected Data'!BD253/'2. Collected Data'!$G253,"")</f>
        <v>3.7939434783569395</v>
      </c>
      <c r="W253" s="72">
        <f>IF('2. Collected Data'!BE253&gt;0,'2. Collected Data'!BE253/'2. Collected Data'!$G253,"")</f>
        <v>14.983218065713592</v>
      </c>
      <c r="X253" s="72">
        <f>IF('2. Collected Data'!BF253&gt;0,'2. Collected Data'!BF253/'2. Collected Data'!$G253,"")</f>
        <v>32.839538634907306</v>
      </c>
      <c r="Y253" s="74">
        <f>IF(AND('2. Collected Data'!BB253&gt;0,'2. Collected Data'!BH253&gt;0),('2. Collected Data'!BH253-'2. Collected Data'!BB253)/'2. Collected Data'!BH253,"")</f>
        <v>3.7037037037037035E-2</v>
      </c>
    </row>
    <row r="254" spans="1:25" s="51" customFormat="1" ht="11.25" customHeight="1" x14ac:dyDescent="0.15">
      <c r="A254" s="67" t="str">
        <f>'2. Collected Data'!A254</f>
        <v>South Dakota</v>
      </c>
      <c r="B254" s="46"/>
      <c r="C254" s="46"/>
      <c r="D254" s="46"/>
      <c r="E254" s="46"/>
      <c r="F254" s="46"/>
      <c r="G254" s="146">
        <f>'2. Collected Data'!G254*'2. Collected Data'!AA254</f>
        <v>18053.64</v>
      </c>
      <c r="H254" s="45">
        <f>'2. Collected Data'!I254/'3. Calculated Stats'!$G254*1000</f>
        <v>26.753607582736777</v>
      </c>
      <c r="I254" s="45">
        <f>'2. Collected Data'!J254/'3. Calculated Stats'!$G254*1000</f>
        <v>1.3847622972431046</v>
      </c>
      <c r="J254" s="45">
        <f>'2. Collected Data'!K254/'3. Calculated Stats'!$G254*1000</f>
        <v>2.7695245944862092</v>
      </c>
      <c r="K254" s="66">
        <f>('2. Collected Data'!Y254+'2. Collected Data'!Z254)/G254*1000</f>
        <v>21.380729869433534</v>
      </c>
      <c r="L254" s="73">
        <f>IF(SUM('2. Collected Data'!Y254:Z254)&gt;0,(ROUND('2. Collected Data'!Y254/SUM('2. Collected Data'!Y254:Z254),2)),"")</f>
        <v>0.86</v>
      </c>
      <c r="M254" s="73">
        <f>IF(SUM('2. Collected Data'!Y254:Z254)&gt;0,1-L254,"")</f>
        <v>0.14000000000000001</v>
      </c>
      <c r="N254" s="66">
        <f>IF('2. Collected Data'!AD254&gt;0,'2. Collected Data'!AE254/'2. Collected Data'!AD254,"")</f>
        <v>1363.6363636363637</v>
      </c>
      <c r="O254" s="66">
        <f>IF('2. Collected Data'!AF254&gt;0,'2. Collected Data'!AG254/'2. Collected Data'!AF254,"")</f>
        <v>7333.333333333333</v>
      </c>
      <c r="P254" s="66">
        <f>SUM('2. Collected Data'!AI254:AK254)/'2. Collected Data'!G254</f>
        <v>3.2869653986675265</v>
      </c>
      <c r="Q254" s="50" t="str">
        <f>IF(MAX('2. Collected Data'!AI254:AK254)='2. Collected Data'!AI254,"NaCl",IF(MAX('2. Collected Data'!AJ254:AK254)='2. Collected Data'!AJ254,"CaCl2","MgCl2"))</f>
        <v>NaCl</v>
      </c>
      <c r="R254" s="66">
        <f>'2. Collected Data'!AL254/'2. Collected Data'!G254</f>
        <v>1.2386094992477972</v>
      </c>
      <c r="S254" s="66">
        <f>SUM('2. Collected Data'!AO254:AU254)/'2. Collected Data'!G254</f>
        <v>72.098538577261976</v>
      </c>
      <c r="T254" s="50" t="str">
        <f>IF(MAX('2. Collected Data'!AO254:AT254)='2. Collected Data'!AO254,"NaCl",IF(MAX('2. Collected Data'!AP254:AT254)='2. Collected Data'!AP254,"CaCl2",IF(MAX('2. Collected Data'!AQ254:AT254)='2. Collected Data'!AQ254,"MgCl2",IF(MAX('2. Collected Data'!AR254:AT254)='2. Collected Data'!AR254,"Potassium Acetate",IF('2. Collected Data'!AS254&gt;'2. Collected Data'!AT254,"Enhanced Brine","Ag Byproduct")))))</f>
        <v>NaCl</v>
      </c>
      <c r="U254" s="72">
        <f>IF('2. Collected Data'!BC254&gt;0,'2. Collected Data'!BC254/'2. Collected Data'!$G254,"")</f>
        <v>162.45320223511712</v>
      </c>
      <c r="V254" s="72">
        <f>IF('2. Collected Data'!BD254&gt;0,'2. Collected Data'!BD254/'2. Collected Data'!$G254,"")</f>
        <v>394.46099290780143</v>
      </c>
      <c r="W254" s="72">
        <f>IF('2. Collected Data'!BE254&gt;0,'2. Collected Data'!BE254/'2. Collected Data'!$G254,"")</f>
        <v>238.48984526112184</v>
      </c>
      <c r="X254" s="72">
        <f>IF('2. Collected Data'!BF254&gt;0,'2. Collected Data'!BF254/'2. Collected Data'!$G254,"")</f>
        <v>815.32602621964327</v>
      </c>
      <c r="Y254" s="74">
        <f>IF(AND('2. Collected Data'!BB254&gt;0,'2. Collected Data'!BH254&gt;0),('2. Collected Data'!BH254-'2. Collected Data'!BB254)/'2. Collected Data'!BH254,"")</f>
        <v>2.1005359988410875E-2</v>
      </c>
    </row>
    <row r="255" spans="1:25" s="51" customFormat="1" ht="11.25" customHeight="1" x14ac:dyDescent="0.15">
      <c r="A255" s="67" t="str">
        <f>'2. Collected Data'!A255</f>
        <v>Tennessee</v>
      </c>
      <c r="B255" s="46"/>
      <c r="C255" s="46"/>
      <c r="D255" s="46"/>
      <c r="E255" s="46"/>
      <c r="F255" s="46"/>
      <c r="G255" s="146">
        <f>'2. Collected Data'!G255*'2. Collected Data'!AA255</f>
        <v>37285.379999999997</v>
      </c>
      <c r="H255" s="45">
        <f>'2. Collected Data'!I255/'3. Calculated Stats'!$G255*1000</f>
        <v>21.804793192398737</v>
      </c>
      <c r="I255" s="45">
        <f>'2. Collected Data'!J255/'3. Calculated Stats'!$G255*1000</f>
        <v>1.9310517956367887</v>
      </c>
      <c r="J255" s="45">
        <f>'2. Collected Data'!K255/'3. Calculated Stats'!$G255*1000</f>
        <v>0</v>
      </c>
      <c r="K255" s="66">
        <f>('2. Collected Data'!Y255+'2. Collected Data'!Z255)/G255*1000</f>
        <v>42.912262125261968</v>
      </c>
      <c r="L255" s="73">
        <f>IF(SUM('2. Collected Data'!Y255:Z255)&gt;0,(ROUND('2. Collected Data'!Y255/SUM('2. Collected Data'!Y255:Z255),2)),"")</f>
        <v>1</v>
      </c>
      <c r="M255" s="73">
        <f>IF(SUM('2. Collected Data'!Y255:Z255)&gt;0,1-L255,"")</f>
        <v>0</v>
      </c>
      <c r="N255" s="66">
        <f>IF('2. Collected Data'!AD255&gt;0,'2. Collected Data'!AE255/'2. Collected Data'!AD255,"")</f>
        <v>1859.5882352941176</v>
      </c>
      <c r="O255" s="66">
        <f>IF('2. Collected Data'!AF255&gt;0,'2. Collected Data'!AG255/'2. Collected Data'!AF255,"")</f>
        <v>18025.231578947369</v>
      </c>
      <c r="P255" s="66">
        <f>SUM('2. Collected Data'!AI255:AK255)/'2. Collected Data'!G255</f>
        <v>4.2656258297488181</v>
      </c>
      <c r="Q255" s="50" t="str">
        <f>IF(MAX('2. Collected Data'!AI255:AK255)='2. Collected Data'!AI255,"NaCl",IF(MAX('2. Collected Data'!AJ255:AK255)='2. Collected Data'!AJ255,"CaCl2","MgCl2"))</f>
        <v>NaCl</v>
      </c>
      <c r="R255" s="66">
        <f>'2. Collected Data'!AL255/'2. Collected Data'!G255</f>
        <v>0</v>
      </c>
      <c r="S255" s="66">
        <f>SUM('2. Collected Data'!AO255:AU255)/'2. Collected Data'!G255</f>
        <v>132.30473687005471</v>
      </c>
      <c r="T255" s="50" t="str">
        <f>IF(MAX('2. Collected Data'!AO255:AT255)='2. Collected Data'!AO255,"NaCl",IF(MAX('2. Collected Data'!AP255:AT255)='2. Collected Data'!AP255,"CaCl2",IF(MAX('2. Collected Data'!AQ255:AT255)='2. Collected Data'!AQ255,"MgCl2",IF(MAX('2. Collected Data'!AR255:AT255)='2. Collected Data'!AR255,"Potassium Acetate",IF('2. Collected Data'!AS255&gt;'2. Collected Data'!AT255,"Enhanced Brine","Ag Byproduct")))))</f>
        <v>NaCl</v>
      </c>
      <c r="U255" s="72">
        <f>IF('2. Collected Data'!BC255&gt;0,'2. Collected Data'!BC255/'2. Collected Data'!$G255,"")</f>
        <v>196.14468164197334</v>
      </c>
      <c r="V255" s="72">
        <f>IF('2. Collected Data'!BD255&gt;0,'2. Collected Data'!BD255/'2. Collected Data'!$G255,"")</f>
        <v>119.97421804471351</v>
      </c>
      <c r="W255" s="72">
        <f>IF('2. Collected Data'!BE255&gt;0,'2. Collected Data'!BE255/'2. Collected Data'!$G255,"")</f>
        <v>322.02299399925653</v>
      </c>
      <c r="X255" s="72">
        <f>IF('2. Collected Data'!BF255&gt;0,'2. Collected Data'!BF255/'2. Collected Data'!$G255,"")</f>
        <v>638.14189368594339</v>
      </c>
      <c r="Y255" s="74">
        <f>IF(AND('2. Collected Data'!BB255&gt;0,'2. Collected Data'!BH255&gt;0),('2. Collected Data'!BH255-'2. Collected Data'!BB255)/'2. Collected Data'!BH255,"")</f>
        <v>0.11764705882352941</v>
      </c>
    </row>
    <row r="256" spans="1:25" s="51" customFormat="1" ht="11.25" customHeight="1" x14ac:dyDescent="0.15">
      <c r="A256" s="150" t="str">
        <f>'2. Collected Data'!A256</f>
        <v>Texas</v>
      </c>
      <c r="B256" s="46"/>
      <c r="C256" s="46"/>
      <c r="D256" s="46"/>
      <c r="E256" s="46"/>
      <c r="F256" s="46"/>
      <c r="G256" s="146"/>
      <c r="H256" s="45"/>
      <c r="I256" s="45"/>
      <c r="J256" s="45"/>
      <c r="K256" s="66"/>
      <c r="L256" s="73"/>
      <c r="M256" s="73"/>
      <c r="N256" s="66"/>
      <c r="O256" s="66"/>
      <c r="P256" s="66"/>
      <c r="Q256" s="50"/>
      <c r="R256" s="66"/>
      <c r="S256" s="66"/>
      <c r="T256" s="50"/>
      <c r="U256" s="72"/>
      <c r="V256" s="72"/>
      <c r="W256" s="72"/>
      <c r="X256" s="72"/>
      <c r="Y256" s="74"/>
    </row>
    <row r="257" spans="1:25" s="51" customFormat="1" ht="11.25" customHeight="1" x14ac:dyDescent="0.15">
      <c r="A257" s="151" t="str">
        <f>'2. Collected Data'!A257</f>
        <v>Utah</v>
      </c>
      <c r="B257" s="46"/>
      <c r="C257" s="46"/>
      <c r="D257" s="46"/>
      <c r="E257" s="46"/>
      <c r="F257" s="46"/>
      <c r="G257" s="146"/>
      <c r="H257" s="45"/>
      <c r="I257" s="45"/>
      <c r="J257" s="45"/>
      <c r="K257" s="66"/>
      <c r="L257" s="73"/>
      <c r="M257" s="73"/>
      <c r="N257" s="66"/>
      <c r="O257" s="66"/>
      <c r="P257" s="66"/>
      <c r="Q257" s="50"/>
      <c r="R257" s="66"/>
      <c r="S257" s="66"/>
      <c r="T257" s="50"/>
      <c r="U257" s="72"/>
      <c r="V257" s="72"/>
      <c r="W257" s="72"/>
      <c r="X257" s="72"/>
      <c r="Y257" s="74"/>
    </row>
    <row r="258" spans="1:25" s="51" customFormat="1" ht="11.25" customHeight="1" x14ac:dyDescent="0.15">
      <c r="A258" s="48" t="str">
        <f>'2. Collected Data'!A258</f>
        <v>Vermont</v>
      </c>
      <c r="B258" s="46"/>
      <c r="C258" s="46"/>
      <c r="D258" s="46"/>
      <c r="E258" s="46"/>
      <c r="F258" s="46"/>
      <c r="G258" s="146">
        <f>'2. Collected Data'!G258*'2. Collected Data'!AA258</f>
        <v>6456.78</v>
      </c>
      <c r="H258" s="45">
        <f>'2. Collected Data'!I258/'3. Calculated Stats'!$G258*1000</f>
        <v>42.590888957034316</v>
      </c>
      <c r="I258" s="45">
        <f>'2. Collected Data'!J258/'3. Calculated Stats'!$G258*1000</f>
        <v>1.2390076787500892</v>
      </c>
      <c r="J258" s="45">
        <f>'2. Collected Data'!K258/'3. Calculated Stats'!$G258*1000</f>
        <v>0</v>
      </c>
      <c r="K258" s="66">
        <f>('2. Collected Data'!Y258+'2. Collected Data'!Z258)/G258*1000</f>
        <v>50.334686949222373</v>
      </c>
      <c r="L258" s="73">
        <f>IF(SUM('2. Collected Data'!Y258:Z258)&gt;0,(ROUND('2. Collected Data'!Y258/SUM('2. Collected Data'!Y258:Z258),2)),"")</f>
        <v>0.92</v>
      </c>
      <c r="M258" s="73">
        <f>IF(SUM('2. Collected Data'!Y258:Z258)&gt;0,1-L258,"")</f>
        <v>7.999999999999996E-2</v>
      </c>
      <c r="N258" s="66">
        <f>IF('2. Collected Data'!AD258&gt;0,'2. Collected Data'!AE258/'2. Collected Data'!AD258,"")</f>
        <v>2000</v>
      </c>
      <c r="O258" s="66">
        <f>IF('2. Collected Data'!AF258&gt;0,'2. Collected Data'!AG258/'2. Collected Data'!AF258,"")</f>
        <v>2857.1428571428573</v>
      </c>
      <c r="P258" s="66">
        <f>SUM('2. Collected Data'!AI258:AK258)/'2. Collected Data'!G258</f>
        <v>20.280742103649189</v>
      </c>
      <c r="Q258" s="50" t="str">
        <f>IF(MAX('2. Collected Data'!AI258:AK258)='2. Collected Data'!AI258,"NaCl",IF(MAX('2. Collected Data'!AJ258:AK258)='2. Collected Data'!AJ258,"CaCl2","MgCl2"))</f>
        <v>NaCl</v>
      </c>
      <c r="R258" s="66">
        <f>'2. Collected Data'!AL258/'2. Collected Data'!G258</f>
        <v>1.1392210978227537</v>
      </c>
      <c r="S258" s="66">
        <f>SUM('2. Collected Data'!AO258:AU258)/'2. Collected Data'!G258</f>
        <v>373.14658080343452</v>
      </c>
      <c r="T258" s="50" t="str">
        <f>IF(MAX('2. Collected Data'!AO258:AT258)='2. Collected Data'!AO258,"NaCl",IF(MAX('2. Collected Data'!AP258:AT258)='2. Collected Data'!AP258,"CaCl2",IF(MAX('2. Collected Data'!AQ258:AT258)='2. Collected Data'!AQ258,"MgCl2",IF(MAX('2. Collected Data'!AR258:AT258)='2. Collected Data'!AR258,"Potassium Acetate",IF('2. Collected Data'!AS258&gt;'2. Collected Data'!AT258,"Enhanced Brine","Ag Byproduct")))))</f>
        <v>NaCl</v>
      </c>
      <c r="U258" s="72">
        <f>IF('2. Collected Data'!BC258&gt;0,'2. Collected Data'!BC258/'2. Collected Data'!$G258,"")</f>
        <v>1522.228150873965</v>
      </c>
      <c r="V258" s="72">
        <f>IF('2. Collected Data'!BD258&gt;0,'2. Collected Data'!BD258/'2. Collected Data'!$G258,"")</f>
        <v>1694.348052744557</v>
      </c>
      <c r="W258" s="72">
        <f>IF('2. Collected Data'!BE258&gt;0,'2. Collected Data'!BE258/'2. Collected Data'!$G258,"")</f>
        <v>1526.9935602575897</v>
      </c>
      <c r="X258" s="72">
        <f>IF('2. Collected Data'!BF258&gt;0,'2. Collected Data'!BF258/'2. Collected Data'!$G258,"")</f>
        <v>4743.5697638761112</v>
      </c>
      <c r="Y258" s="74">
        <f>IF(AND('2. Collected Data'!BB258&gt;0,'2. Collected Data'!BH258&gt;0),('2. Collected Data'!BH258-'2. Collected Data'!BB258)/'2. Collected Data'!BH258,"")</f>
        <v>3.387703889585951E-2</v>
      </c>
    </row>
    <row r="259" spans="1:25" s="51" customFormat="1" ht="11.25" customHeight="1" x14ac:dyDescent="0.15">
      <c r="A259" s="151" t="str">
        <f>'2. Collected Data'!A259</f>
        <v>Virginia</v>
      </c>
      <c r="B259" s="46"/>
      <c r="C259" s="46"/>
      <c r="D259" s="46"/>
      <c r="E259" s="46"/>
      <c r="F259" s="46"/>
      <c r="G259" s="146"/>
      <c r="H259" s="45"/>
      <c r="I259" s="45"/>
      <c r="J259" s="45"/>
      <c r="K259" s="66"/>
      <c r="L259" s="73"/>
      <c r="M259" s="73"/>
      <c r="N259" s="66"/>
      <c r="O259" s="66"/>
      <c r="P259" s="66"/>
      <c r="Q259" s="50"/>
      <c r="R259" s="66"/>
      <c r="S259" s="66"/>
      <c r="T259" s="50"/>
      <c r="U259" s="72"/>
      <c r="V259" s="72"/>
      <c r="W259" s="72"/>
      <c r="X259" s="72"/>
      <c r="Y259" s="74"/>
    </row>
    <row r="260" spans="1:25" s="51" customFormat="1" ht="11.25" customHeight="1" x14ac:dyDescent="0.15">
      <c r="A260" s="48" t="str">
        <f>'2. Collected Data'!A260</f>
        <v>Washington</v>
      </c>
      <c r="B260" s="46"/>
      <c r="C260" s="46"/>
      <c r="D260" s="46"/>
      <c r="E260" s="46"/>
      <c r="F260" s="46"/>
      <c r="G260" s="146">
        <f>'2. Collected Data'!G260*'2. Collected Data'!AA260</f>
        <v>18600</v>
      </c>
      <c r="H260" s="45">
        <f>'2. Collected Data'!I260/'3. Calculated Stats'!$G260*1000</f>
        <v>26.881720430107528</v>
      </c>
      <c r="I260" s="45">
        <f>'2. Collected Data'!J260/'3. Calculated Stats'!$G260*1000</f>
        <v>1.881720430107527</v>
      </c>
      <c r="J260" s="45">
        <f>'2. Collected Data'!K260/'3. Calculated Stats'!$G260*1000</f>
        <v>1.075268817204301</v>
      </c>
      <c r="K260" s="66">
        <f>('2. Collected Data'!Y260+'2. Collected Data'!Z260)/G260*1000</f>
        <v>68.602150537634415</v>
      </c>
      <c r="L260" s="73">
        <f>IF(SUM('2. Collected Data'!Y260:Z260)&gt;0,(ROUND('2. Collected Data'!Y260/SUM('2. Collected Data'!Y260:Z260),2)),"")</f>
        <v>0.87</v>
      </c>
      <c r="M260" s="73">
        <f>IF(SUM('2. Collected Data'!Y260:Z260)&gt;0,1-L260,"")</f>
        <v>0.13</v>
      </c>
      <c r="N260" s="66">
        <f>IF('2. Collected Data'!AD260&gt;0,'2. Collected Data'!AE260/'2. Collected Data'!AD260,"")</f>
        <v>388.48920863309354</v>
      </c>
      <c r="O260" s="66">
        <f>IF('2. Collected Data'!AF260&gt;0,'2. Collected Data'!AG260/'2. Collected Data'!AF260,"")</f>
        <v>8661.4173228346463</v>
      </c>
      <c r="P260" s="66">
        <f>SUM('2. Collected Data'!AI260:AK260)/'2. Collected Data'!G260</f>
        <v>1.7041935483870967</v>
      </c>
      <c r="Q260" s="50" t="str">
        <f>IF(MAX('2. Collected Data'!AI260:AK260)='2. Collected Data'!AI260,"NaCl",IF(MAX('2. Collected Data'!AJ260:AK260)='2. Collected Data'!AJ260,"CaCl2","MgCl2"))</f>
        <v>NaCl</v>
      </c>
      <c r="R260" s="66">
        <f>'2. Collected Data'!AL260/'2. Collected Data'!G260</f>
        <v>0.43010752688172044</v>
      </c>
      <c r="S260" s="66">
        <f>SUM('2. Collected Data'!AO260:AU260)/'2. Collected Data'!G260</f>
        <v>116.91666666666667</v>
      </c>
      <c r="T260" s="50" t="str">
        <f>IF(MAX('2. Collected Data'!AO260:AT260)='2. Collected Data'!AO260,"NaCl",IF(MAX('2. Collected Data'!AP260:AT260)='2. Collected Data'!AP260,"CaCl2",IF(MAX('2. Collected Data'!AQ260:AT260)='2. Collected Data'!AQ260,"MgCl2",IF(MAX('2. Collected Data'!AR260:AT260)='2. Collected Data'!AR260,"Potassium Acetate",IF('2. Collected Data'!AS260&gt;'2. Collected Data'!AT260,"Enhanced Brine","Ag Byproduct")))))</f>
        <v>NaCl</v>
      </c>
      <c r="U260" s="72">
        <f>IF('2. Collected Data'!BC260&gt;0,'2. Collected Data'!BC260/'2. Collected Data'!$G260,"")</f>
        <v>669.37430107526882</v>
      </c>
      <c r="V260" s="72">
        <f>IF('2. Collected Data'!BD260&gt;0,'2. Collected Data'!BD260/'2. Collected Data'!$G260,"")</f>
        <v>620.89634408602149</v>
      </c>
      <c r="W260" s="72">
        <f>IF('2. Collected Data'!BE260&gt;0,'2. Collected Data'!BE260/'2. Collected Data'!$G260,"")</f>
        <v>377.55489247311829</v>
      </c>
      <c r="X260" s="72">
        <f>IF('2. Collected Data'!BF260&gt;0,'2. Collected Data'!BF260/'2. Collected Data'!$G260,"")</f>
        <v>1827.9569892473119</v>
      </c>
      <c r="Y260" s="74">
        <f>IF(AND('2. Collected Data'!BB260&gt;0,'2. Collected Data'!BH260&gt;0),('2. Collected Data'!BH260-'2. Collected Data'!BB260)/'2. Collected Data'!BH260,"")</f>
        <v>-1.680672268907563E-2</v>
      </c>
    </row>
    <row r="261" spans="1:25" s="51" customFormat="1" ht="11.25" customHeight="1" x14ac:dyDescent="0.15">
      <c r="A261" s="48" t="str">
        <f>'2. Collected Data'!A261</f>
        <v>West Virginia</v>
      </c>
      <c r="B261" s="46"/>
      <c r="C261" s="46"/>
      <c r="D261" s="46"/>
      <c r="E261" s="46"/>
      <c r="F261" s="46"/>
      <c r="G261" s="146">
        <f>'2. Collected Data'!G261*'2. Collected Data'!AA261</f>
        <v>75000</v>
      </c>
      <c r="H261" s="45">
        <f>'2. Collected Data'!I261/'3. Calculated Stats'!$G261*1000</f>
        <v>13.6</v>
      </c>
      <c r="I261" s="45">
        <f>'2. Collected Data'!J261/'3. Calculated Stats'!$G261*1000</f>
        <v>1.8266666666666667</v>
      </c>
      <c r="J261" s="45">
        <f>'2. Collected Data'!K261/'3. Calculated Stats'!$G261*1000</f>
        <v>0.38666666666666666</v>
      </c>
      <c r="K261" s="66">
        <f>('2. Collected Data'!Y261+'2. Collected Data'!Z261)/G261*1000</f>
        <v>61.666666666666671</v>
      </c>
      <c r="L261" s="73">
        <f>IF(SUM('2. Collected Data'!Y261:Z261)&gt;0,(ROUND('2. Collected Data'!Y261/SUM('2. Collected Data'!Y261:Z261),2)),"")</f>
        <v>0.97</v>
      </c>
      <c r="M261" s="73">
        <f>IF(SUM('2. Collected Data'!Y261:Z261)&gt;0,1-L261,"")</f>
        <v>3.0000000000000027E-2</v>
      </c>
      <c r="N261" s="66">
        <f>IF('2. Collected Data'!AD261&gt;0,'2. Collected Data'!AE261/'2. Collected Data'!AD261,"")</f>
        <v>1120.253164556962</v>
      </c>
      <c r="O261" s="66">
        <f>IF('2. Collected Data'!AF261&gt;0,'2. Collected Data'!AG261/'2. Collected Data'!AF261,"")</f>
        <v>6000</v>
      </c>
      <c r="P261" s="66">
        <f>SUM('2. Collected Data'!AI261:AK261)/'2. Collected Data'!G261</f>
        <v>3.3836666666666666</v>
      </c>
      <c r="Q261" s="50" t="str">
        <f>IF(MAX('2. Collected Data'!AI261:AK261)='2. Collected Data'!AI261,"NaCl",IF(MAX('2. Collected Data'!AJ261:AK261)='2. Collected Data'!AJ261,"CaCl2","MgCl2"))</f>
        <v>NaCl</v>
      </c>
      <c r="R261" s="66">
        <f>'2. Collected Data'!AL261/'2. Collected Data'!G261</f>
        <v>5.0856666666666666</v>
      </c>
      <c r="S261" s="66">
        <f>SUM('2. Collected Data'!AO261:AU261)/'2. Collected Data'!G261</f>
        <v>10.413333333333334</v>
      </c>
      <c r="T261" s="50" t="str">
        <f>IF(MAX('2. Collected Data'!AO261:AT261)='2. Collected Data'!AO261,"NaCl",IF(MAX('2. Collected Data'!AP261:AT261)='2. Collected Data'!AP261,"CaCl2",IF(MAX('2. Collected Data'!AQ261:AT261)='2. Collected Data'!AQ261,"MgCl2",IF(MAX('2. Collected Data'!AR261:AT261)='2. Collected Data'!AR261,"Potassium Acetate",IF('2. Collected Data'!AS261&gt;'2. Collected Data'!AT261,"Enhanced Brine","Ag Byproduct")))))</f>
        <v>NaCl</v>
      </c>
      <c r="U261" s="72" t="str">
        <f>IF('2. Collected Data'!BC261&gt;0,'2. Collected Data'!BC261/'2. Collected Data'!$G261,"")</f>
        <v/>
      </c>
      <c r="V261" s="72" t="str">
        <f>IF('2. Collected Data'!BD261&gt;0,'2. Collected Data'!BD261/'2. Collected Data'!$G261,"")</f>
        <v/>
      </c>
      <c r="W261" s="72" t="str">
        <f>IF('2. Collected Data'!BE261&gt;0,'2. Collected Data'!BE261/'2. Collected Data'!$G261,"")</f>
        <v/>
      </c>
      <c r="X261" s="72">
        <f>IF('2. Collected Data'!BF261&gt;0,'2. Collected Data'!BF261/'2. Collected Data'!$G261,"")</f>
        <v>820.4</v>
      </c>
      <c r="Y261" s="74" t="str">
        <f>IF(AND('2. Collected Data'!BB261&gt;0,'2. Collected Data'!BH261&gt;0),('2. Collected Data'!BH261-'2. Collected Data'!BB261)/'2. Collected Data'!BH261,"")</f>
        <v/>
      </c>
    </row>
    <row r="262" spans="1:25" s="51" customFormat="1" ht="11.25" customHeight="1" x14ac:dyDescent="0.15">
      <c r="A262" s="67" t="str">
        <f>'2. Collected Data'!A262</f>
        <v>Wisconsin</v>
      </c>
      <c r="B262" s="46"/>
      <c r="C262" s="46"/>
      <c r="D262" s="46"/>
      <c r="E262" s="46"/>
      <c r="F262" s="46"/>
      <c r="G262" s="146"/>
      <c r="H262" s="45"/>
      <c r="I262" s="45"/>
      <c r="J262" s="45"/>
      <c r="K262" s="66"/>
      <c r="L262" s="73"/>
      <c r="M262" s="73"/>
      <c r="N262" s="66"/>
      <c r="O262" s="66"/>
      <c r="P262" s="66"/>
      <c r="Q262" s="50"/>
      <c r="R262" s="66"/>
      <c r="S262" s="66"/>
      <c r="T262" s="50"/>
      <c r="U262" s="72"/>
      <c r="V262" s="72"/>
      <c r="W262" s="72"/>
      <c r="X262" s="72"/>
      <c r="Y262" s="74"/>
    </row>
    <row r="263" spans="1:25" s="51" customFormat="1" ht="11.25" customHeight="1" x14ac:dyDescent="0.15">
      <c r="A263" s="150" t="str">
        <f>'2. Collected Data'!A263</f>
        <v>Wyoming</v>
      </c>
      <c r="B263" s="46"/>
      <c r="C263" s="46"/>
      <c r="D263" s="46"/>
      <c r="E263" s="46"/>
      <c r="F263" s="46"/>
      <c r="G263" s="146"/>
      <c r="H263" s="45"/>
      <c r="I263" s="45"/>
      <c r="J263" s="45"/>
      <c r="K263" s="66"/>
      <c r="L263" s="73"/>
      <c r="M263" s="73"/>
      <c r="N263" s="66"/>
      <c r="O263" s="66"/>
      <c r="P263" s="66"/>
      <c r="Q263" s="50"/>
      <c r="R263" s="66"/>
      <c r="S263" s="66"/>
      <c r="T263" s="50"/>
      <c r="U263" s="72"/>
      <c r="V263" s="72"/>
      <c r="W263" s="72"/>
      <c r="X263" s="72"/>
      <c r="Y263" s="74"/>
    </row>
    <row r="264" spans="1:25" s="51" customFormat="1" ht="11.25" customHeight="1" x14ac:dyDescent="0.15">
      <c r="A264" s="62"/>
      <c r="B264" s="60"/>
      <c r="C264" s="347"/>
      <c r="D264" s="347"/>
      <c r="E264" s="347"/>
      <c r="F264" s="347"/>
      <c r="G264" s="144"/>
      <c r="H264" s="63"/>
      <c r="I264" s="64"/>
      <c r="J264" s="64"/>
      <c r="K264" s="65"/>
      <c r="L264" s="65"/>
      <c r="M264" s="65"/>
      <c r="N264" s="65"/>
      <c r="O264" s="65"/>
      <c r="P264" s="65"/>
      <c r="Q264" s="84"/>
      <c r="R264" s="65"/>
      <c r="S264" s="65"/>
      <c r="T264" s="65"/>
      <c r="U264" s="65"/>
      <c r="V264" s="65"/>
      <c r="W264" s="65"/>
      <c r="X264" s="65"/>
      <c r="Y264" s="65"/>
    </row>
  </sheetData>
  <mergeCells count="15">
    <mergeCell ref="H9:J9"/>
    <mergeCell ref="L9:M9"/>
    <mergeCell ref="N9:O9"/>
    <mergeCell ref="P9:T9"/>
    <mergeCell ref="U9:X9"/>
    <mergeCell ref="P109:T109"/>
    <mergeCell ref="L109:M109"/>
    <mergeCell ref="U109:X109"/>
    <mergeCell ref="H109:J109"/>
    <mergeCell ref="N109:O109"/>
    <mergeCell ref="H209:J209"/>
    <mergeCell ref="L209:M209"/>
    <mergeCell ref="N209:O209"/>
    <mergeCell ref="P209:T209"/>
    <mergeCell ref="U209:X209"/>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BJ70"/>
  <sheetViews>
    <sheetView showGridLines="0" zoomScaleNormal="100" workbookViewId="0">
      <pane xSplit="1" topLeftCell="B1" activePane="topRight" state="frozen"/>
      <selection pane="topRight" activeCell="A7" sqref="A7"/>
    </sheetView>
  </sheetViews>
  <sheetFormatPr defaultColWidth="14.42578125" defaultRowHeight="15.75" customHeight="1" x14ac:dyDescent="0.2"/>
  <cols>
    <col min="1" max="1" width="22.85546875" style="23" customWidth="1"/>
    <col min="2" max="2" width="17.5703125" style="23" customWidth="1"/>
    <col min="3" max="6" width="17.5703125" style="23" hidden="1" customWidth="1"/>
    <col min="7" max="7" width="19.28515625" style="23" customWidth="1"/>
    <col min="8" max="9" width="17.5703125" style="23" customWidth="1"/>
    <col min="10" max="11" width="17.7109375" style="23" customWidth="1"/>
    <col min="12" max="12" width="14.42578125" style="23"/>
    <col min="13" max="13" width="14.42578125" style="82"/>
    <col min="14" max="16384" width="14.42578125" style="23"/>
  </cols>
  <sheetData>
    <row r="1" spans="1:62" ht="63" customHeight="1" x14ac:dyDescent="0.2">
      <c r="A1" s="22"/>
      <c r="I1" s="30"/>
    </row>
    <row r="2" spans="1:62" ht="9" customHeight="1" x14ac:dyDescent="0.2">
      <c r="A2" s="22"/>
    </row>
    <row r="3" spans="1:62" ht="9" hidden="1" customHeight="1" x14ac:dyDescent="0.2">
      <c r="A3" s="22"/>
    </row>
    <row r="4" spans="1:62" ht="9" hidden="1" customHeight="1" x14ac:dyDescent="0.2">
      <c r="A4" s="22"/>
    </row>
    <row r="5" spans="1:62" ht="15" customHeight="1" x14ac:dyDescent="0.2">
      <c r="A5" s="26" t="s">
        <v>1844</v>
      </c>
    </row>
    <row r="6" spans="1:62" s="29" customFormat="1" ht="12.75" x14ac:dyDescent="0.2">
      <c r="A6" s="33" t="s">
        <v>1846</v>
      </c>
      <c r="B6" s="28"/>
      <c r="C6" s="28"/>
      <c r="D6" s="28"/>
      <c r="E6" s="28"/>
      <c r="F6" s="28"/>
      <c r="G6" s="34"/>
      <c r="H6" s="34"/>
      <c r="I6" s="28"/>
      <c r="J6" s="28"/>
      <c r="K6" s="28"/>
      <c r="L6" s="28"/>
      <c r="M6" s="28"/>
      <c r="N6" s="28"/>
      <c r="O6" s="28"/>
      <c r="P6" s="28"/>
      <c r="Q6" s="28"/>
      <c r="R6" s="28"/>
      <c r="S6" s="28"/>
      <c r="T6" s="28"/>
      <c r="U6" s="28"/>
      <c r="AU6" s="81"/>
    </row>
    <row r="7" spans="1:62" ht="15" customHeight="1" x14ac:dyDescent="0.2">
      <c r="A7" s="24" t="s">
        <v>150</v>
      </c>
    </row>
    <row r="8" spans="1:62" s="35" customFormat="1" ht="31.5" x14ac:dyDescent="0.25">
      <c r="A8" s="183" t="s">
        <v>1847</v>
      </c>
      <c r="B8" s="94" t="s">
        <v>247</v>
      </c>
      <c r="C8" s="348"/>
      <c r="D8" s="348"/>
      <c r="E8" s="348"/>
      <c r="F8" s="348"/>
      <c r="G8" s="399" t="s">
        <v>246</v>
      </c>
      <c r="H8" s="400"/>
      <c r="I8" s="388" t="s">
        <v>648</v>
      </c>
      <c r="J8" s="389"/>
      <c r="K8" s="389"/>
      <c r="L8" s="389"/>
      <c r="M8" s="341"/>
      <c r="N8" s="341"/>
      <c r="O8" s="341"/>
      <c r="P8" s="341"/>
      <c r="Q8" s="341"/>
      <c r="R8" s="341"/>
      <c r="S8" s="341"/>
      <c r="T8" s="341"/>
      <c r="U8" s="341"/>
      <c r="V8" s="341"/>
      <c r="W8" s="341"/>
      <c r="X8" s="341"/>
      <c r="Y8" s="341"/>
      <c r="Z8" s="341"/>
      <c r="AA8" s="341"/>
      <c r="AB8" s="341"/>
      <c r="AC8" s="341"/>
      <c r="AD8" s="341"/>
      <c r="AE8" s="341"/>
      <c r="AF8" s="341"/>
      <c r="AG8" s="341"/>
      <c r="AH8" s="95"/>
      <c r="AI8" s="388" t="s">
        <v>649</v>
      </c>
      <c r="AJ8" s="390"/>
      <c r="AK8" s="390"/>
      <c r="AL8" s="390"/>
      <c r="AM8" s="390"/>
      <c r="AN8" s="390"/>
      <c r="AO8" s="390"/>
      <c r="AP8" s="341"/>
      <c r="AQ8" s="341"/>
      <c r="AR8" s="341"/>
      <c r="AS8" s="341"/>
      <c r="AT8" s="341"/>
      <c r="AU8" s="96"/>
      <c r="AV8" s="341"/>
      <c r="AW8" s="341"/>
      <c r="AX8" s="341"/>
      <c r="AY8" s="341"/>
      <c r="AZ8" s="341"/>
      <c r="BA8" s="95"/>
      <c r="BB8" s="391" t="s">
        <v>296</v>
      </c>
      <c r="BC8" s="389"/>
      <c r="BD8" s="389"/>
      <c r="BE8" s="389"/>
      <c r="BF8" s="389"/>
      <c r="BG8" s="389"/>
      <c r="BH8" s="389"/>
      <c r="BI8" s="392"/>
      <c r="BJ8" s="97" t="s">
        <v>291</v>
      </c>
    </row>
    <row r="9" spans="1:62" s="36" customFormat="1" ht="42.75" customHeight="1" x14ac:dyDescent="0.25">
      <c r="A9" s="180" t="s">
        <v>236</v>
      </c>
      <c r="B9" s="94" t="s">
        <v>245</v>
      </c>
      <c r="C9" s="349"/>
      <c r="D9" s="349"/>
      <c r="E9" s="349"/>
      <c r="F9" s="349"/>
      <c r="G9" s="380" t="s">
        <v>248</v>
      </c>
      <c r="H9" s="380"/>
      <c r="I9" s="99" t="s">
        <v>6</v>
      </c>
      <c r="J9" s="100"/>
      <c r="K9" s="100"/>
      <c r="L9" s="100"/>
      <c r="M9" s="100"/>
      <c r="N9" s="100"/>
      <c r="O9" s="100"/>
      <c r="P9" s="101"/>
      <c r="Q9" s="102" t="s">
        <v>7</v>
      </c>
      <c r="R9" s="100"/>
      <c r="S9" s="100"/>
      <c r="T9" s="100"/>
      <c r="U9" s="100"/>
      <c r="V9" s="100"/>
      <c r="W9" s="100"/>
      <c r="X9" s="101"/>
      <c r="Y9" s="367" t="s">
        <v>8</v>
      </c>
      <c r="Z9" s="368"/>
      <c r="AA9" s="367" t="s">
        <v>9</v>
      </c>
      <c r="AB9" s="368"/>
      <c r="AC9" s="381"/>
      <c r="AD9" s="367" t="s">
        <v>10</v>
      </c>
      <c r="AE9" s="381"/>
      <c r="AF9" s="367" t="s">
        <v>11</v>
      </c>
      <c r="AG9" s="368"/>
      <c r="AH9" s="365" t="s">
        <v>259</v>
      </c>
      <c r="AI9" s="375" t="s">
        <v>260</v>
      </c>
      <c r="AJ9" s="375"/>
      <c r="AK9" s="375"/>
      <c r="AL9" s="375"/>
      <c r="AM9" s="375"/>
      <c r="AN9" s="375"/>
      <c r="AO9" s="371" t="s">
        <v>276</v>
      </c>
      <c r="AP9" s="375"/>
      <c r="AQ9" s="375"/>
      <c r="AR9" s="375"/>
      <c r="AS9" s="375"/>
      <c r="AT9" s="375"/>
      <c r="AU9" s="375"/>
      <c r="AV9" s="375"/>
      <c r="AW9" s="371" t="s">
        <v>13</v>
      </c>
      <c r="AX9" s="375"/>
      <c r="AY9" s="367" t="s">
        <v>14</v>
      </c>
      <c r="AZ9" s="368"/>
      <c r="BA9" s="369" t="s">
        <v>279</v>
      </c>
      <c r="BB9" s="372" t="s">
        <v>650</v>
      </c>
      <c r="BC9" s="373"/>
      <c r="BD9" s="373"/>
      <c r="BE9" s="373"/>
      <c r="BF9" s="373"/>
      <c r="BG9" s="374" t="s">
        <v>651</v>
      </c>
      <c r="BH9" s="368"/>
      <c r="BI9" s="365" t="s">
        <v>294</v>
      </c>
      <c r="BJ9" s="357" t="s">
        <v>293</v>
      </c>
    </row>
    <row r="10" spans="1:62" s="37" customFormat="1" ht="94.5" x14ac:dyDescent="0.25">
      <c r="A10" s="103"/>
      <c r="B10" s="104" t="s">
        <v>125</v>
      </c>
      <c r="C10" s="104"/>
      <c r="D10" s="104"/>
      <c r="E10" s="104"/>
      <c r="F10" s="104"/>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357"/>
      <c r="AI10" s="118" t="s">
        <v>261</v>
      </c>
      <c r="AJ10" s="119" t="s">
        <v>262</v>
      </c>
      <c r="AK10" s="119" t="s">
        <v>263</v>
      </c>
      <c r="AL10" s="119" t="s">
        <v>264</v>
      </c>
      <c r="AM10" s="119" t="s">
        <v>29</v>
      </c>
      <c r="AN10" s="365" t="s">
        <v>12</v>
      </c>
      <c r="AO10" s="110" t="s">
        <v>30</v>
      </c>
      <c r="AP10" s="109" t="s">
        <v>31</v>
      </c>
      <c r="AQ10" s="109" t="s">
        <v>32</v>
      </c>
      <c r="AR10" s="109" t="s">
        <v>33</v>
      </c>
      <c r="AS10" s="109" t="s">
        <v>34</v>
      </c>
      <c r="AT10" s="109" t="s">
        <v>35</v>
      </c>
      <c r="AU10" s="108" t="s">
        <v>29</v>
      </c>
      <c r="AV10" s="365" t="s">
        <v>12</v>
      </c>
      <c r="AW10" s="111" t="s">
        <v>277</v>
      </c>
      <c r="AX10" s="109" t="s">
        <v>278</v>
      </c>
      <c r="AY10" s="107" t="s">
        <v>36</v>
      </c>
      <c r="AZ10" s="109" t="s">
        <v>37</v>
      </c>
      <c r="BA10" s="370"/>
      <c r="BB10" s="108" t="s">
        <v>652</v>
      </c>
      <c r="BC10" s="108" t="s">
        <v>341</v>
      </c>
      <c r="BD10" s="109" t="s">
        <v>287</v>
      </c>
      <c r="BE10" s="109" t="s">
        <v>290</v>
      </c>
      <c r="BF10" s="108" t="s">
        <v>342</v>
      </c>
      <c r="BG10" s="109" t="s">
        <v>299</v>
      </c>
      <c r="BH10" s="109" t="s">
        <v>298</v>
      </c>
      <c r="BI10" s="357"/>
      <c r="BJ10" s="358"/>
    </row>
    <row r="11" spans="1:62" s="38" customFormat="1" ht="12.75" x14ac:dyDescent="0.25">
      <c r="A11" s="112"/>
      <c r="B11" s="314" t="s">
        <v>126</v>
      </c>
      <c r="C11" s="314"/>
      <c r="D11" s="314"/>
      <c r="E11" s="314"/>
      <c r="F11" s="314"/>
      <c r="G11" s="315" t="s">
        <v>127</v>
      </c>
      <c r="H11" s="316" t="s">
        <v>127</v>
      </c>
      <c r="I11" s="316" t="s">
        <v>128</v>
      </c>
      <c r="J11" s="316" t="s">
        <v>128</v>
      </c>
      <c r="K11" s="316" t="s">
        <v>128</v>
      </c>
      <c r="L11" s="316" t="s">
        <v>128</v>
      </c>
      <c r="M11" s="316" t="s">
        <v>128</v>
      </c>
      <c r="N11" s="316" t="s">
        <v>128</v>
      </c>
      <c r="O11" s="316" t="s">
        <v>128</v>
      </c>
      <c r="P11" s="316" t="s">
        <v>128</v>
      </c>
      <c r="Q11" s="316" t="s">
        <v>128</v>
      </c>
      <c r="R11" s="316" t="s">
        <v>128</v>
      </c>
      <c r="S11" s="316" t="s">
        <v>128</v>
      </c>
      <c r="T11" s="316" t="s">
        <v>128</v>
      </c>
      <c r="U11" s="316" t="s">
        <v>128</v>
      </c>
      <c r="V11" s="316" t="s">
        <v>128</v>
      </c>
      <c r="W11" s="316" t="s">
        <v>128</v>
      </c>
      <c r="X11" s="316" t="s">
        <v>128</v>
      </c>
      <c r="Y11" s="316" t="s">
        <v>128</v>
      </c>
      <c r="Z11" s="316" t="s">
        <v>128</v>
      </c>
      <c r="AA11" s="316" t="s">
        <v>252</v>
      </c>
      <c r="AB11" s="316" t="s">
        <v>252</v>
      </c>
      <c r="AC11" s="316" t="s">
        <v>252</v>
      </c>
      <c r="AD11" s="316" t="s">
        <v>128</v>
      </c>
      <c r="AE11" s="316" t="s">
        <v>129</v>
      </c>
      <c r="AF11" s="316" t="s">
        <v>128</v>
      </c>
      <c r="AG11" s="317" t="s">
        <v>253</v>
      </c>
      <c r="AH11" s="366"/>
      <c r="AI11" s="318" t="s">
        <v>129</v>
      </c>
      <c r="AJ11" s="317" t="s">
        <v>129</v>
      </c>
      <c r="AK11" s="317" t="s">
        <v>129</v>
      </c>
      <c r="AL11" s="317" t="s">
        <v>129</v>
      </c>
      <c r="AM11" s="317" t="s">
        <v>129</v>
      </c>
      <c r="AN11" s="366"/>
      <c r="AO11" s="319" t="s">
        <v>253</v>
      </c>
      <c r="AP11" s="317" t="s">
        <v>253</v>
      </c>
      <c r="AQ11" s="317" t="s">
        <v>253</v>
      </c>
      <c r="AR11" s="317" t="s">
        <v>253</v>
      </c>
      <c r="AS11" s="317" t="s">
        <v>253</v>
      </c>
      <c r="AT11" s="317" t="s">
        <v>253</v>
      </c>
      <c r="AU11" s="317" t="s">
        <v>253</v>
      </c>
      <c r="AV11" s="366"/>
      <c r="AW11" s="320" t="s">
        <v>252</v>
      </c>
      <c r="AX11" s="317" t="s">
        <v>252</v>
      </c>
      <c r="AY11" s="316"/>
      <c r="AZ11" s="317"/>
      <c r="BA11" s="371"/>
      <c r="BB11" s="317" t="s">
        <v>286</v>
      </c>
      <c r="BC11" s="317" t="s">
        <v>130</v>
      </c>
      <c r="BD11" s="317" t="s">
        <v>130</v>
      </c>
      <c r="BE11" s="317" t="s">
        <v>130</v>
      </c>
      <c r="BF11" s="317" t="s">
        <v>130</v>
      </c>
      <c r="BG11" s="317"/>
      <c r="BH11" s="317" t="s">
        <v>130</v>
      </c>
      <c r="BI11" s="366"/>
      <c r="BJ11" s="115"/>
    </row>
    <row r="12" spans="1:62" s="29" customFormat="1" ht="11.25" customHeight="1" x14ac:dyDescent="0.2">
      <c r="A12" s="181"/>
      <c r="B12" s="40"/>
      <c r="C12" s="40"/>
      <c r="D12" s="40"/>
      <c r="E12" s="40"/>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11"/>
      <c r="AH12" s="93"/>
      <c r="AI12" s="312"/>
      <c r="AJ12" s="42"/>
      <c r="AK12" s="42"/>
      <c r="AL12" s="42"/>
      <c r="AM12" s="42"/>
      <c r="AN12" s="120"/>
      <c r="AO12" s="42"/>
      <c r="AP12" s="42"/>
      <c r="AQ12" s="42"/>
      <c r="AR12" s="42"/>
      <c r="AS12" s="42"/>
      <c r="AT12" s="42"/>
      <c r="AU12" s="311"/>
      <c r="AV12" s="93"/>
      <c r="AW12" s="42"/>
      <c r="AX12" s="42"/>
      <c r="AY12" s="42"/>
      <c r="AZ12" s="311"/>
      <c r="BA12" s="93"/>
      <c r="BB12" s="42"/>
      <c r="BC12" s="42"/>
      <c r="BD12" s="42"/>
      <c r="BE12" s="42"/>
      <c r="BF12" s="42"/>
      <c r="BG12" s="43"/>
      <c r="BH12" s="42"/>
      <c r="BI12" s="142"/>
      <c r="BJ12" s="43"/>
    </row>
    <row r="13" spans="1:62" s="51" customFormat="1" ht="11.25" customHeight="1" x14ac:dyDescent="0.15">
      <c r="A13" s="182" t="s">
        <v>346</v>
      </c>
      <c r="B13" s="171"/>
      <c r="C13" s="171"/>
      <c r="D13" s="171"/>
      <c r="E13" s="171"/>
      <c r="F13" s="171"/>
      <c r="G13" s="45">
        <f>IF(COUNT('2. Collected Data'!G13,'2. Collected Data'!G113,'2. Collected Data'!G213)&lt;=1,"",AVERAGE('2. Collected Data'!G13,'2. Collected Data'!G113,'2. Collected Data'!G213))</f>
        <v>29273</v>
      </c>
      <c r="H13" s="45">
        <f>IF(COUNT('2. Collected Data'!H13,'2. Collected Data'!H113,'2. Collected Data'!H213)&lt;=1,"",AVERAGE('2. Collected Data'!H13,'2. Collected Data'!H113,'2. Collected Data'!H213))</f>
        <v>10891</v>
      </c>
      <c r="I13" s="47">
        <f>IF(COUNT('2. Collected Data'!I13,'2. Collected Data'!I113,'2. Collected Data'!I213)&lt;=1,"",AVERAGE('2. Collected Data'!I13,'2. Collected Data'!I113,'2. Collected Data'!I213))</f>
        <v>72.5</v>
      </c>
      <c r="J13" s="47">
        <f>IF(COUNT('2. Collected Data'!J13,'2. Collected Data'!J113,'2. Collected Data'!J213)&lt;=1,"",AVERAGE('2. Collected Data'!J13,'2. Collected Data'!J113,'2. Collected Data'!J213))</f>
        <v>21.5</v>
      </c>
      <c r="K13" s="47">
        <f>IF(COUNT('2. Collected Data'!K13,'2. Collected Data'!K113,'2. Collected Data'!K213)&lt;=1,"",AVERAGE('2. Collected Data'!K13,'2. Collected Data'!K113,'2. Collected Data'!K213))</f>
        <v>0</v>
      </c>
      <c r="L13" s="47">
        <f>IF(COUNT('2. Collected Data'!L13,'2. Collected Data'!L113,'2. Collected Data'!L213)&lt;=1,"",AVERAGE('2. Collected Data'!L13,'2. Collected Data'!L113,'2. Collected Data'!L213))</f>
        <v>0</v>
      </c>
      <c r="M13" s="47">
        <f>IF(COUNT('2. Collected Data'!M13,'2. Collected Data'!M113,'2. Collected Data'!M213)&lt;=1,"",AVERAGE('2. Collected Data'!M13,'2. Collected Data'!M113,'2. Collected Data'!M213))</f>
        <v>0</v>
      </c>
      <c r="N13" s="47">
        <f>IF(COUNT('2. Collected Data'!N13,'2. Collected Data'!N113,'2. Collected Data'!N213)&lt;=1,"",AVERAGE('2. Collected Data'!N13,'2. Collected Data'!N113,'2. Collected Data'!N213))</f>
        <v>0</v>
      </c>
      <c r="O13" s="47">
        <f>IF(COUNT('2. Collected Data'!O13,'2. Collected Data'!O113,'2. Collected Data'!O213)&lt;=1,"",AVERAGE('2. Collected Data'!O13,'2. Collected Data'!O113,'2. Collected Data'!O213))</f>
        <v>13</v>
      </c>
      <c r="P13" s="47">
        <f>IF(COUNT('2. Collected Data'!P13,'2. Collected Data'!P113,'2. Collected Data'!P213)&lt;=1,"",AVERAGE('2. Collected Data'!P13,'2. Collected Data'!P113,'2. Collected Data'!P213))</f>
        <v>1</v>
      </c>
      <c r="Q13" s="47">
        <f>IF(COUNT('2. Collected Data'!Q13,'2. Collected Data'!Q113,'2. Collected Data'!Q213)&lt;=1,"",AVERAGE('2. Collected Data'!Q13,'2. Collected Data'!Q113,'2. Collected Data'!Q213))</f>
        <v>0</v>
      </c>
      <c r="R13" s="47">
        <f>IF(COUNT('2. Collected Data'!R13,'2. Collected Data'!R113,'2. Collected Data'!R213)&lt;=1,"",AVERAGE('2. Collected Data'!R13,'2. Collected Data'!R113,'2. Collected Data'!R213))</f>
        <v>5.5</v>
      </c>
      <c r="S13" s="47">
        <f>IF(COUNT('2. Collected Data'!S13,'2. Collected Data'!S113,'2. Collected Data'!S213)&lt;=1,"",AVERAGE('2. Collected Data'!S13,'2. Collected Data'!S113,'2. Collected Data'!S213))</f>
        <v>0</v>
      </c>
      <c r="T13" s="47">
        <f>IF(COUNT('2. Collected Data'!T13,'2. Collected Data'!T113,'2. Collected Data'!T213)&lt;=1,"",AVERAGE('2. Collected Data'!T13,'2. Collected Data'!T113,'2. Collected Data'!T213))</f>
        <v>0</v>
      </c>
      <c r="U13" s="47">
        <f>IF(COUNT('2. Collected Data'!U13,'2. Collected Data'!U113,'2. Collected Data'!U213)&lt;=1,"",AVERAGE('2. Collected Data'!U13,'2. Collected Data'!U113,'2. Collected Data'!U213))</f>
        <v>0</v>
      </c>
      <c r="V13" s="47">
        <f>IF(COUNT('2. Collected Data'!V13,'2. Collected Data'!V113,'2. Collected Data'!V213)&lt;=1,"",AVERAGE('2. Collected Data'!V13,'2. Collected Data'!V113,'2. Collected Data'!V213))</f>
        <v>0</v>
      </c>
      <c r="W13" s="47">
        <f>IF(COUNT('2. Collected Data'!W13,'2. Collected Data'!W113,'2. Collected Data'!W213)&lt;=1,"",AVERAGE('2. Collected Data'!W13,'2. Collected Data'!W113,'2. Collected Data'!W213))</f>
        <v>0</v>
      </c>
      <c r="X13" s="47">
        <f>IF(COUNT('2. Collected Data'!X13,'2. Collected Data'!X113,'2. Collected Data'!X213)&lt;=1,"",AVERAGE('2. Collected Data'!X13,'2. Collected Data'!X113,'2. Collected Data'!X213))</f>
        <v>0</v>
      </c>
      <c r="Y13" s="47">
        <f>IF(COUNT('2. Collected Data'!Y13,'2. Collected Data'!Y113,'2. Collected Data'!Y213)&lt;=1,"",AVERAGE('2. Collected Data'!Y13,'2. Collected Data'!Y113,'2. Collected Data'!Y213))</f>
        <v>587.5</v>
      </c>
      <c r="Z13" s="47">
        <f>IF(COUNT('2. Collected Data'!Z13,'2. Collected Data'!Z113,'2. Collected Data'!Z213)&lt;=1,"",AVERAGE('2. Collected Data'!Z13,'2. Collected Data'!Z113,'2. Collected Data'!Z213))</f>
        <v>0</v>
      </c>
      <c r="AA13" s="185">
        <f>IF(COUNT('2. Collected Data'!AA13,'2. Collected Data'!AA113,'2. Collected Data'!AA213)&lt;=1,"",AVERAGE('2. Collected Data'!AA13,'2. Collected Data'!AA113,'2. Collected Data'!AA213))</f>
        <v>1</v>
      </c>
      <c r="AB13" s="185">
        <f>IF(COUNT('2. Collected Data'!AB13,'2. Collected Data'!AB113,'2. Collected Data'!AB213)&lt;=1,"",AVERAGE('2. Collected Data'!AB13,'2. Collected Data'!AB113,'2. Collected Data'!AB213))</f>
        <v>0</v>
      </c>
      <c r="AC13" s="185">
        <f>IF(COUNT('2. Collected Data'!AC13,'2. Collected Data'!AC113,'2. Collected Data'!AC213)&lt;=1,"",AVERAGE('2. Collected Data'!AC13,'2. Collected Data'!AC113,'2. Collected Data'!AC213))</f>
        <v>0</v>
      </c>
      <c r="AD13" s="47">
        <f>IF(COUNT('2. Collected Data'!AD13,'2. Collected Data'!AD113,'2. Collected Data'!AD213)&lt;=1,"",AVERAGE('2. Collected Data'!AD13,'2. Collected Data'!AD113,'2. Collected Data'!AD213))</f>
        <v>13</v>
      </c>
      <c r="AE13" s="47">
        <f>IF(COUNT('2. Collected Data'!AE13,'2. Collected Data'!AE113,'2. Collected Data'!AE213)&lt;=1,"",AVERAGE('2. Collected Data'!AE13,'2. Collected Data'!AE113,'2. Collected Data'!AE213))</f>
        <v>9150</v>
      </c>
      <c r="AF13" s="47">
        <f>IF(COUNT('2. Collected Data'!AF13,'2. Collected Data'!AF113,'2. Collected Data'!AF213)&lt;=1,"",AVERAGE('2. Collected Data'!AF13,'2. Collected Data'!AF113,'2. Collected Data'!AF213))</f>
        <v>15</v>
      </c>
      <c r="AG13" s="85">
        <f>IF(COUNT('2. Collected Data'!AG13,'2. Collected Data'!AG113,'2. Collected Data'!AG213)&lt;=1,"",AVERAGE('2. Collected Data'!AG13,'2. Collected Data'!AG113,'2. Collected Data'!AG213))</f>
        <v>377237</v>
      </c>
      <c r="AH13" s="88"/>
      <c r="AI13" s="121">
        <f>IF(COUNT('2. Collected Data'!AI13,'2. Collected Data'!AI113,'2. Collected Data'!AI213)&lt;=1,"",AVERAGE('2. Collected Data'!AI13,'2. Collected Data'!AI113,'2. Collected Data'!AI213))</f>
        <v>3860</v>
      </c>
      <c r="AJ13" s="47">
        <f>IF(COUNT('2. Collected Data'!AJ13,'2. Collected Data'!AJ113,'2. Collected Data'!AJ213)&lt;=1,"",AVERAGE('2. Collected Data'!AJ13,'2. Collected Data'!AJ113,'2. Collected Data'!AJ213))</f>
        <v>8757.5</v>
      </c>
      <c r="AK13" s="47">
        <f>IF(COUNT('2. Collected Data'!AK13,'2. Collected Data'!AK113,'2. Collected Data'!AK213)&lt;=1,"",AVERAGE('2. Collected Data'!AK13,'2. Collected Data'!AK113,'2. Collected Data'!AK213))</f>
        <v>0</v>
      </c>
      <c r="AL13" s="47">
        <f>IF(COUNT('2. Collected Data'!AL13,'2. Collected Data'!AL113,'2. Collected Data'!AL213)&lt;=1,"",AVERAGE('2. Collected Data'!AL13,'2. Collected Data'!AL113,'2. Collected Data'!AL213))</f>
        <v>1455</v>
      </c>
      <c r="AM13" s="47">
        <f>IF(COUNT('2. Collected Data'!AM13,'2. Collected Data'!AM113,'2. Collected Data'!AM213)&lt;=1,"",AVERAGE('2. Collected Data'!AM13,'2. Collected Data'!AM113,'2. Collected Data'!AM213))</f>
        <v>46.5</v>
      </c>
      <c r="AN13" s="122"/>
      <c r="AO13" s="47">
        <f>IF(COUNT('2. Collected Data'!AO13,'2. Collected Data'!AO113,'2. Collected Data'!AO213)&lt;=1,"",AVERAGE('2. Collected Data'!AO13,'2. Collected Data'!AO113,'2. Collected Data'!AO213))</f>
        <v>116325</v>
      </c>
      <c r="AP13" s="47">
        <f>IF(COUNT('2. Collected Data'!AP13,'2. Collected Data'!AP113,'2. Collected Data'!AP213)&lt;=1,"",AVERAGE('2. Collected Data'!AP13,'2. Collected Data'!AP113,'2. Collected Data'!AP213))</f>
        <v>24608</v>
      </c>
      <c r="AQ13" s="47">
        <f>IF(COUNT('2. Collected Data'!AQ13,'2. Collected Data'!AQ113,'2. Collected Data'!AQ213)&lt;=1,"",AVERAGE('2. Collected Data'!AQ13,'2. Collected Data'!AQ113,'2. Collected Data'!AQ213))</f>
        <v>0</v>
      </c>
      <c r="AR13" s="47">
        <f>IF(COUNT('2. Collected Data'!AR13,'2. Collected Data'!AR113,'2. Collected Data'!AR213)&lt;=1,"",AVERAGE('2. Collected Data'!AR13,'2. Collected Data'!AR113,'2. Collected Data'!AR213))</f>
        <v>0</v>
      </c>
      <c r="AS13" s="47">
        <f>IF(COUNT('2. Collected Data'!AS13,'2. Collected Data'!AS113,'2. Collected Data'!AS213)&lt;=1,"",AVERAGE('2. Collected Data'!AS13,'2. Collected Data'!AS113,'2. Collected Data'!AS213))</f>
        <v>0</v>
      </c>
      <c r="AT13" s="47">
        <f>IF(COUNT('2. Collected Data'!AT13,'2. Collected Data'!AT113,'2. Collected Data'!AT213)&lt;=1,"",AVERAGE('2. Collected Data'!AT13,'2. Collected Data'!AT113,'2. Collected Data'!AT213))</f>
        <v>0</v>
      </c>
      <c r="AU13" s="85">
        <f>IF(COUNT('2. Collected Data'!AU13,'2. Collected Data'!AU113,'2. Collected Data'!AU213)&lt;=1,"",AVERAGE('2. Collected Data'!AU13,'2. Collected Data'!AU113,'2. Collected Data'!AU213))</f>
        <v>10500</v>
      </c>
      <c r="AV13" s="88"/>
      <c r="AW13" s="185">
        <f>IF(COUNT('2. Collected Data'!AW13,'2. Collected Data'!AW113,'2. Collected Data'!AW213)&lt;=1,"",AVERAGE('2. Collected Data'!AW13,'2. Collected Data'!AW113,'2. Collected Data'!AW213))</f>
        <v>1</v>
      </c>
      <c r="AX13" s="185">
        <f>IF(COUNT('2. Collected Data'!AX13,'2. Collected Data'!AX113,'2. Collected Data'!AX213)&lt;=1,"",AVERAGE('2. Collected Data'!AX13,'2. Collected Data'!AX113,'2. Collected Data'!AX213))</f>
        <v>0</v>
      </c>
      <c r="AY13" s="50"/>
      <c r="AZ13" s="91"/>
      <c r="BA13" s="88"/>
      <c r="BB13" s="78">
        <f>IF(COUNT('2. Collected Data'!BB13,'2. Collected Data'!BB113,'2. Collected Data'!BB213)&lt;=1,"",AVERAGE('2. Collected Data'!BB13,'2. Collected Data'!BB113,'2. Collected Data'!BB213))</f>
        <v>170.435</v>
      </c>
      <c r="BC13" s="75" t="str">
        <f>IF(COUNT('2. Collected Data'!BC13,'2. Collected Data'!BC113,'2. Collected Data'!BC213)&lt;=1,"",AVERAGE('2. Collected Data'!BC13,'2. Collected Data'!BC113,'2. Collected Data'!BC213))</f>
        <v/>
      </c>
      <c r="BD13" s="75" t="str">
        <f>IF(COUNT('2. Collected Data'!BD13,'2. Collected Data'!BD113,'2. Collected Data'!BD213)&lt;=1,"",AVERAGE('2. Collected Data'!BD13,'2. Collected Data'!BD113,'2. Collected Data'!BD213))</f>
        <v/>
      </c>
      <c r="BE13" s="75" t="str">
        <f>IF(COUNT('2. Collected Data'!BE13,'2. Collected Data'!BE113,'2. Collected Data'!BE213)&lt;=1,"",AVERAGE('2. Collected Data'!BE13,'2. Collected Data'!BE113,'2. Collected Data'!BE213))</f>
        <v/>
      </c>
      <c r="BF13" s="75" t="str">
        <f>IF(COUNT('2. Collected Data'!BF13,'2. Collected Data'!BF113,'2. Collected Data'!BF213)&lt;=1,"",AVERAGE('2. Collected Data'!BF13,'2. Collected Data'!BF113,'2. Collected Data'!BF213))</f>
        <v/>
      </c>
      <c r="BG13" s="50"/>
      <c r="BH13" s="78" t="str">
        <f>IF(COUNT('2. Collected Data'!BH13,'2. Collected Data'!BH113,'2. Collected Data'!BH213)&lt;=1,"",AVERAGE('2. Collected Data'!BH13,'2. Collected Data'!BH113,'2. Collected Data'!BH213))</f>
        <v/>
      </c>
      <c r="BI13" s="130"/>
      <c r="BJ13" s="50"/>
    </row>
    <row r="14" spans="1:62" s="51" customFormat="1" ht="11.25" customHeight="1" x14ac:dyDescent="0.15">
      <c r="A14" s="89" t="s">
        <v>345</v>
      </c>
      <c r="B14" s="171"/>
      <c r="C14" s="171"/>
      <c r="D14" s="171"/>
      <c r="E14" s="171"/>
      <c r="F14" s="171"/>
      <c r="G14" s="45">
        <f>IF(COUNT('2. Collected Data'!G14,'2. Collected Data'!G114,'2. Collected Data'!G214)&lt;=1,"",AVERAGE('2. Collected Data'!G14,'2. Collected Data'!G114,'2. Collected Data'!G214))</f>
        <v>13383</v>
      </c>
      <c r="H14" s="41">
        <f>IF(COUNT('2. Collected Data'!H14,'2. Collected Data'!H114,'2. Collected Data'!H214)&lt;=1,"",AVERAGE('2. Collected Data'!H14,'2. Collected Data'!H114,'2. Collected Data'!H214))</f>
        <v>5613.5</v>
      </c>
      <c r="I14" s="47">
        <f>IF(COUNT('2. Collected Data'!I14,'2. Collected Data'!I114,'2. Collected Data'!I214)&lt;=1,"",AVERAGE('2. Collected Data'!I14,'2. Collected Data'!I114,'2. Collected Data'!I214))</f>
        <v>279</v>
      </c>
      <c r="J14" s="47">
        <f>IF(COUNT('2. Collected Data'!J14,'2. Collected Data'!J114,'2. Collected Data'!J214)&lt;=1,"",AVERAGE('2. Collected Data'!J14,'2. Collected Data'!J114,'2. Collected Data'!J214))</f>
        <v>300</v>
      </c>
      <c r="K14" s="47">
        <f>IF(COUNT('2. Collected Data'!K14,'2. Collected Data'!K114,'2. Collected Data'!K214)&lt;=1,"",AVERAGE('2. Collected Data'!K14,'2. Collected Data'!K114,'2. Collected Data'!K214))</f>
        <v>86</v>
      </c>
      <c r="L14" s="47">
        <f>IF(COUNT('2. Collected Data'!L14,'2. Collected Data'!L114,'2. Collected Data'!L214)&lt;=1,"",AVERAGE('2. Collected Data'!L14,'2. Collected Data'!L114,'2. Collected Data'!L214))</f>
        <v>9</v>
      </c>
      <c r="M14" s="47">
        <f>IF(COUNT('2. Collected Data'!M14,'2. Collected Data'!M114,'2. Collected Data'!M214)&lt;=1,"",AVERAGE('2. Collected Data'!M14,'2. Collected Data'!M114,'2. Collected Data'!M214))</f>
        <v>205</v>
      </c>
      <c r="N14" s="47">
        <f>IF(COUNT('2. Collected Data'!N14,'2. Collected Data'!N114,'2. Collected Data'!N214)&lt;=1,"",AVERAGE('2. Collected Data'!N14,'2. Collected Data'!N114,'2. Collected Data'!N214))</f>
        <v>235</v>
      </c>
      <c r="O14" s="47">
        <f>IF(COUNT('2. Collected Data'!O14,'2. Collected Data'!O114,'2. Collected Data'!O214)&lt;=1,"",AVERAGE('2. Collected Data'!O14,'2. Collected Data'!O114,'2. Collected Data'!O214))</f>
        <v>24</v>
      </c>
      <c r="P14" s="47">
        <f>IF(COUNT('2. Collected Data'!P14,'2. Collected Data'!P114,'2. Collected Data'!P214)&lt;=1,"",AVERAGE('2. Collected Data'!P14,'2. Collected Data'!P114,'2. Collected Data'!P214))</f>
        <v>0</v>
      </c>
      <c r="Q14" s="47">
        <f>IF(COUNT('2. Collected Data'!Q14,'2. Collected Data'!Q114,'2. Collected Data'!Q214)&lt;=1,"",AVERAGE('2. Collected Data'!Q14,'2. Collected Data'!Q114,'2. Collected Data'!Q214))</f>
        <v>0</v>
      </c>
      <c r="R14" s="47">
        <f>IF(COUNT('2. Collected Data'!R14,'2. Collected Data'!R114,'2. Collected Data'!R214)&lt;=1,"",AVERAGE('2. Collected Data'!R14,'2. Collected Data'!R114,'2. Collected Data'!R214))</f>
        <v>0</v>
      </c>
      <c r="S14" s="47">
        <f>IF(COUNT('2. Collected Data'!S14,'2. Collected Data'!S114,'2. Collected Data'!S214)&lt;=1,"",AVERAGE('2. Collected Data'!S14,'2. Collected Data'!S114,'2. Collected Data'!S214))</f>
        <v>0</v>
      </c>
      <c r="T14" s="47">
        <f>IF(COUNT('2. Collected Data'!T14,'2. Collected Data'!T114,'2. Collected Data'!T214)&lt;=1,"",AVERAGE('2. Collected Data'!T14,'2. Collected Data'!T114,'2. Collected Data'!T214))</f>
        <v>0</v>
      </c>
      <c r="U14" s="47">
        <f>IF(COUNT('2. Collected Data'!U14,'2. Collected Data'!U114,'2. Collected Data'!U214)&lt;=1,"",AVERAGE('2. Collected Data'!U14,'2. Collected Data'!U114,'2. Collected Data'!U214))</f>
        <v>0</v>
      </c>
      <c r="V14" s="47">
        <f>IF(COUNT('2. Collected Data'!V14,'2. Collected Data'!V114,'2. Collected Data'!V214)&lt;=1,"",AVERAGE('2. Collected Data'!V14,'2. Collected Data'!V114,'2. Collected Data'!V214))</f>
        <v>0</v>
      </c>
      <c r="W14" s="47">
        <f>IF(COUNT('2. Collected Data'!W14,'2. Collected Data'!W114,'2. Collected Data'!W214)&lt;=1,"",AVERAGE('2. Collected Data'!W14,'2. Collected Data'!W114,'2. Collected Data'!W214))</f>
        <v>0</v>
      </c>
      <c r="X14" s="47">
        <f>IF(COUNT('2. Collected Data'!X14,'2. Collected Data'!X114,'2. Collected Data'!X214)&lt;=1,"",AVERAGE('2. Collected Data'!X14,'2. Collected Data'!X114,'2. Collected Data'!X214))</f>
        <v>0</v>
      </c>
      <c r="Y14" s="47">
        <f>IF(COUNT('2. Collected Data'!Y14,'2. Collected Data'!Y114,'2. Collected Data'!Y214)&lt;=1,"",AVERAGE('2. Collected Data'!Y14,'2. Collected Data'!Y114,'2. Collected Data'!Y214))</f>
        <v>194.5</v>
      </c>
      <c r="Z14" s="47">
        <f>IF(COUNT('2. Collected Data'!Z14,'2. Collected Data'!Z114,'2. Collected Data'!Z214)&lt;=1,"",AVERAGE('2. Collected Data'!Z14,'2. Collected Data'!Z114,'2. Collected Data'!Z214))</f>
        <v>14</v>
      </c>
      <c r="AA14" s="185">
        <f>IF(COUNT('2. Collected Data'!AA14,'2. Collected Data'!AA114,'2. Collected Data'!AA214)&lt;=1,"",AVERAGE('2. Collected Data'!AA14,'2. Collected Data'!AA114,'2. Collected Data'!AA214))</f>
        <v>1</v>
      </c>
      <c r="AB14" s="185">
        <f>IF(COUNT('2. Collected Data'!AB14,'2. Collected Data'!AB114,'2. Collected Data'!AB214)&lt;=1,"",AVERAGE('2. Collected Data'!AB14,'2. Collected Data'!AB114,'2. Collected Data'!AB214))</f>
        <v>0</v>
      </c>
      <c r="AC14" s="185">
        <f>IF(COUNT('2. Collected Data'!AC14,'2. Collected Data'!AC114,'2. Collected Data'!AC214)&lt;=1,"",AVERAGE('2. Collected Data'!AC14,'2. Collected Data'!AC114,'2. Collected Data'!AC214))</f>
        <v>0</v>
      </c>
      <c r="AD14" s="47">
        <f>IF(COUNT('2. Collected Data'!AD14,'2. Collected Data'!AD114,'2. Collected Data'!AD214)&lt;=1,"",AVERAGE('2. Collected Data'!AD14,'2. Collected Data'!AD114,'2. Collected Data'!AD214))</f>
        <v>14</v>
      </c>
      <c r="AE14" s="47">
        <f>IF(COUNT('2. Collected Data'!AE14,'2. Collected Data'!AE114,'2. Collected Data'!AE214)&lt;=1,"",AVERAGE('2. Collected Data'!AE14,'2. Collected Data'!AE114,'2. Collected Data'!AE214))</f>
        <v>8814.5</v>
      </c>
      <c r="AF14" s="47">
        <f>IF(COUNT('2. Collected Data'!AF14,'2. Collected Data'!AF114,'2. Collected Data'!AF214)&lt;=1,"",AVERAGE('2. Collected Data'!AF14,'2. Collected Data'!AF114,'2. Collected Data'!AF214))</f>
        <v>9</v>
      </c>
      <c r="AG14" s="85">
        <f>IF(COUNT('2. Collected Data'!AG14,'2. Collected Data'!AG114,'2. Collected Data'!AG214)&lt;=1,"",AVERAGE('2. Collected Data'!AG14,'2. Collected Data'!AG114,'2. Collected Data'!AG214))</f>
        <v>127000</v>
      </c>
      <c r="AH14" s="88"/>
      <c r="AI14" s="121" t="str">
        <f>IF(COUNT('2. Collected Data'!AI14,'2. Collected Data'!AI114,'2. Collected Data'!AI214)&lt;=1,"",AVERAGE('2. Collected Data'!AI14,'2. Collected Data'!AI114,'2. Collected Data'!AI214))</f>
        <v/>
      </c>
      <c r="AJ14" s="47" t="str">
        <f>IF(COUNT('2. Collected Data'!AJ14,'2. Collected Data'!AJ114,'2. Collected Data'!AJ214)&lt;=1,"",AVERAGE('2. Collected Data'!AJ14,'2. Collected Data'!AJ114,'2. Collected Data'!AJ214))</f>
        <v/>
      </c>
      <c r="AK14" s="47" t="str">
        <f>IF(COUNT('2. Collected Data'!AK14,'2. Collected Data'!AK114,'2. Collected Data'!AK214)&lt;=1,"",AVERAGE('2. Collected Data'!AK14,'2. Collected Data'!AK114,'2. Collected Data'!AK214))</f>
        <v/>
      </c>
      <c r="AL14" s="47" t="str">
        <f>IF(COUNT('2. Collected Data'!AL14,'2. Collected Data'!AL114,'2. Collected Data'!AL214)&lt;=1,"",AVERAGE('2. Collected Data'!AL14,'2. Collected Data'!AL114,'2. Collected Data'!AL214))</f>
        <v/>
      </c>
      <c r="AM14" s="47" t="str">
        <f>IF(COUNT('2. Collected Data'!AM14,'2. Collected Data'!AM114,'2. Collected Data'!AM214)&lt;=1,"",AVERAGE('2. Collected Data'!AM14,'2. Collected Data'!AM114,'2. Collected Data'!AM214))</f>
        <v/>
      </c>
      <c r="AN14" s="122"/>
      <c r="AO14" s="47" t="str">
        <f>IF(COUNT('2. Collected Data'!AO14,'2. Collected Data'!AO114,'2. Collected Data'!AO214)&lt;=1,"",AVERAGE('2. Collected Data'!AO14,'2. Collected Data'!AO114,'2. Collected Data'!AO214))</f>
        <v/>
      </c>
      <c r="AP14" s="47" t="str">
        <f>IF(COUNT('2. Collected Data'!AP14,'2. Collected Data'!AP114,'2. Collected Data'!AP214)&lt;=1,"",AVERAGE('2. Collected Data'!AP14,'2. Collected Data'!AP114,'2. Collected Data'!AP214))</f>
        <v/>
      </c>
      <c r="AQ14" s="47" t="str">
        <f>IF(COUNT('2. Collected Data'!AQ14,'2. Collected Data'!AQ114,'2. Collected Data'!AQ214)&lt;=1,"",AVERAGE('2. Collected Data'!AQ14,'2. Collected Data'!AQ114,'2. Collected Data'!AQ214))</f>
        <v/>
      </c>
      <c r="AR14" s="47" t="str">
        <f>IF(COUNT('2. Collected Data'!AR14,'2. Collected Data'!AR114,'2. Collected Data'!AR214)&lt;=1,"",AVERAGE('2. Collected Data'!AR14,'2. Collected Data'!AR114,'2. Collected Data'!AR214))</f>
        <v/>
      </c>
      <c r="AS14" s="47" t="str">
        <f>IF(COUNT('2. Collected Data'!AS14,'2. Collected Data'!AS114,'2. Collected Data'!AS214)&lt;=1,"",AVERAGE('2. Collected Data'!AS14,'2. Collected Data'!AS114,'2. Collected Data'!AS214))</f>
        <v/>
      </c>
      <c r="AT14" s="47" t="str">
        <f>IF(COUNT('2. Collected Data'!AT14,'2. Collected Data'!AT114,'2. Collected Data'!AT214)&lt;=1,"",AVERAGE('2. Collected Data'!AT14,'2. Collected Data'!AT114,'2. Collected Data'!AT214))</f>
        <v/>
      </c>
      <c r="AU14" s="85" t="str">
        <f>IF(COUNT('2. Collected Data'!AU14,'2. Collected Data'!AU114,'2. Collected Data'!AU214)&lt;=1,"",AVERAGE('2. Collected Data'!AU14,'2. Collected Data'!AU114,'2. Collected Data'!AU214))</f>
        <v/>
      </c>
      <c r="AV14" s="88"/>
      <c r="AW14" s="185">
        <f>IF(COUNT('2. Collected Data'!AW14,'2. Collected Data'!AW114,'2. Collected Data'!AW214)&lt;=1,"",AVERAGE('2. Collected Data'!AW14,'2. Collected Data'!AW114,'2. Collected Data'!AW214))</f>
        <v>1</v>
      </c>
      <c r="AX14" s="185">
        <f>IF(COUNT('2. Collected Data'!AX14,'2. Collected Data'!AX114,'2. Collected Data'!AX214)&lt;=1,"",AVERAGE('2. Collected Data'!AX14,'2. Collected Data'!AX114,'2. Collected Data'!AX214))</f>
        <v>0</v>
      </c>
      <c r="AY14" s="50"/>
      <c r="AZ14" s="91"/>
      <c r="BA14" s="88"/>
      <c r="BB14" s="78">
        <f>IF(COUNT('2. Collected Data'!BB14,'2. Collected Data'!BB114,'2. Collected Data'!BB214)&lt;=1,"",AVERAGE('2. Collected Data'!BB14,'2. Collected Data'!BB114,'2. Collected Data'!BB214))</f>
        <v>155</v>
      </c>
      <c r="BC14" s="75" t="str">
        <f>IF(COUNT('2. Collected Data'!BC14,'2. Collected Data'!BC114,'2. Collected Data'!BC214)&lt;=1,"",AVERAGE('2. Collected Data'!BC14,'2. Collected Data'!BC114,'2. Collected Data'!BC214))</f>
        <v/>
      </c>
      <c r="BD14" s="75" t="str">
        <f>IF(COUNT('2. Collected Data'!BD14,'2. Collected Data'!BD114,'2. Collected Data'!BD214)&lt;=1,"",AVERAGE('2. Collected Data'!BD14,'2. Collected Data'!BD114,'2. Collected Data'!BD214))</f>
        <v/>
      </c>
      <c r="BE14" s="75" t="str">
        <f>IF(COUNT('2. Collected Data'!BE14,'2. Collected Data'!BE114,'2. Collected Data'!BE214)&lt;=1,"",AVERAGE('2. Collected Data'!BE14,'2. Collected Data'!BE114,'2. Collected Data'!BE214))</f>
        <v/>
      </c>
      <c r="BF14" s="75" t="str">
        <f>IF(COUNT('2. Collected Data'!BF14,'2. Collected Data'!BF114,'2. Collected Data'!BF214)&lt;=1,"",AVERAGE('2. Collected Data'!BF14,'2. Collected Data'!BF114,'2. Collected Data'!BF214))</f>
        <v/>
      </c>
      <c r="BG14" s="50"/>
      <c r="BH14" s="78">
        <f>IF(COUNT('2. Collected Data'!BH14,'2. Collected Data'!BH114,'2. Collected Data'!BH214)&lt;=1,"",AVERAGE('2. Collected Data'!BH14,'2. Collected Data'!BH114,'2. Collected Data'!BH214))</f>
        <v>155</v>
      </c>
      <c r="BI14" s="130"/>
      <c r="BJ14" s="50"/>
    </row>
    <row r="15" spans="1:62" s="177" customFormat="1" ht="11.25" customHeight="1" x14ac:dyDescent="0.15">
      <c r="A15" s="89" t="s">
        <v>153</v>
      </c>
      <c r="B15" s="171"/>
      <c r="C15" s="171"/>
      <c r="D15" s="171"/>
      <c r="E15" s="171"/>
      <c r="F15" s="171"/>
      <c r="G15" s="45">
        <f>IF(COUNT('2. Collected Data'!G15,'2. Collected Data'!G115,'2. Collected Data'!G215)&lt;=1,"",AVERAGE('2. Collected Data'!G15,'2. Collected Data'!G115,'2. Collected Data'!G215))</f>
        <v>14000</v>
      </c>
      <c r="H15" s="41" t="str">
        <f>IF(COUNT('2. Collected Data'!H15,'2. Collected Data'!H115,'2. Collected Data'!H215)&lt;=1,"",AVERAGE('2. Collected Data'!H15,'2. Collected Data'!H115,'2. Collected Data'!H215))</f>
        <v/>
      </c>
      <c r="I15" s="47">
        <f>IF(COUNT('2. Collected Data'!I15,'2. Collected Data'!I115,'2. Collected Data'!I215)&lt;=1,"",AVERAGE('2. Collected Data'!I15,'2. Collected Data'!I115,'2. Collected Data'!I215))</f>
        <v>197.33333333333334</v>
      </c>
      <c r="J15" s="47">
        <f>IF(COUNT('2. Collected Data'!J15,'2. Collected Data'!J115,'2. Collected Data'!J215)&lt;=1,"",AVERAGE('2. Collected Data'!J15,'2. Collected Data'!J115,'2. Collected Data'!J215))</f>
        <v>7.333333333333333</v>
      </c>
      <c r="K15" s="47">
        <f>IF(COUNT('2. Collected Data'!K15,'2. Collected Data'!K115,'2. Collected Data'!K215)&lt;=1,"",AVERAGE('2. Collected Data'!K15,'2. Collected Data'!K115,'2. Collected Data'!K215))</f>
        <v>2.3333333333333335</v>
      </c>
      <c r="L15" s="47">
        <f>IF(COUNT('2. Collected Data'!L15,'2. Collected Data'!L115,'2. Collected Data'!L215)&lt;=1,"",AVERAGE('2. Collected Data'!L15,'2. Collected Data'!L115,'2. Collected Data'!L215))</f>
        <v>1.6666666666666667</v>
      </c>
      <c r="M15" s="47">
        <f>IF(COUNT('2. Collected Data'!M15,'2. Collected Data'!M115,'2. Collected Data'!M215)&lt;=1,"",AVERAGE('2. Collected Data'!M15,'2. Collected Data'!M115,'2. Collected Data'!M215))</f>
        <v>45.666666666666664</v>
      </c>
      <c r="N15" s="47">
        <f>IF(COUNT('2. Collected Data'!N15,'2. Collected Data'!N115,'2. Collected Data'!N215)&lt;=1,"",AVERAGE('2. Collected Data'!N15,'2. Collected Data'!N115,'2. Collected Data'!N215))</f>
        <v>0</v>
      </c>
      <c r="O15" s="47">
        <f>IF(COUNT('2. Collected Data'!O15,'2. Collected Data'!O115,'2. Collected Data'!O215)&lt;=1,"",AVERAGE('2. Collected Data'!O15,'2. Collected Data'!O115,'2. Collected Data'!O215))</f>
        <v>194</v>
      </c>
      <c r="P15" s="47">
        <f>IF(COUNT('2. Collected Data'!P15,'2. Collected Data'!P115,'2. Collected Data'!P215)&lt;=1,"",AVERAGE('2. Collected Data'!P15,'2. Collected Data'!P115,'2. Collected Data'!P215))</f>
        <v>0</v>
      </c>
      <c r="Q15" s="47">
        <f>IF(COUNT('2. Collected Data'!Q15,'2. Collected Data'!Q115,'2. Collected Data'!Q215)&lt;=1,"",AVERAGE('2. Collected Data'!Q15,'2. Collected Data'!Q115,'2. Collected Data'!Q215))</f>
        <v>0</v>
      </c>
      <c r="R15" s="47">
        <f>IF(COUNT('2. Collected Data'!R15,'2. Collected Data'!R115,'2. Collected Data'!R215)&lt;=1,"",AVERAGE('2. Collected Data'!R15,'2. Collected Data'!R115,'2. Collected Data'!R215))</f>
        <v>0</v>
      </c>
      <c r="S15" s="47">
        <f>IF(COUNT('2. Collected Data'!S15,'2. Collected Data'!S115,'2. Collected Data'!S215)&lt;=1,"",AVERAGE('2. Collected Data'!S15,'2. Collected Data'!S115,'2. Collected Data'!S215))</f>
        <v>0</v>
      </c>
      <c r="T15" s="47">
        <f>IF(COUNT('2. Collected Data'!T15,'2. Collected Data'!T115,'2. Collected Data'!T215)&lt;=1,"",AVERAGE('2. Collected Data'!T15,'2. Collected Data'!T115,'2. Collected Data'!T215))</f>
        <v>0</v>
      </c>
      <c r="U15" s="47">
        <f>IF(COUNT('2. Collected Data'!U15,'2. Collected Data'!U115,'2. Collected Data'!U215)&lt;=1,"",AVERAGE('2. Collected Data'!U15,'2. Collected Data'!U115,'2. Collected Data'!U215))</f>
        <v>0</v>
      </c>
      <c r="V15" s="47">
        <f>IF(COUNT('2. Collected Data'!V15,'2. Collected Data'!V115,'2. Collected Data'!V215)&lt;=1,"",AVERAGE('2. Collected Data'!V15,'2. Collected Data'!V115,'2. Collected Data'!V215))</f>
        <v>0</v>
      </c>
      <c r="W15" s="47">
        <f>IF(COUNT('2. Collected Data'!W15,'2. Collected Data'!W115,'2. Collected Data'!W215)&lt;=1,"",AVERAGE('2. Collected Data'!W15,'2. Collected Data'!W115,'2. Collected Data'!W215))</f>
        <v>0</v>
      </c>
      <c r="X15" s="47">
        <f>IF(COUNT('2. Collected Data'!X15,'2. Collected Data'!X115,'2. Collected Data'!X215)&lt;=1,"",AVERAGE('2. Collected Data'!X15,'2. Collected Data'!X115,'2. Collected Data'!X215))</f>
        <v>0</v>
      </c>
      <c r="Y15" s="47">
        <f>IF(COUNT('2. Collected Data'!Y15,'2. Collected Data'!Y115,'2. Collected Data'!Y215)&lt;=1,"",AVERAGE('2. Collected Data'!Y15,'2. Collected Data'!Y115,'2. Collected Data'!Y215))</f>
        <v>385.66666666666669</v>
      </c>
      <c r="Z15" s="47">
        <f>IF(COUNT('2. Collected Data'!Z15,'2. Collected Data'!Z115,'2. Collected Data'!Z215)&lt;=1,"",AVERAGE('2. Collected Data'!Z15,'2. Collected Data'!Z115,'2. Collected Data'!Z215))</f>
        <v>49</v>
      </c>
      <c r="AA15" s="185">
        <f>IF(COUNT('2. Collected Data'!AA15,'2. Collected Data'!AA115,'2. Collected Data'!AA215)&lt;=1,"",AVERAGE('2. Collected Data'!AA15,'2. Collected Data'!AA115,'2. Collected Data'!AA215))</f>
        <v>1</v>
      </c>
      <c r="AB15" s="185">
        <f>IF(COUNT('2. Collected Data'!AB15,'2. Collected Data'!AB115,'2. Collected Data'!AB215)&lt;=1,"",AVERAGE('2. Collected Data'!AB15,'2. Collected Data'!AB115,'2. Collected Data'!AB215))</f>
        <v>0</v>
      </c>
      <c r="AC15" s="185">
        <f>IF(COUNT('2. Collected Data'!AC15,'2. Collected Data'!AC115,'2. Collected Data'!AC215)&lt;=1,"",AVERAGE('2. Collected Data'!AC15,'2. Collected Data'!AC115,'2. Collected Data'!AC215))</f>
        <v>0</v>
      </c>
      <c r="AD15" s="47">
        <f>IF(COUNT('2. Collected Data'!AD15,'2. Collected Data'!AD115,'2. Collected Data'!AD215)&lt;=1,"",AVERAGE('2. Collected Data'!AD15,'2. Collected Data'!AD115,'2. Collected Data'!AD215))</f>
        <v>32</v>
      </c>
      <c r="AE15" s="47">
        <f>IF(COUNT('2. Collected Data'!AE15,'2. Collected Data'!AE115,'2. Collected Data'!AE215)&lt;=1,"",AVERAGE('2. Collected Data'!AE15,'2. Collected Data'!AE115,'2. Collected Data'!AE215))</f>
        <v>26386.666666666668</v>
      </c>
      <c r="AF15" s="47">
        <f>IF(COUNT('2. Collected Data'!AF15,'2. Collected Data'!AF115,'2. Collected Data'!AF215)&lt;=1,"",AVERAGE('2. Collected Data'!AF15,'2. Collected Data'!AF115,'2. Collected Data'!AF215))</f>
        <v>32.666666666666664</v>
      </c>
      <c r="AG15" s="85">
        <f>IF(COUNT('2. Collected Data'!AG15,'2. Collected Data'!AG115,'2. Collected Data'!AG215)&lt;=1,"",AVERAGE('2. Collected Data'!AG15,'2. Collected Data'!AG115,'2. Collected Data'!AG215))</f>
        <v>367666.66666666669</v>
      </c>
      <c r="AH15" s="88"/>
      <c r="AI15" s="121">
        <f>IF(COUNT('2. Collected Data'!AI15,'2. Collected Data'!AI115,'2. Collected Data'!AI215)&lt;=1,"",AVERAGE('2. Collected Data'!AI15,'2. Collected Data'!AI115,'2. Collected Data'!AI215))</f>
        <v>20674</v>
      </c>
      <c r="AJ15" s="47">
        <f>IF(COUNT('2. Collected Data'!AJ15,'2. Collected Data'!AJ115,'2. Collected Data'!AJ215)&lt;=1,"",AVERAGE('2. Collected Data'!AJ15,'2. Collected Data'!AJ115,'2. Collected Data'!AJ215))</f>
        <v>4</v>
      </c>
      <c r="AK15" s="47">
        <f>IF(COUNT('2. Collected Data'!AK15,'2. Collected Data'!AK115,'2. Collected Data'!AK215)&lt;=1,"",AVERAGE('2. Collected Data'!AK15,'2. Collected Data'!AK115,'2. Collected Data'!AK215))</f>
        <v>0</v>
      </c>
      <c r="AL15" s="47">
        <f>IF(COUNT('2. Collected Data'!AL15,'2. Collected Data'!AL115,'2. Collected Data'!AL215)&lt;=1,"",AVERAGE('2. Collected Data'!AL15,'2. Collected Data'!AL115,'2. Collected Data'!AL215))</f>
        <v>12.333333333333334</v>
      </c>
      <c r="AM15" s="47" t="str">
        <f>IF(COUNT('2. Collected Data'!AM15,'2. Collected Data'!AM115,'2. Collected Data'!AM215)&lt;=1,"",AVERAGE('2. Collected Data'!AM15,'2. Collected Data'!AM115,'2. Collected Data'!AM215))</f>
        <v/>
      </c>
      <c r="AN15" s="122"/>
      <c r="AO15" s="47">
        <f>IF(COUNT('2. Collected Data'!AO15,'2. Collected Data'!AO115,'2. Collected Data'!AO215)&lt;=1,"",AVERAGE('2. Collected Data'!AO15,'2. Collected Data'!AO115,'2. Collected Data'!AO215))</f>
        <v>102333.33333333333</v>
      </c>
      <c r="AP15" s="47">
        <f>IF(COUNT('2. Collected Data'!AP15,'2. Collected Data'!AP115,'2. Collected Data'!AP215)&lt;=1,"",AVERAGE('2. Collected Data'!AP15,'2. Collected Data'!AP115,'2. Collected Data'!AP215))</f>
        <v>0</v>
      </c>
      <c r="AQ15" s="47">
        <f>IF(COUNT('2. Collected Data'!AQ15,'2. Collected Data'!AQ115,'2. Collected Data'!AQ215)&lt;=1,"",AVERAGE('2. Collected Data'!AQ15,'2. Collected Data'!AQ115,'2. Collected Data'!AQ215))</f>
        <v>128000</v>
      </c>
      <c r="AR15" s="47">
        <f>IF(COUNT('2. Collected Data'!AR15,'2. Collected Data'!AR115,'2. Collected Data'!AR215)&lt;=1,"",AVERAGE('2. Collected Data'!AR15,'2. Collected Data'!AR115,'2. Collected Data'!AR215))</f>
        <v>0</v>
      </c>
      <c r="AS15" s="47">
        <f>IF(COUNT('2. Collected Data'!AS15,'2. Collected Data'!AS115,'2. Collected Data'!AS215)&lt;=1,"",AVERAGE('2. Collected Data'!AS15,'2. Collected Data'!AS115,'2. Collected Data'!AS215))</f>
        <v>0</v>
      </c>
      <c r="AT15" s="47">
        <f>IF(COUNT('2. Collected Data'!AT15,'2. Collected Data'!AT115,'2. Collected Data'!AT215)&lt;=1,"",AVERAGE('2. Collected Data'!AT15,'2. Collected Data'!AT115,'2. Collected Data'!AT215))</f>
        <v>0</v>
      </c>
      <c r="AU15" s="85" t="str">
        <f>IF(COUNT('2. Collected Data'!AU15,'2. Collected Data'!AU115,'2. Collected Data'!AU215)&lt;=1,"",AVERAGE('2. Collected Data'!AU15,'2. Collected Data'!AU115,'2. Collected Data'!AU215))</f>
        <v/>
      </c>
      <c r="AV15" s="88"/>
      <c r="AW15" s="185">
        <f>IF(COUNT('2. Collected Data'!AW15,'2. Collected Data'!AW115,'2. Collected Data'!AW215)&lt;=1,"",AVERAGE('2. Collected Data'!AW15,'2. Collected Data'!AW115,'2. Collected Data'!AW215))</f>
        <v>0.37333333333333329</v>
      </c>
      <c r="AX15" s="185">
        <f>IF(COUNT('2. Collected Data'!AX15,'2. Collected Data'!AX115,'2. Collected Data'!AX215)&lt;=1,"",AVERAGE('2. Collected Data'!AX15,'2. Collected Data'!AX115,'2. Collected Data'!AX215))</f>
        <v>0.62666666666666659</v>
      </c>
      <c r="AY15" s="50"/>
      <c r="AZ15" s="91"/>
      <c r="BA15" s="88"/>
      <c r="BB15" s="78">
        <f>IF(COUNT('2. Collected Data'!BB15,'2. Collected Data'!BB115,'2. Collected Data'!BB215)&lt;=1,"",AVERAGE('2. Collected Data'!BB15,'2. Collected Data'!BB115,'2. Collected Data'!BB215))</f>
        <v>125</v>
      </c>
      <c r="BC15" s="75">
        <f>IF(COUNT('2. Collected Data'!BC15,'2. Collected Data'!BC115,'2. Collected Data'!BC215)&lt;=1,"",AVERAGE('2. Collected Data'!BC15,'2. Collected Data'!BC115,'2. Collected Data'!BC215))</f>
        <v>2300000</v>
      </c>
      <c r="BD15" s="75">
        <f>IF(COUNT('2. Collected Data'!BD15,'2. Collected Data'!BD115,'2. Collected Data'!BD215)&lt;=1,"",AVERAGE('2. Collected Data'!BD15,'2. Collected Data'!BD115,'2. Collected Data'!BD215))</f>
        <v>2752333.3333333335</v>
      </c>
      <c r="BE15" s="75">
        <f>IF(COUNT('2. Collected Data'!BE15,'2. Collected Data'!BE115,'2. Collected Data'!BE215)&lt;=1,"",AVERAGE('2. Collected Data'!BE15,'2. Collected Data'!BE115,'2. Collected Data'!BE215))</f>
        <v>2474000</v>
      </c>
      <c r="BF15" s="75">
        <f>IF(COUNT('2. Collected Data'!BF15,'2. Collected Data'!BF115,'2. Collected Data'!BF215)&lt;=1,"",AVERAGE('2. Collected Data'!BF15,'2. Collected Data'!BF115,'2. Collected Data'!BF215))</f>
        <v>7426333.333333333</v>
      </c>
      <c r="BG15" s="50"/>
      <c r="BH15" s="78">
        <f>IF(COUNT('2. Collected Data'!BH15,'2. Collected Data'!BH115,'2. Collected Data'!BH215)&lt;=1,"",AVERAGE('2. Collected Data'!BH15,'2. Collected Data'!BH115,'2. Collected Data'!BH215))</f>
        <v>125</v>
      </c>
      <c r="BI15" s="130"/>
      <c r="BJ15" s="50"/>
    </row>
    <row r="16" spans="1:62" s="51" customFormat="1" ht="11.25" customHeight="1" x14ac:dyDescent="0.15">
      <c r="A16" s="89" t="s">
        <v>154</v>
      </c>
      <c r="B16" s="172"/>
      <c r="C16" s="350"/>
      <c r="D16" s="350"/>
      <c r="E16" s="350"/>
      <c r="F16" s="350"/>
      <c r="G16" s="45" t="str">
        <f>IF(COUNT('2. Collected Data'!G16,'2. Collected Data'!G116,'2. Collected Data'!G216)&lt;=1,"",AVERAGE('2. Collected Data'!G16,'2. Collected Data'!G116,'2. Collected Data'!G216))</f>
        <v/>
      </c>
      <c r="H16" s="47" t="str">
        <f>IF(COUNT('2. Collected Data'!H16,'2. Collected Data'!H116,'2. Collected Data'!H216)&lt;=1,"",AVERAGE('2. Collected Data'!H16,'2. Collected Data'!H116,'2. Collected Data'!H216))</f>
        <v/>
      </c>
      <c r="I16" s="47" t="str">
        <f>IF(COUNT('2. Collected Data'!I16,'2. Collected Data'!I116,'2. Collected Data'!I216)&lt;=1,"",AVERAGE('2. Collected Data'!I16,'2. Collected Data'!I116,'2. Collected Data'!I216))</f>
        <v/>
      </c>
      <c r="J16" s="47" t="str">
        <f>IF(COUNT('2. Collected Data'!J16,'2. Collected Data'!J116,'2. Collected Data'!J216)&lt;=1,"",AVERAGE('2. Collected Data'!J16,'2. Collected Data'!J116,'2. Collected Data'!J216))</f>
        <v/>
      </c>
      <c r="K16" s="47" t="str">
        <f>IF(COUNT('2. Collected Data'!K16,'2. Collected Data'!K116,'2. Collected Data'!K216)&lt;=1,"",AVERAGE('2. Collected Data'!K16,'2. Collected Data'!K116,'2. Collected Data'!K216))</f>
        <v/>
      </c>
      <c r="L16" s="47" t="str">
        <f>IF(COUNT('2. Collected Data'!L16,'2. Collected Data'!L116,'2. Collected Data'!L216)&lt;=1,"",AVERAGE('2. Collected Data'!L16,'2. Collected Data'!L116,'2. Collected Data'!L216))</f>
        <v/>
      </c>
      <c r="M16" s="47" t="str">
        <f>IF(COUNT('2. Collected Data'!M16,'2. Collected Data'!M116,'2. Collected Data'!M216)&lt;=1,"",AVERAGE('2. Collected Data'!M16,'2. Collected Data'!M116,'2. Collected Data'!M216))</f>
        <v/>
      </c>
      <c r="N16" s="47" t="str">
        <f>IF(COUNT('2. Collected Data'!N16,'2. Collected Data'!N116,'2. Collected Data'!N216)&lt;=1,"",AVERAGE('2. Collected Data'!N16,'2. Collected Data'!N116,'2. Collected Data'!N216))</f>
        <v/>
      </c>
      <c r="O16" s="47" t="str">
        <f>IF(COUNT('2. Collected Data'!O16,'2. Collected Data'!O116,'2. Collected Data'!O216)&lt;=1,"",AVERAGE('2. Collected Data'!O16,'2. Collected Data'!O116,'2. Collected Data'!O216))</f>
        <v/>
      </c>
      <c r="P16" s="47" t="str">
        <f>IF(COUNT('2. Collected Data'!P16,'2. Collected Data'!P116,'2. Collected Data'!P216)&lt;=1,"",AVERAGE('2. Collected Data'!P16,'2. Collected Data'!P116,'2. Collected Data'!P216))</f>
        <v/>
      </c>
      <c r="Q16" s="47" t="str">
        <f>IF(COUNT('2. Collected Data'!Q16,'2. Collected Data'!Q116,'2. Collected Data'!Q216)&lt;=1,"",AVERAGE('2. Collected Data'!Q16,'2. Collected Data'!Q116,'2. Collected Data'!Q216))</f>
        <v/>
      </c>
      <c r="R16" s="47" t="str">
        <f>IF(COUNT('2. Collected Data'!R16,'2. Collected Data'!R116,'2. Collected Data'!R216)&lt;=1,"",AVERAGE('2. Collected Data'!R16,'2. Collected Data'!R116,'2. Collected Data'!R216))</f>
        <v/>
      </c>
      <c r="S16" s="47" t="str">
        <f>IF(COUNT('2. Collected Data'!S16,'2. Collected Data'!S116,'2. Collected Data'!S216)&lt;=1,"",AVERAGE('2. Collected Data'!S16,'2. Collected Data'!S116,'2. Collected Data'!S216))</f>
        <v/>
      </c>
      <c r="T16" s="47" t="str">
        <f>IF(COUNT('2. Collected Data'!T16,'2. Collected Data'!T116,'2. Collected Data'!T216)&lt;=1,"",AVERAGE('2. Collected Data'!T16,'2. Collected Data'!T116,'2. Collected Data'!T216))</f>
        <v/>
      </c>
      <c r="U16" s="47" t="str">
        <f>IF(COUNT('2. Collected Data'!U16,'2. Collected Data'!U116,'2. Collected Data'!U216)&lt;=1,"",AVERAGE('2. Collected Data'!U16,'2. Collected Data'!U116,'2. Collected Data'!U216))</f>
        <v/>
      </c>
      <c r="V16" s="47" t="str">
        <f>IF(COUNT('2. Collected Data'!V16,'2. Collected Data'!V116,'2. Collected Data'!V216)&lt;=1,"",AVERAGE('2. Collected Data'!V16,'2. Collected Data'!V116,'2. Collected Data'!V216))</f>
        <v/>
      </c>
      <c r="W16" s="47" t="str">
        <f>IF(COUNT('2. Collected Data'!W16,'2. Collected Data'!W116,'2. Collected Data'!W216)&lt;=1,"",AVERAGE('2. Collected Data'!W16,'2. Collected Data'!W116,'2. Collected Data'!W216))</f>
        <v/>
      </c>
      <c r="X16" s="47" t="str">
        <f>IF(COUNT('2. Collected Data'!X16,'2. Collected Data'!X116,'2. Collected Data'!X216)&lt;=1,"",AVERAGE('2. Collected Data'!X16,'2. Collected Data'!X116,'2. Collected Data'!X216))</f>
        <v/>
      </c>
      <c r="Y16" s="47" t="str">
        <f>IF(COUNT('2. Collected Data'!Y16,'2. Collected Data'!Y116,'2. Collected Data'!Y216)&lt;=1,"",AVERAGE('2. Collected Data'!Y16,'2. Collected Data'!Y116,'2. Collected Data'!Y216))</f>
        <v/>
      </c>
      <c r="Z16" s="47" t="str">
        <f>IF(COUNT('2. Collected Data'!Z16,'2. Collected Data'!Z116,'2. Collected Data'!Z216)&lt;=1,"",AVERAGE('2. Collected Data'!Z16,'2. Collected Data'!Z116,'2. Collected Data'!Z216))</f>
        <v/>
      </c>
      <c r="AA16" s="185" t="str">
        <f>IF(COUNT('2. Collected Data'!AA16,'2. Collected Data'!AA116,'2. Collected Data'!AA216)&lt;=1,"",AVERAGE('2. Collected Data'!AA16,'2. Collected Data'!AA116,'2. Collected Data'!AA216))</f>
        <v/>
      </c>
      <c r="AB16" s="185" t="str">
        <f>IF(COUNT('2. Collected Data'!AB16,'2. Collected Data'!AB116,'2. Collected Data'!AB216)&lt;=1,"",AVERAGE('2. Collected Data'!AB16,'2. Collected Data'!AB116,'2. Collected Data'!AB216))</f>
        <v/>
      </c>
      <c r="AC16" s="185" t="str">
        <f>IF(COUNT('2. Collected Data'!AC16,'2. Collected Data'!AC116,'2. Collected Data'!AC216)&lt;=1,"",AVERAGE('2. Collected Data'!AC16,'2. Collected Data'!AC116,'2. Collected Data'!AC216))</f>
        <v/>
      </c>
      <c r="AD16" s="47" t="str">
        <f>IF(COUNT('2. Collected Data'!AD16,'2. Collected Data'!AD116,'2. Collected Data'!AD216)&lt;=1,"",AVERAGE('2. Collected Data'!AD16,'2. Collected Data'!AD116,'2. Collected Data'!AD216))</f>
        <v/>
      </c>
      <c r="AE16" s="47" t="str">
        <f>IF(COUNT('2. Collected Data'!AE16,'2. Collected Data'!AE116,'2. Collected Data'!AE216)&lt;=1,"",AVERAGE('2. Collected Data'!AE16,'2. Collected Data'!AE116,'2. Collected Data'!AE216))</f>
        <v/>
      </c>
      <c r="AF16" s="47" t="str">
        <f>IF(COUNT('2. Collected Data'!AF16,'2. Collected Data'!AF116,'2. Collected Data'!AF216)&lt;=1,"",AVERAGE('2. Collected Data'!AF16,'2. Collected Data'!AF116,'2. Collected Data'!AF216))</f>
        <v/>
      </c>
      <c r="AG16" s="85" t="str">
        <f>IF(COUNT('2. Collected Data'!AG16,'2. Collected Data'!AG116,'2. Collected Data'!AG216)&lt;=1,"",AVERAGE('2. Collected Data'!AG16,'2. Collected Data'!AG116,'2. Collected Data'!AG216))</f>
        <v/>
      </c>
      <c r="AH16" s="88"/>
      <c r="AI16" s="121" t="str">
        <f>IF(COUNT('2. Collected Data'!AI16,'2. Collected Data'!AI116,'2. Collected Data'!AI216)&lt;=1,"",AVERAGE('2. Collected Data'!AI16,'2. Collected Data'!AI116,'2. Collected Data'!AI216))</f>
        <v/>
      </c>
      <c r="AJ16" s="47" t="str">
        <f>IF(COUNT('2. Collected Data'!AJ16,'2. Collected Data'!AJ116,'2. Collected Data'!AJ216)&lt;=1,"",AVERAGE('2. Collected Data'!AJ16,'2. Collected Data'!AJ116,'2. Collected Data'!AJ216))</f>
        <v/>
      </c>
      <c r="AK16" s="47" t="str">
        <f>IF(COUNT('2. Collected Data'!AK16,'2. Collected Data'!AK116,'2. Collected Data'!AK216)&lt;=1,"",AVERAGE('2. Collected Data'!AK16,'2. Collected Data'!AK116,'2. Collected Data'!AK216))</f>
        <v/>
      </c>
      <c r="AL16" s="47" t="str">
        <f>IF(COUNT('2. Collected Data'!AL16,'2. Collected Data'!AL116,'2. Collected Data'!AL216)&lt;=1,"",AVERAGE('2. Collected Data'!AL16,'2. Collected Data'!AL116,'2. Collected Data'!AL216))</f>
        <v/>
      </c>
      <c r="AM16" s="47" t="str">
        <f>IF(COUNT('2. Collected Data'!AM16,'2. Collected Data'!AM116,'2. Collected Data'!AM216)&lt;=1,"",AVERAGE('2. Collected Data'!AM16,'2. Collected Data'!AM116,'2. Collected Data'!AM216))</f>
        <v/>
      </c>
      <c r="AN16" s="122"/>
      <c r="AO16" s="47" t="str">
        <f>IF(COUNT('2. Collected Data'!AO16,'2. Collected Data'!AO116,'2. Collected Data'!AO216)&lt;=1,"",AVERAGE('2. Collected Data'!AO16,'2. Collected Data'!AO116,'2. Collected Data'!AO216))</f>
        <v/>
      </c>
      <c r="AP16" s="47" t="str">
        <f>IF(COUNT('2. Collected Data'!AP16,'2. Collected Data'!AP116,'2. Collected Data'!AP216)&lt;=1,"",AVERAGE('2. Collected Data'!AP16,'2. Collected Data'!AP116,'2. Collected Data'!AP216))</f>
        <v/>
      </c>
      <c r="AQ16" s="47" t="str">
        <f>IF(COUNT('2. Collected Data'!AQ16,'2. Collected Data'!AQ116,'2. Collected Data'!AQ216)&lt;=1,"",AVERAGE('2. Collected Data'!AQ16,'2. Collected Data'!AQ116,'2. Collected Data'!AQ216))</f>
        <v/>
      </c>
      <c r="AR16" s="47" t="str">
        <f>IF(COUNT('2. Collected Data'!AR16,'2. Collected Data'!AR116,'2. Collected Data'!AR216)&lt;=1,"",AVERAGE('2. Collected Data'!AR16,'2. Collected Data'!AR116,'2. Collected Data'!AR216))</f>
        <v/>
      </c>
      <c r="AS16" s="47" t="str">
        <f>IF(COUNT('2. Collected Data'!AS16,'2. Collected Data'!AS116,'2. Collected Data'!AS216)&lt;=1,"",AVERAGE('2. Collected Data'!AS16,'2. Collected Data'!AS116,'2. Collected Data'!AS216))</f>
        <v/>
      </c>
      <c r="AT16" s="47" t="str">
        <f>IF(COUNT('2. Collected Data'!AT16,'2. Collected Data'!AT116,'2. Collected Data'!AT216)&lt;=1,"",AVERAGE('2. Collected Data'!AT16,'2. Collected Data'!AT116,'2. Collected Data'!AT216))</f>
        <v/>
      </c>
      <c r="AU16" s="85" t="str">
        <f>IF(COUNT('2. Collected Data'!AU16,'2. Collected Data'!AU116,'2. Collected Data'!AU216)&lt;=1,"",AVERAGE('2. Collected Data'!AU16,'2. Collected Data'!AU116,'2. Collected Data'!AU216))</f>
        <v/>
      </c>
      <c r="AV16" s="88"/>
      <c r="AW16" s="185" t="str">
        <f>IF(COUNT('2. Collected Data'!AW16,'2. Collected Data'!AW116,'2. Collected Data'!AW216)&lt;=1,"",AVERAGE('2. Collected Data'!AW16,'2. Collected Data'!AW116,'2. Collected Data'!AW216))</f>
        <v/>
      </c>
      <c r="AX16" s="185" t="str">
        <f>IF(COUNT('2. Collected Data'!AX16,'2. Collected Data'!AX116,'2. Collected Data'!AX216)&lt;=1,"",AVERAGE('2. Collected Data'!AX16,'2. Collected Data'!AX116,'2. Collected Data'!AX216))</f>
        <v/>
      </c>
      <c r="AY16" s="50"/>
      <c r="AZ16" s="91"/>
      <c r="BA16" s="88"/>
      <c r="BB16" s="78" t="str">
        <f>IF(COUNT('2. Collected Data'!BB16,'2. Collected Data'!BB116,'2. Collected Data'!BB216)&lt;=1,"",AVERAGE('2. Collected Data'!BB16,'2. Collected Data'!BB116,'2. Collected Data'!BB216))</f>
        <v/>
      </c>
      <c r="BC16" s="75" t="str">
        <f>IF(COUNT('2. Collected Data'!BC16,'2. Collected Data'!BC116,'2. Collected Data'!BC216)&lt;=1,"",AVERAGE('2. Collected Data'!BC16,'2. Collected Data'!BC116,'2. Collected Data'!BC216))</f>
        <v/>
      </c>
      <c r="BD16" s="75" t="str">
        <f>IF(COUNT('2. Collected Data'!BD16,'2. Collected Data'!BD116,'2. Collected Data'!BD216)&lt;=1,"",AVERAGE('2. Collected Data'!BD16,'2. Collected Data'!BD116,'2. Collected Data'!BD216))</f>
        <v/>
      </c>
      <c r="BE16" s="75" t="str">
        <f>IF(COUNT('2. Collected Data'!BE16,'2. Collected Data'!BE116,'2. Collected Data'!BE216)&lt;=1,"",AVERAGE('2. Collected Data'!BE16,'2. Collected Data'!BE116,'2. Collected Data'!BE216))</f>
        <v/>
      </c>
      <c r="BF16" s="75" t="str">
        <f>IF(COUNT('2. Collected Data'!BF16,'2. Collected Data'!BF116,'2. Collected Data'!BF216)&lt;=1,"",AVERAGE('2. Collected Data'!BF16,'2. Collected Data'!BF116,'2. Collected Data'!BF216))</f>
        <v/>
      </c>
      <c r="BG16" s="50"/>
      <c r="BH16" s="78" t="str">
        <f>IF(COUNT('2. Collected Data'!BH16,'2. Collected Data'!BH116,'2. Collected Data'!BH216)&lt;=1,"",AVERAGE('2. Collected Data'!BH16,'2. Collected Data'!BH116,'2. Collected Data'!BH216))</f>
        <v/>
      </c>
      <c r="BI16" s="130"/>
      <c r="BJ16" s="50"/>
    </row>
    <row r="17" spans="1:62" s="51" customFormat="1" ht="11.25" customHeight="1" x14ac:dyDescent="0.15">
      <c r="A17" s="89" t="s">
        <v>131</v>
      </c>
      <c r="B17" s="172"/>
      <c r="C17" s="350"/>
      <c r="D17" s="350"/>
      <c r="E17" s="350"/>
      <c r="F17" s="350"/>
      <c r="G17" s="45">
        <f>IF(COUNT('2. Collected Data'!G17,'2. Collected Data'!G117,'2. Collected Data'!G217)&lt;=1,"",AVERAGE('2. Collected Data'!G17,'2. Collected Data'!G117,'2. Collected Data'!G217))</f>
        <v>36461.333333333336</v>
      </c>
      <c r="H17" s="47">
        <f>IF(COUNT('2. Collected Data'!H17,'2. Collected Data'!H117,'2. Collected Data'!H217)&lt;=1,"",AVERAGE('2. Collected Data'!H17,'2. Collected Data'!H117,'2. Collected Data'!H217))</f>
        <v>10814.666666666666</v>
      </c>
      <c r="I17" s="47">
        <f>IF(COUNT('2. Collected Data'!I17,'2. Collected Data'!I117,'2. Collected Data'!I217)&lt;=1,"",AVERAGE('2. Collected Data'!I17,'2. Collected Data'!I117,'2. Collected Data'!I217))</f>
        <v>1025</v>
      </c>
      <c r="J17" s="47">
        <f>IF(COUNT('2. Collected Data'!J17,'2. Collected Data'!J117,'2. Collected Data'!J217)&lt;=1,"",AVERAGE('2. Collected Data'!J17,'2. Collected Data'!J117,'2. Collected Data'!J217))</f>
        <v>193</v>
      </c>
      <c r="K17" s="47">
        <f>IF(COUNT('2. Collected Data'!K17,'2. Collected Data'!K117,'2. Collected Data'!K217)&lt;=1,"",AVERAGE('2. Collected Data'!K17,'2. Collected Data'!K117,'2. Collected Data'!K217))</f>
        <v>77</v>
      </c>
      <c r="L17" s="47">
        <f>IF(COUNT('2. Collected Data'!L17,'2. Collected Data'!L117,'2. Collected Data'!L217)&lt;=1,"",AVERAGE('2. Collected Data'!L17,'2. Collected Data'!L117,'2. Collected Data'!L217))</f>
        <v>1.3333333333333333</v>
      </c>
      <c r="M17" s="47">
        <f>IF(COUNT('2. Collected Data'!M17,'2. Collected Data'!M117,'2. Collected Data'!M217)&lt;=1,"",AVERAGE('2. Collected Data'!M17,'2. Collected Data'!M117,'2. Collected Data'!M217))</f>
        <v>174</v>
      </c>
      <c r="N17" s="47">
        <f>IF(COUNT('2. Collected Data'!N17,'2. Collected Data'!N117,'2. Collected Data'!N217)&lt;=1,"",AVERAGE('2. Collected Data'!N17,'2. Collected Data'!N117,'2. Collected Data'!N217))</f>
        <v>0.5</v>
      </c>
      <c r="O17" s="47">
        <f>IF(COUNT('2. Collected Data'!O17,'2. Collected Data'!O117,'2. Collected Data'!O217)&lt;=1,"",AVERAGE('2. Collected Data'!O17,'2. Collected Data'!O117,'2. Collected Data'!O217))</f>
        <v>4.666666666666667</v>
      </c>
      <c r="P17" s="47">
        <f>IF(COUNT('2. Collected Data'!P17,'2. Collected Data'!P117,'2. Collected Data'!P217)&lt;=1,"",AVERAGE('2. Collected Data'!P17,'2. Collected Data'!P117,'2. Collected Data'!P217))</f>
        <v>0</v>
      </c>
      <c r="Q17" s="47">
        <f>IF(COUNT('2. Collected Data'!Q17,'2. Collected Data'!Q117,'2. Collected Data'!Q217)&lt;=1,"",AVERAGE('2. Collected Data'!Q17,'2. Collected Data'!Q117,'2. Collected Data'!Q217))</f>
        <v>0</v>
      </c>
      <c r="R17" s="47">
        <f>IF(COUNT('2. Collected Data'!R17,'2. Collected Data'!R117,'2. Collected Data'!R217)&lt;=1,"",AVERAGE('2. Collected Data'!R17,'2. Collected Data'!R117,'2. Collected Data'!R217))</f>
        <v>0</v>
      </c>
      <c r="S17" s="47">
        <f>IF(COUNT('2. Collected Data'!S17,'2. Collected Data'!S117,'2. Collected Data'!S217)&lt;=1,"",AVERAGE('2. Collected Data'!S17,'2. Collected Data'!S117,'2. Collected Data'!S217))</f>
        <v>0</v>
      </c>
      <c r="T17" s="47">
        <f>IF(COUNT('2. Collected Data'!T17,'2. Collected Data'!T117,'2. Collected Data'!T217)&lt;=1,"",AVERAGE('2. Collected Data'!T17,'2. Collected Data'!T117,'2. Collected Data'!T217))</f>
        <v>0</v>
      </c>
      <c r="U17" s="47">
        <f>IF(COUNT('2. Collected Data'!U17,'2. Collected Data'!U117,'2. Collected Data'!U217)&lt;=1,"",AVERAGE('2. Collected Data'!U17,'2. Collected Data'!U117,'2. Collected Data'!U217))</f>
        <v>0</v>
      </c>
      <c r="V17" s="47">
        <f>IF(COUNT('2. Collected Data'!V17,'2. Collected Data'!V117,'2. Collected Data'!V217)&lt;=1,"",AVERAGE('2. Collected Data'!V17,'2. Collected Data'!V117,'2. Collected Data'!V217))</f>
        <v>0</v>
      </c>
      <c r="W17" s="47">
        <f>IF(COUNT('2. Collected Data'!W17,'2. Collected Data'!W117,'2. Collected Data'!W217)&lt;=1,"",AVERAGE('2. Collected Data'!W17,'2. Collected Data'!W117,'2. Collected Data'!W217))</f>
        <v>0</v>
      </c>
      <c r="X17" s="47">
        <f>IF(COUNT('2. Collected Data'!X17,'2. Collected Data'!X117,'2. Collected Data'!X217)&lt;=1,"",AVERAGE('2. Collected Data'!X17,'2. Collected Data'!X117,'2. Collected Data'!X217))</f>
        <v>0</v>
      </c>
      <c r="Y17" s="47">
        <f>IF(COUNT('2. Collected Data'!Y17,'2. Collected Data'!Y117,'2. Collected Data'!Y217)&lt;=1,"",AVERAGE('2. Collected Data'!Y17,'2. Collected Data'!Y117,'2. Collected Data'!Y217))</f>
        <v>1615</v>
      </c>
      <c r="Z17" s="47">
        <f>IF(COUNT('2. Collected Data'!Z17,'2. Collected Data'!Z117,'2. Collected Data'!Z217)&lt;=1,"",AVERAGE('2. Collected Data'!Z17,'2. Collected Data'!Z117,'2. Collected Data'!Z217))</f>
        <v>583.66666666666663</v>
      </c>
      <c r="AA17" s="185">
        <f>IF(COUNT('2. Collected Data'!AA17,'2. Collected Data'!AA117,'2. Collected Data'!AA217)&lt;=1,"",AVERAGE('2. Collected Data'!AA17,'2. Collected Data'!AA117,'2. Collected Data'!AA217))</f>
        <v>1</v>
      </c>
      <c r="AB17" s="185">
        <f>IF(COUNT('2. Collected Data'!AB17,'2. Collected Data'!AB117,'2. Collected Data'!AB217)&lt;=1,"",AVERAGE('2. Collected Data'!AB17,'2. Collected Data'!AB117,'2. Collected Data'!AB217))</f>
        <v>0</v>
      </c>
      <c r="AC17" s="185">
        <f>IF(COUNT('2. Collected Data'!AC17,'2. Collected Data'!AC117,'2. Collected Data'!AC217)&lt;=1,"",AVERAGE('2. Collected Data'!AC17,'2. Collected Data'!AC117,'2. Collected Data'!AC217))</f>
        <v>0</v>
      </c>
      <c r="AD17" s="47">
        <f>IF(COUNT('2. Collected Data'!AD17,'2. Collected Data'!AD117,'2. Collected Data'!AD217)&lt;=1,"",AVERAGE('2. Collected Data'!AD17,'2. Collected Data'!AD117,'2. Collected Data'!AD217))</f>
        <v>134.66666666666666</v>
      </c>
      <c r="AE17" s="47">
        <f>IF(COUNT('2. Collected Data'!AE17,'2. Collected Data'!AE117,'2. Collected Data'!AE217)&lt;=1,"",AVERAGE('2. Collected Data'!AE17,'2. Collected Data'!AE117,'2. Collected Data'!AE217))</f>
        <v>20000</v>
      </c>
      <c r="AF17" s="47">
        <f>IF(COUNT('2. Collected Data'!AF17,'2. Collected Data'!AF117,'2. Collected Data'!AF217)&lt;=1,"",AVERAGE('2. Collected Data'!AF17,'2. Collected Data'!AF117,'2. Collected Data'!AF217))</f>
        <v>10.5</v>
      </c>
      <c r="AG17" s="85">
        <f>IF(COUNT('2. Collected Data'!AG17,'2. Collected Data'!AG117,'2. Collected Data'!AG217)&lt;=1,"",AVERAGE('2. Collected Data'!AG17,'2. Collected Data'!AG117,'2. Collected Data'!AG217))</f>
        <v>52500</v>
      </c>
      <c r="AH17" s="88"/>
      <c r="AI17" s="121">
        <f>IF(COUNT('2. Collected Data'!AI17,'2. Collected Data'!AI117,'2. Collected Data'!AI217)&lt;=1,"",AVERAGE('2. Collected Data'!AI17,'2. Collected Data'!AI117,'2. Collected Data'!AI217))</f>
        <v>15693</v>
      </c>
      <c r="AJ17" s="47">
        <f>IF(COUNT('2. Collected Data'!AJ17,'2. Collected Data'!AJ117,'2. Collected Data'!AJ217)&lt;=1,"",AVERAGE('2. Collected Data'!AJ17,'2. Collected Data'!AJ117,'2. Collected Data'!AJ217))</f>
        <v>0</v>
      </c>
      <c r="AK17" s="47">
        <f>IF(COUNT('2. Collected Data'!AK17,'2. Collected Data'!AK117,'2. Collected Data'!AK217)&lt;=1,"",AVERAGE('2. Collected Data'!AK17,'2. Collected Data'!AK117,'2. Collected Data'!AK217))</f>
        <v>13206.333333333334</v>
      </c>
      <c r="AL17" s="47">
        <f>IF(COUNT('2. Collected Data'!AL17,'2. Collected Data'!AL117,'2. Collected Data'!AL217)&lt;=1,"",AVERAGE('2. Collected Data'!AL17,'2. Collected Data'!AL117,'2. Collected Data'!AL217))</f>
        <v>84332.333333333328</v>
      </c>
      <c r="AM17" s="47" t="str">
        <f>IF(COUNT('2. Collected Data'!AM17,'2. Collected Data'!AM117,'2. Collected Data'!AM217)&lt;=1,"",AVERAGE('2. Collected Data'!AM17,'2. Collected Data'!AM117,'2. Collected Data'!AM217))</f>
        <v/>
      </c>
      <c r="AN17" s="122"/>
      <c r="AO17" s="47">
        <f>IF(COUNT('2. Collected Data'!AO17,'2. Collected Data'!AO117,'2. Collected Data'!AO217)&lt;=1,"",AVERAGE('2. Collected Data'!AO17,'2. Collected Data'!AO117,'2. Collected Data'!AO217))</f>
        <v>743091</v>
      </c>
      <c r="AP17" s="47">
        <f>IF(COUNT('2. Collected Data'!AP17,'2. Collected Data'!AP117,'2. Collected Data'!AP217)&lt;=1,"",AVERAGE('2. Collected Data'!AP17,'2. Collected Data'!AP117,'2. Collected Data'!AP217))</f>
        <v>0</v>
      </c>
      <c r="AQ17" s="47">
        <f>IF(COUNT('2. Collected Data'!AQ17,'2. Collected Data'!AQ117,'2. Collected Data'!AQ217)&lt;=1,"",AVERAGE('2. Collected Data'!AQ17,'2. Collected Data'!AQ117,'2. Collected Data'!AQ217))</f>
        <v>19013.5</v>
      </c>
      <c r="AR17" s="47">
        <f>IF(COUNT('2. Collected Data'!AR17,'2. Collected Data'!AR117,'2. Collected Data'!AR217)&lt;=1,"",AVERAGE('2. Collected Data'!AR17,'2. Collected Data'!AR117,'2. Collected Data'!AR217))</f>
        <v>0</v>
      </c>
      <c r="AS17" s="47">
        <f>IF(COUNT('2. Collected Data'!AS17,'2. Collected Data'!AS117,'2. Collected Data'!AS217)&lt;=1,"",AVERAGE('2. Collected Data'!AS17,'2. Collected Data'!AS117,'2. Collected Data'!AS217))</f>
        <v>0</v>
      </c>
      <c r="AT17" s="47">
        <f>IF(COUNT('2. Collected Data'!AT17,'2. Collected Data'!AT117,'2. Collected Data'!AT217)&lt;=1,"",AVERAGE('2. Collected Data'!AT17,'2. Collected Data'!AT117,'2. Collected Data'!AT217))</f>
        <v>0</v>
      </c>
      <c r="AU17" s="85">
        <f>IF(COUNT('2. Collected Data'!AU17,'2. Collected Data'!AU117,'2. Collected Data'!AU217)&lt;=1,"",AVERAGE('2. Collected Data'!AU17,'2. Collected Data'!AU117,'2. Collected Data'!AU217))</f>
        <v>0</v>
      </c>
      <c r="AV17" s="88"/>
      <c r="AW17" s="185">
        <f>IF(COUNT('2. Collected Data'!AW17,'2. Collected Data'!AW117,'2. Collected Data'!AW217)&lt;=1,"",AVERAGE('2. Collected Data'!AW17,'2. Collected Data'!AW117,'2. Collected Data'!AW217))</f>
        <v>0.80666666666666664</v>
      </c>
      <c r="AX17" s="185">
        <f>IF(COUNT('2. Collected Data'!AX17,'2. Collected Data'!AX117,'2. Collected Data'!AX217)&lt;=1,"",AVERAGE('2. Collected Data'!AX17,'2. Collected Data'!AX117,'2. Collected Data'!AX217))</f>
        <v>0.19333333333333333</v>
      </c>
      <c r="AY17" s="50"/>
      <c r="AZ17" s="91"/>
      <c r="BA17" s="88"/>
      <c r="BB17" s="78" t="str">
        <f>IF(COUNT('2. Collected Data'!BB17,'2. Collected Data'!BB117,'2. Collected Data'!BB217)&lt;=1,"",AVERAGE('2. Collected Data'!BB17,'2. Collected Data'!BB117,'2. Collected Data'!BB217))</f>
        <v/>
      </c>
      <c r="BC17" s="75">
        <f>IF(COUNT('2. Collected Data'!BC17,'2. Collected Data'!BC117,'2. Collected Data'!BC217)&lt;=1,"",AVERAGE('2. Collected Data'!BC17,'2. Collected Data'!BC117,'2. Collected Data'!BC217))</f>
        <v>26269439.666666668</v>
      </c>
      <c r="BD17" s="75">
        <f>IF(COUNT('2. Collected Data'!BD17,'2. Collected Data'!BD117,'2. Collected Data'!BD217)&lt;=1,"",AVERAGE('2. Collected Data'!BD17,'2. Collected Data'!BD117,'2. Collected Data'!BD217))</f>
        <v>4887865.666666667</v>
      </c>
      <c r="BE17" s="75">
        <f>IF(COUNT('2. Collected Data'!BE17,'2. Collected Data'!BE117,'2. Collected Data'!BE217)&lt;=1,"",AVERAGE('2. Collected Data'!BE17,'2. Collected Data'!BE117,'2. Collected Data'!BE217))</f>
        <v>4436807.333333333</v>
      </c>
      <c r="BF17" s="75">
        <f>IF(COUNT('2. Collected Data'!BF17,'2. Collected Data'!BF117,'2. Collected Data'!BF217)&lt;=1,"",AVERAGE('2. Collected Data'!BF17,'2. Collected Data'!BF117,'2. Collected Data'!BF217))</f>
        <v>35748122.666666664</v>
      </c>
      <c r="BG17" s="50"/>
      <c r="BH17" s="78" t="str">
        <f>IF(COUNT('2. Collected Data'!BH17,'2. Collected Data'!BH117,'2. Collected Data'!BH217)&lt;=1,"",AVERAGE('2. Collected Data'!BH17,'2. Collected Data'!BH117,'2. Collected Data'!BH217))</f>
        <v/>
      </c>
      <c r="BI17" s="130"/>
      <c r="BJ17" s="50"/>
    </row>
    <row r="18" spans="1:62" s="177" customFormat="1" ht="11.25" customHeight="1" x14ac:dyDescent="0.15">
      <c r="A18" s="89" t="s">
        <v>132</v>
      </c>
      <c r="B18" s="172"/>
      <c r="C18" s="350"/>
      <c r="D18" s="350"/>
      <c r="E18" s="350"/>
      <c r="F18" s="350"/>
      <c r="G18" s="45">
        <f>IF(COUNT('2. Collected Data'!G18,'2. Collected Data'!G118,'2. Collected Data'!G218)&lt;=1,"",AVERAGE('2. Collected Data'!G18,'2. Collected Data'!G118,'2. Collected Data'!G218))</f>
        <v>23000</v>
      </c>
      <c r="H18" s="47">
        <f>IF(COUNT('2. Collected Data'!H18,'2. Collected Data'!H118,'2. Collected Data'!H218)&lt;=1,"",AVERAGE('2. Collected Data'!H18,'2. Collected Data'!H118,'2. Collected Data'!H218))</f>
        <v>9134</v>
      </c>
      <c r="I18" s="47">
        <f>IF(COUNT('2. Collected Data'!I18,'2. Collected Data'!I118,'2. Collected Data'!I218)&lt;=1,"",AVERAGE('2. Collected Data'!I18,'2. Collected Data'!I118,'2. Collected Data'!I218))</f>
        <v>888</v>
      </c>
      <c r="J18" s="47">
        <f>IF(COUNT('2. Collected Data'!J18,'2. Collected Data'!J118,'2. Collected Data'!J218)&lt;=1,"",AVERAGE('2. Collected Data'!J18,'2. Collected Data'!J118,'2. Collected Data'!J218))</f>
        <v>90</v>
      </c>
      <c r="K18" s="47">
        <f>IF(COUNT('2. Collected Data'!K18,'2. Collected Data'!K118,'2. Collected Data'!K218)&lt;=1,"",AVERAGE('2. Collected Data'!K18,'2. Collected Data'!K118,'2. Collected Data'!K218))</f>
        <v>38</v>
      </c>
      <c r="L18" s="47">
        <f>IF(COUNT('2. Collected Data'!L18,'2. Collected Data'!L118,'2. Collected Data'!L218)&lt;=1,"",AVERAGE('2. Collected Data'!L18,'2. Collected Data'!L118,'2. Collected Data'!L218))</f>
        <v>16.666666666666668</v>
      </c>
      <c r="M18" s="47">
        <f>IF(COUNT('2. Collected Data'!M18,'2. Collected Data'!M118,'2. Collected Data'!M218)&lt;=1,"",AVERAGE('2. Collected Data'!M18,'2. Collected Data'!M118,'2. Collected Data'!M218))</f>
        <v>395</v>
      </c>
      <c r="N18" s="47">
        <f>IF(COUNT('2. Collected Data'!N18,'2. Collected Data'!N118,'2. Collected Data'!N218)&lt;=1,"",AVERAGE('2. Collected Data'!N18,'2. Collected Data'!N118,'2. Collected Data'!N218))</f>
        <v>0</v>
      </c>
      <c r="O18" s="47">
        <f>IF(COUNT('2. Collected Data'!O18,'2. Collected Data'!O118,'2. Collected Data'!O218)&lt;=1,"",AVERAGE('2. Collected Data'!O18,'2. Collected Data'!O118,'2. Collected Data'!O218))</f>
        <v>225.66666666666666</v>
      </c>
      <c r="P18" s="47" t="str">
        <f>IF(COUNT('2. Collected Data'!P18,'2. Collected Data'!P118,'2. Collected Data'!P218)&lt;=1,"",AVERAGE('2. Collected Data'!P18,'2. Collected Data'!P118,'2. Collected Data'!P218))</f>
        <v/>
      </c>
      <c r="Q18" s="47" t="str">
        <f>IF(COUNT('2. Collected Data'!Q18,'2. Collected Data'!Q118,'2. Collected Data'!Q218)&lt;=1,"",AVERAGE('2. Collected Data'!Q18,'2. Collected Data'!Q118,'2. Collected Data'!Q218))</f>
        <v/>
      </c>
      <c r="R18" s="47" t="str">
        <f>IF(COUNT('2. Collected Data'!R18,'2. Collected Data'!R118,'2. Collected Data'!R218)&lt;=1,"",AVERAGE('2. Collected Data'!R18,'2. Collected Data'!R118,'2. Collected Data'!R218))</f>
        <v/>
      </c>
      <c r="S18" s="47" t="str">
        <f>IF(COUNT('2. Collected Data'!S18,'2. Collected Data'!S118,'2. Collected Data'!S218)&lt;=1,"",AVERAGE('2. Collected Data'!S18,'2. Collected Data'!S118,'2. Collected Data'!S218))</f>
        <v/>
      </c>
      <c r="T18" s="47" t="str">
        <f>IF(COUNT('2. Collected Data'!T18,'2. Collected Data'!T118,'2. Collected Data'!T218)&lt;=1,"",AVERAGE('2. Collected Data'!T18,'2. Collected Data'!T118,'2. Collected Data'!T218))</f>
        <v/>
      </c>
      <c r="U18" s="47" t="str">
        <f>IF(COUNT('2. Collected Data'!U18,'2. Collected Data'!U118,'2. Collected Data'!U218)&lt;=1,"",AVERAGE('2. Collected Data'!U18,'2. Collected Data'!U118,'2. Collected Data'!U218))</f>
        <v/>
      </c>
      <c r="V18" s="47" t="str">
        <f>IF(COUNT('2. Collected Data'!V18,'2. Collected Data'!V118,'2. Collected Data'!V218)&lt;=1,"",AVERAGE('2. Collected Data'!V18,'2. Collected Data'!V118,'2. Collected Data'!V218))</f>
        <v/>
      </c>
      <c r="W18" s="47" t="str">
        <f>IF(COUNT('2. Collected Data'!W18,'2. Collected Data'!W118,'2. Collected Data'!W218)&lt;=1,"",AVERAGE('2. Collected Data'!W18,'2. Collected Data'!W118,'2. Collected Data'!W218))</f>
        <v/>
      </c>
      <c r="X18" s="47" t="str">
        <f>IF(COUNT('2. Collected Data'!X18,'2. Collected Data'!X118,'2. Collected Data'!X218)&lt;=1,"",AVERAGE('2. Collected Data'!X18,'2. Collected Data'!X118,'2. Collected Data'!X218))</f>
        <v/>
      </c>
      <c r="Y18" s="47">
        <f>IF(COUNT('2. Collected Data'!Y18,'2. Collected Data'!Y118,'2. Collected Data'!Y218)&lt;=1,"",AVERAGE('2. Collected Data'!Y18,'2. Collected Data'!Y118,'2. Collected Data'!Y218))</f>
        <v>1865</v>
      </c>
      <c r="Z18" s="47">
        <f>IF(COUNT('2. Collected Data'!Z18,'2. Collected Data'!Z118,'2. Collected Data'!Z218)&lt;=1,"",AVERAGE('2. Collected Data'!Z18,'2. Collected Data'!Z118,'2. Collected Data'!Z218))</f>
        <v>140</v>
      </c>
      <c r="AA18" s="185">
        <f>IF(COUNT('2. Collected Data'!AA18,'2. Collected Data'!AA118,'2. Collected Data'!AA218)&lt;=1,"",AVERAGE('2. Collected Data'!AA18,'2. Collected Data'!AA118,'2. Collected Data'!AA218))</f>
        <v>0.98</v>
      </c>
      <c r="AB18" s="185">
        <f>IF(COUNT('2. Collected Data'!AB18,'2. Collected Data'!AB118,'2. Collected Data'!AB218)&lt;=1,"",AVERAGE('2. Collected Data'!AB18,'2. Collected Data'!AB118,'2. Collected Data'!AB218))</f>
        <v>0.01</v>
      </c>
      <c r="AC18" s="185">
        <f>IF(COUNT('2. Collected Data'!AC18,'2. Collected Data'!AC118,'2. Collected Data'!AC218)&lt;=1,"",AVERAGE('2. Collected Data'!AC18,'2. Collected Data'!AC118,'2. Collected Data'!AC218))</f>
        <v>0.01</v>
      </c>
      <c r="AD18" s="47">
        <f>IF(COUNT('2. Collected Data'!AD18,'2. Collected Data'!AD118,'2. Collected Data'!AD218)&lt;=1,"",AVERAGE('2. Collected Data'!AD18,'2. Collected Data'!AD118,'2. Collected Data'!AD218))</f>
        <v>202</v>
      </c>
      <c r="AE18" s="47">
        <f>IF(COUNT('2. Collected Data'!AE18,'2. Collected Data'!AE118,'2. Collected Data'!AE218)&lt;=1,"",AVERAGE('2. Collected Data'!AE18,'2. Collected Data'!AE118,'2. Collected Data'!AE218))</f>
        <v>213383.33333333334</v>
      </c>
      <c r="AF18" s="47">
        <f>IF(COUNT('2. Collected Data'!AF18,'2. Collected Data'!AF118,'2. Collected Data'!AF218)&lt;=1,"",AVERAGE('2. Collected Data'!AF18,'2. Collected Data'!AF118,'2. Collected Data'!AF218))</f>
        <v>287.66666666666669</v>
      </c>
      <c r="AG18" s="85">
        <f>IF(COUNT('2. Collected Data'!AG18,'2. Collected Data'!AG118,'2. Collected Data'!AG218)&lt;=1,"",AVERAGE('2. Collected Data'!AG18,'2. Collected Data'!AG118,'2. Collected Data'!AG218))</f>
        <v>7329142</v>
      </c>
      <c r="AH18" s="88"/>
      <c r="AI18" s="121">
        <f>IF(COUNT('2. Collected Data'!AI18,'2. Collected Data'!AI118,'2. Collected Data'!AI218)&lt;=1,"",AVERAGE('2. Collected Data'!AI18,'2. Collected Data'!AI118,'2. Collected Data'!AI218))</f>
        <v>143646</v>
      </c>
      <c r="AJ18" s="47">
        <f>IF(COUNT('2. Collected Data'!AJ18,'2. Collected Data'!AJ118,'2. Collected Data'!AJ218)&lt;=1,"",AVERAGE('2. Collected Data'!AJ18,'2. Collected Data'!AJ118,'2. Collected Data'!AJ218))</f>
        <v>2053</v>
      </c>
      <c r="AK18" s="47">
        <f>IF(COUNT('2. Collected Data'!AK18,'2. Collected Data'!AK118,'2. Collected Data'!AK218)&lt;=1,"",AVERAGE('2. Collected Data'!AK18,'2. Collected Data'!AK118,'2. Collected Data'!AK218))</f>
        <v>73282</v>
      </c>
      <c r="AL18" s="47">
        <f>IF(COUNT('2. Collected Data'!AL18,'2. Collected Data'!AL118,'2. Collected Data'!AL218)&lt;=1,"",AVERAGE('2. Collected Data'!AL18,'2. Collected Data'!AL118,'2. Collected Data'!AL218))</f>
        <v>1317.3333333333333</v>
      </c>
      <c r="AM18" s="47">
        <f>IF(COUNT('2. Collected Data'!AM18,'2. Collected Data'!AM118,'2. Collected Data'!AM218)&lt;=1,"",AVERAGE('2. Collected Data'!AM18,'2. Collected Data'!AM118,'2. Collected Data'!AM218))</f>
        <v>0</v>
      </c>
      <c r="AN18" s="122"/>
      <c r="AO18" s="47">
        <f>IF(COUNT('2. Collected Data'!AO18,'2. Collected Data'!AO118,'2. Collected Data'!AO218)&lt;=1,"",AVERAGE('2. Collected Data'!AO18,'2. Collected Data'!AO118,'2. Collected Data'!AO218))</f>
        <v>4163580.3333333335</v>
      </c>
      <c r="AP18" s="47">
        <f>IF(COUNT('2. Collected Data'!AP18,'2. Collected Data'!AP118,'2. Collected Data'!AP218)&lt;=1,"",AVERAGE('2. Collected Data'!AP18,'2. Collected Data'!AP118,'2. Collected Data'!AP218))</f>
        <v>666974</v>
      </c>
      <c r="AQ18" s="47">
        <f>IF(COUNT('2. Collected Data'!AQ18,'2. Collected Data'!AQ118,'2. Collected Data'!AQ218)&lt;=1,"",AVERAGE('2. Collected Data'!AQ18,'2. Collected Data'!AQ118,'2. Collected Data'!AQ218))</f>
        <v>8522955.333333334</v>
      </c>
      <c r="AR18" s="47">
        <f>IF(COUNT('2. Collected Data'!AR18,'2. Collected Data'!AR118,'2. Collected Data'!AR218)&lt;=1,"",AVERAGE('2. Collected Data'!AR18,'2. Collected Data'!AR118,'2. Collected Data'!AR218))</f>
        <v>0</v>
      </c>
      <c r="AS18" s="47">
        <f>IF(COUNT('2. Collected Data'!AS18,'2. Collected Data'!AS118,'2. Collected Data'!AS218)&lt;=1,"",AVERAGE('2. Collected Data'!AS18,'2. Collected Data'!AS118,'2. Collected Data'!AS218))</f>
        <v>0</v>
      </c>
      <c r="AT18" s="47">
        <f>IF(COUNT('2. Collected Data'!AT18,'2. Collected Data'!AT118,'2. Collected Data'!AT218)&lt;=1,"",AVERAGE('2. Collected Data'!AT18,'2. Collected Data'!AT118,'2. Collected Data'!AT218))</f>
        <v>0</v>
      </c>
      <c r="AU18" s="85">
        <f>IF(COUNT('2. Collected Data'!AU18,'2. Collected Data'!AU118,'2. Collected Data'!AU218)&lt;=1,"",AVERAGE('2. Collected Data'!AU18,'2. Collected Data'!AU118,'2. Collected Data'!AU218))</f>
        <v>0</v>
      </c>
      <c r="AV18" s="88"/>
      <c r="AW18" s="185">
        <f>IF(COUNT('2. Collected Data'!AW18,'2. Collected Data'!AW118,'2. Collected Data'!AW218)&lt;=1,"",AVERAGE('2. Collected Data'!AW18,'2. Collected Data'!AW118,'2. Collected Data'!AW218))</f>
        <v>0.18333333333333332</v>
      </c>
      <c r="AX18" s="185">
        <f>IF(COUNT('2. Collected Data'!AX18,'2. Collected Data'!AX118,'2. Collected Data'!AX218)&lt;=1,"",AVERAGE('2. Collected Data'!AX18,'2. Collected Data'!AX118,'2. Collected Data'!AX218))</f>
        <v>0.81666666666666676</v>
      </c>
      <c r="AY18" s="50"/>
      <c r="AZ18" s="91"/>
      <c r="BA18" s="88"/>
      <c r="BB18" s="78">
        <f>IF(COUNT('2. Collected Data'!BB18,'2. Collected Data'!BB118,'2. Collected Data'!BB218)&lt;=1,"",AVERAGE('2. Collected Data'!BB18,'2. Collected Data'!BB118,'2. Collected Data'!BB218))</f>
        <v>82.87</v>
      </c>
      <c r="BC18" s="75">
        <f>IF(COUNT('2. Collected Data'!BC18,'2. Collected Data'!BC118,'2. Collected Data'!BC218)&lt;=1,"",AVERAGE('2. Collected Data'!BC18,'2. Collected Data'!BC118,'2. Collected Data'!BC218))</f>
        <v>19726649.716666665</v>
      </c>
      <c r="BD18" s="75">
        <f>IF(COUNT('2. Collected Data'!BD18,'2. Collected Data'!BD118,'2. Collected Data'!BD218)&lt;=1,"",AVERAGE('2. Collected Data'!BD18,'2. Collected Data'!BD118,'2. Collected Data'!BD218))</f>
        <v>15131910.363333335</v>
      </c>
      <c r="BE18" s="75">
        <f>IF(COUNT('2. Collected Data'!BE18,'2. Collected Data'!BE118,'2. Collected Data'!BE218)&lt;=1,"",AVERAGE('2. Collected Data'!BE18,'2. Collected Data'!BE118,'2. Collected Data'!BE218))</f>
        <v>23861511.483333334</v>
      </c>
      <c r="BF18" s="75">
        <f>IF(COUNT('2. Collected Data'!BF18,'2. Collected Data'!BF118,'2. Collected Data'!BF218)&lt;=1,"",AVERAGE('2. Collected Data'!BF18,'2. Collected Data'!BF118,'2. Collected Data'!BF218))</f>
        <v>59905555.513333328</v>
      </c>
      <c r="BG18" s="50"/>
      <c r="BH18" s="78">
        <f>IF(COUNT('2. Collected Data'!BH18,'2. Collected Data'!BH118,'2. Collected Data'!BH218)&lt;=1,"",AVERAGE('2. Collected Data'!BH18,'2. Collected Data'!BH118,'2. Collected Data'!BH218))</f>
        <v>125.16666666666667</v>
      </c>
      <c r="BI18" s="130"/>
      <c r="BJ18" s="50"/>
    </row>
    <row r="19" spans="1:62" s="177" customFormat="1" ht="11.25" customHeight="1" x14ac:dyDescent="0.15">
      <c r="A19" s="89" t="s">
        <v>133</v>
      </c>
      <c r="B19" s="172"/>
      <c r="C19" s="350"/>
      <c r="D19" s="350"/>
      <c r="E19" s="350"/>
      <c r="F19" s="350"/>
      <c r="G19" s="45">
        <f>IF(COUNT('2. Collected Data'!G19,'2. Collected Data'!G119,'2. Collected Data'!G219)&lt;=1,"",AVERAGE('2. Collected Data'!G19,'2. Collected Data'!G119,'2. Collected Data'!G219))</f>
        <v>10870</v>
      </c>
      <c r="H19" s="47">
        <f>IF(COUNT('2. Collected Data'!H19,'2. Collected Data'!H119,'2. Collected Data'!H219)&lt;=1,"",AVERAGE('2. Collected Data'!H19,'2. Collected Data'!H119,'2. Collected Data'!H219))</f>
        <v>4135</v>
      </c>
      <c r="I19" s="47">
        <f>IF(COUNT('2. Collected Data'!I19,'2. Collected Data'!I119,'2. Collected Data'!I219)&lt;=1,"",AVERAGE('2. Collected Data'!I19,'2. Collected Data'!I119,'2. Collected Data'!I219))</f>
        <v>634</v>
      </c>
      <c r="J19" s="47">
        <f>IF(COUNT('2. Collected Data'!J19,'2. Collected Data'!J119,'2. Collected Data'!J219)&lt;=1,"",AVERAGE('2. Collected Data'!J19,'2. Collected Data'!J119,'2. Collected Data'!J219))</f>
        <v>2</v>
      </c>
      <c r="K19" s="47">
        <f>IF(COUNT('2. Collected Data'!K19,'2. Collected Data'!K119,'2. Collected Data'!K219)&lt;=1,"",AVERAGE('2. Collected Data'!K19,'2. Collected Data'!K119,'2. Collected Data'!K219))</f>
        <v>15</v>
      </c>
      <c r="L19" s="47">
        <f>IF(COUNT('2. Collected Data'!L19,'2. Collected Data'!L119,'2. Collected Data'!L219)&lt;=1,"",AVERAGE('2. Collected Data'!L19,'2. Collected Data'!L119,'2. Collected Data'!L219))</f>
        <v>1.3333333333333333</v>
      </c>
      <c r="M19" s="47">
        <f>IF(COUNT('2. Collected Data'!M19,'2. Collected Data'!M119,'2. Collected Data'!M219)&lt;=1,"",AVERAGE('2. Collected Data'!M19,'2. Collected Data'!M119,'2. Collected Data'!M219))</f>
        <v>137</v>
      </c>
      <c r="N19" s="47">
        <f>IF(COUNT('2. Collected Data'!N19,'2. Collected Data'!N119,'2. Collected Data'!N219)&lt;=1,"",AVERAGE('2. Collected Data'!N19,'2. Collected Data'!N119,'2. Collected Data'!N219))</f>
        <v>6.333333333333333</v>
      </c>
      <c r="O19" s="47">
        <f>IF(COUNT('2. Collected Data'!O19,'2. Collected Data'!O119,'2. Collected Data'!O219)&lt;=1,"",AVERAGE('2. Collected Data'!O19,'2. Collected Data'!O119,'2. Collected Data'!O219))</f>
        <v>633.33333333333337</v>
      </c>
      <c r="P19" s="47">
        <f>IF(COUNT('2. Collected Data'!P19,'2. Collected Data'!P119,'2. Collected Data'!P219)&lt;=1,"",AVERAGE('2. Collected Data'!P19,'2. Collected Data'!P119,'2. Collected Data'!P219))</f>
        <v>3</v>
      </c>
      <c r="Q19" s="47">
        <f>IF(COUNT('2. Collected Data'!Q19,'2. Collected Data'!Q119,'2. Collected Data'!Q219)&lt;=1,"",AVERAGE('2. Collected Data'!Q19,'2. Collected Data'!Q119,'2. Collected Data'!Q219))</f>
        <v>232.33333333333334</v>
      </c>
      <c r="R19" s="47">
        <f>IF(COUNT('2. Collected Data'!R19,'2. Collected Data'!R119,'2. Collected Data'!R219)&lt;=1,"",AVERAGE('2. Collected Data'!R19,'2. Collected Data'!R119,'2. Collected Data'!R219))</f>
        <v>0</v>
      </c>
      <c r="S19" s="47">
        <f>IF(COUNT('2. Collected Data'!S19,'2. Collected Data'!S119,'2. Collected Data'!S219)&lt;=1,"",AVERAGE('2. Collected Data'!S19,'2. Collected Data'!S119,'2. Collected Data'!S219))</f>
        <v>0</v>
      </c>
      <c r="T19" s="47">
        <f>IF(COUNT('2. Collected Data'!T19,'2. Collected Data'!T119,'2. Collected Data'!T219)&lt;=1,"",AVERAGE('2. Collected Data'!T19,'2. Collected Data'!T119,'2. Collected Data'!T219))</f>
        <v>0</v>
      </c>
      <c r="U19" s="47">
        <f>IF(COUNT('2. Collected Data'!U19,'2. Collected Data'!U119,'2. Collected Data'!U219)&lt;=1,"",AVERAGE('2. Collected Data'!U19,'2. Collected Data'!U119,'2. Collected Data'!U219))</f>
        <v>0</v>
      </c>
      <c r="V19" s="47">
        <f>IF(COUNT('2. Collected Data'!V19,'2. Collected Data'!V119,'2. Collected Data'!V219)&lt;=1,"",AVERAGE('2. Collected Data'!V19,'2. Collected Data'!V119,'2. Collected Data'!V219))</f>
        <v>0</v>
      </c>
      <c r="W19" s="47">
        <f>IF(COUNT('2. Collected Data'!W19,'2. Collected Data'!W119,'2. Collected Data'!W219)&lt;=1,"",AVERAGE('2. Collected Data'!W19,'2. Collected Data'!W119,'2. Collected Data'!W219))</f>
        <v>0</v>
      </c>
      <c r="X19" s="47">
        <f>IF(COUNT('2. Collected Data'!X19,'2. Collected Data'!X119,'2. Collected Data'!X219)&lt;=1,"",AVERAGE('2. Collected Data'!X19,'2. Collected Data'!X119,'2. Collected Data'!X219))</f>
        <v>0</v>
      </c>
      <c r="Y19" s="47">
        <f>IF(COUNT('2. Collected Data'!Y19,'2. Collected Data'!Y119,'2. Collected Data'!Y219)&lt;=1,"",AVERAGE('2. Collected Data'!Y19,'2. Collected Data'!Y119,'2. Collected Data'!Y219))</f>
        <v>1343</v>
      </c>
      <c r="Z19" s="47">
        <f>IF(COUNT('2. Collected Data'!Z19,'2. Collected Data'!Z119,'2. Collected Data'!Z219)&lt;=1,"",AVERAGE('2. Collected Data'!Z19,'2. Collected Data'!Z119,'2. Collected Data'!Z219))</f>
        <v>0</v>
      </c>
      <c r="AA19" s="185">
        <f>IF(COUNT('2. Collected Data'!AA19,'2. Collected Data'!AA119,'2. Collected Data'!AA219)&lt;=1,"",AVERAGE('2. Collected Data'!AA19,'2. Collected Data'!AA119,'2. Collected Data'!AA219))</f>
        <v>1</v>
      </c>
      <c r="AB19" s="185">
        <f>IF(COUNT('2. Collected Data'!AB19,'2. Collected Data'!AB119,'2. Collected Data'!AB219)&lt;=1,"",AVERAGE('2. Collected Data'!AB19,'2. Collected Data'!AB119,'2. Collected Data'!AB219))</f>
        <v>0</v>
      </c>
      <c r="AC19" s="185">
        <f>IF(COUNT('2. Collected Data'!AC19,'2. Collected Data'!AC119,'2. Collected Data'!AC219)&lt;=1,"",AVERAGE('2. Collected Data'!AC19,'2. Collected Data'!AC119,'2. Collected Data'!AC219))</f>
        <v>0</v>
      </c>
      <c r="AD19" s="47">
        <f>IF(COUNT('2. Collected Data'!AD19,'2. Collected Data'!AD119,'2. Collected Data'!AD219)&lt;=1,"",AVERAGE('2. Collected Data'!AD19,'2. Collected Data'!AD119,'2. Collected Data'!AD219))</f>
        <v>98.333333333333329</v>
      </c>
      <c r="AE19" s="47">
        <f>IF(COUNT('2. Collected Data'!AE19,'2. Collected Data'!AE119,'2. Collected Data'!AE219)&lt;=1,"",AVERAGE('2. Collected Data'!AE19,'2. Collected Data'!AE119,'2. Collected Data'!AE219))</f>
        <v>150000</v>
      </c>
      <c r="AF19" s="47">
        <f>IF(COUNT('2. Collected Data'!AF19,'2. Collected Data'!AF119,'2. Collected Data'!AF219)&lt;=1,"",AVERAGE('2. Collected Data'!AF19,'2. Collected Data'!AF119,'2. Collected Data'!AF219))</f>
        <v>88.333333333333329</v>
      </c>
      <c r="AG19" s="85">
        <f>IF(COUNT('2. Collected Data'!AG19,'2. Collected Data'!AG119,'2. Collected Data'!AG219)&lt;=1,"",AVERAGE('2. Collected Data'!AG19,'2. Collected Data'!AG119,'2. Collected Data'!AG219))</f>
        <v>540666.66666666663</v>
      </c>
      <c r="AH19" s="88"/>
      <c r="AI19" s="121">
        <f>IF(COUNT('2. Collected Data'!AI19,'2. Collected Data'!AI119,'2. Collected Data'!AI219)&lt;=1,"",AVERAGE('2. Collected Data'!AI19,'2. Collected Data'!AI119,'2. Collected Data'!AI219))</f>
        <v>177853.33333333334</v>
      </c>
      <c r="AJ19" s="47">
        <f>IF(COUNT('2. Collected Data'!AJ19,'2. Collected Data'!AJ119,'2. Collected Data'!AJ219)&lt;=1,"",AVERAGE('2. Collected Data'!AJ19,'2. Collected Data'!AJ119,'2. Collected Data'!AJ219))</f>
        <v>0</v>
      </c>
      <c r="AK19" s="47">
        <f>IF(COUNT('2. Collected Data'!AK19,'2. Collected Data'!AK119,'2. Collected Data'!AK219)&lt;=1,"",AVERAGE('2. Collected Data'!AK19,'2. Collected Data'!AK119,'2. Collected Data'!AK219))</f>
        <v>0</v>
      </c>
      <c r="AL19" s="47">
        <f>IF(COUNT('2. Collected Data'!AL19,'2. Collected Data'!AL119,'2. Collected Data'!AL219)&lt;=1,"",AVERAGE('2. Collected Data'!AL19,'2. Collected Data'!AL119,'2. Collected Data'!AL219))</f>
        <v>0</v>
      </c>
      <c r="AM19" s="47">
        <f>IF(COUNT('2. Collected Data'!AM19,'2. Collected Data'!AM119,'2. Collected Data'!AM219)&lt;=1,"",AVERAGE('2. Collected Data'!AM19,'2. Collected Data'!AM119,'2. Collected Data'!AM219))</f>
        <v>0</v>
      </c>
      <c r="AN19" s="122"/>
      <c r="AO19" s="47">
        <f>IF(COUNT('2. Collected Data'!AO19,'2. Collected Data'!AO119,'2. Collected Data'!AO219)&lt;=1,"",AVERAGE('2. Collected Data'!AO19,'2. Collected Data'!AO119,'2. Collected Data'!AO219))</f>
        <v>266733.33333333331</v>
      </c>
      <c r="AP19" s="47">
        <f>IF(COUNT('2. Collected Data'!AP19,'2. Collected Data'!AP119,'2. Collected Data'!AP219)&lt;=1,"",AVERAGE('2. Collected Data'!AP19,'2. Collected Data'!AP119,'2. Collected Data'!AP219))</f>
        <v>0</v>
      </c>
      <c r="AQ19" s="47">
        <f>IF(COUNT('2. Collected Data'!AQ19,'2. Collected Data'!AQ119,'2. Collected Data'!AQ219)&lt;=1,"",AVERAGE('2. Collected Data'!AQ19,'2. Collected Data'!AQ119,'2. Collected Data'!AQ219))</f>
        <v>1065556.6666666667</v>
      </c>
      <c r="AR19" s="47">
        <f>IF(COUNT('2. Collected Data'!AR19,'2. Collected Data'!AR119,'2. Collected Data'!AR219)&lt;=1,"",AVERAGE('2. Collected Data'!AR19,'2. Collected Data'!AR119,'2. Collected Data'!AR219))</f>
        <v>0</v>
      </c>
      <c r="AS19" s="47">
        <f>IF(COUNT('2. Collected Data'!AS19,'2. Collected Data'!AS119,'2. Collected Data'!AS219)&lt;=1,"",AVERAGE('2. Collected Data'!AS19,'2. Collected Data'!AS119,'2. Collected Data'!AS219))</f>
        <v>0</v>
      </c>
      <c r="AT19" s="47">
        <f>IF(COUNT('2. Collected Data'!AT19,'2. Collected Data'!AT119,'2. Collected Data'!AT219)&lt;=1,"",AVERAGE('2. Collected Data'!AT19,'2. Collected Data'!AT119,'2. Collected Data'!AT219))</f>
        <v>0</v>
      </c>
      <c r="AU19" s="85">
        <f>IF(COUNT('2. Collected Data'!AU19,'2. Collected Data'!AU119,'2. Collected Data'!AU219)&lt;=1,"",AVERAGE('2. Collected Data'!AU19,'2. Collected Data'!AU119,'2. Collected Data'!AU219))</f>
        <v>0</v>
      </c>
      <c r="AV19" s="88"/>
      <c r="AW19" s="185">
        <f>IF(COUNT('2. Collected Data'!AW19,'2. Collected Data'!AW119,'2. Collected Data'!AW219)&lt;=1,"",AVERAGE('2. Collected Data'!AW19,'2. Collected Data'!AW119,'2. Collected Data'!AW219))</f>
        <v>0.21</v>
      </c>
      <c r="AX19" s="185">
        <f>IF(COUNT('2. Collected Data'!AX19,'2. Collected Data'!AX119,'2. Collected Data'!AX219)&lt;=1,"",AVERAGE('2. Collected Data'!AX19,'2. Collected Data'!AX119,'2. Collected Data'!AX219))</f>
        <v>0.79</v>
      </c>
      <c r="AY19" s="50"/>
      <c r="AZ19" s="91"/>
      <c r="BA19" s="88"/>
      <c r="BB19" s="78">
        <f>IF(COUNT('2. Collected Data'!BB19,'2. Collected Data'!BB119,'2. Collected Data'!BB219)&lt;=1,"",AVERAGE('2. Collected Data'!BB19,'2. Collected Data'!BB119,'2. Collected Data'!BB219))</f>
        <v>74.333333333333329</v>
      </c>
      <c r="BC19" s="75">
        <f>IF(COUNT('2. Collected Data'!BC19,'2. Collected Data'!BC119,'2. Collected Data'!BC219)&lt;=1,"",AVERAGE('2. Collected Data'!BC19,'2. Collected Data'!BC119,'2. Collected Data'!BC219))</f>
        <v>19333514.333333332</v>
      </c>
      <c r="BD19" s="75">
        <f>IF(COUNT('2. Collected Data'!BD19,'2. Collected Data'!BD119,'2. Collected Data'!BD219)&lt;=1,"",AVERAGE('2. Collected Data'!BD19,'2. Collected Data'!BD119,'2. Collected Data'!BD219))</f>
        <v>2533741</v>
      </c>
      <c r="BE19" s="75">
        <f>IF(COUNT('2. Collected Data'!BE19,'2. Collected Data'!BE119,'2. Collected Data'!BE219)&lt;=1,"",AVERAGE('2. Collected Data'!BE19,'2. Collected Data'!BE119,'2. Collected Data'!BE219))</f>
        <v>15736852.333333334</v>
      </c>
      <c r="BF19" s="75">
        <f>IF(COUNT('2. Collected Data'!BF19,'2. Collected Data'!BF119,'2. Collected Data'!BF219)&lt;=1,"",AVERAGE('2. Collected Data'!BF19,'2. Collected Data'!BF119,'2. Collected Data'!BF219))</f>
        <v>39419333.333333336</v>
      </c>
      <c r="BG19" s="50"/>
      <c r="BH19" s="78">
        <f>IF(COUNT('2. Collected Data'!BH19,'2. Collected Data'!BH119,'2. Collected Data'!BH219)&lt;=1,"",AVERAGE('2. Collected Data'!BH19,'2. Collected Data'!BH119,'2. Collected Data'!BH219))</f>
        <v>75.465000000000003</v>
      </c>
      <c r="BI19" s="130"/>
      <c r="BJ19" s="50"/>
    </row>
    <row r="20" spans="1:62" s="177" customFormat="1" ht="11.25" customHeight="1" x14ac:dyDescent="0.15">
      <c r="A20" s="89" t="s">
        <v>134</v>
      </c>
      <c r="B20" s="172"/>
      <c r="C20" s="350"/>
      <c r="D20" s="350"/>
      <c r="E20" s="350"/>
      <c r="F20" s="350"/>
      <c r="G20" s="45">
        <f>IF(COUNT('2. Collected Data'!G20,'2. Collected Data'!G120,'2. Collected Data'!G220)&lt;=1,"",AVERAGE('2. Collected Data'!G20,'2. Collected Data'!G120,'2. Collected Data'!G220))</f>
        <v>13472</v>
      </c>
      <c r="H20" s="47" t="str">
        <f>IF(COUNT('2. Collected Data'!H20,'2. Collected Data'!H120,'2. Collected Data'!H220)&lt;=1,"",AVERAGE('2. Collected Data'!H20,'2. Collected Data'!H120,'2. Collected Data'!H220))</f>
        <v/>
      </c>
      <c r="I20" s="47">
        <f>IF(COUNT('2. Collected Data'!I20,'2. Collected Data'!I120,'2. Collected Data'!I220)&lt;=1,"",AVERAGE('2. Collected Data'!I20,'2. Collected Data'!I120,'2. Collected Data'!I220))</f>
        <v>359</v>
      </c>
      <c r="J20" s="47">
        <f>IF(COUNT('2. Collected Data'!J20,'2. Collected Data'!J120,'2. Collected Data'!J220)&lt;=1,"",AVERAGE('2. Collected Data'!J20,'2. Collected Data'!J120,'2. Collected Data'!J220))</f>
        <v>11</v>
      </c>
      <c r="K20" s="47">
        <f>IF(COUNT('2. Collected Data'!K20,'2. Collected Data'!K120,'2. Collected Data'!K220)&lt;=1,"",AVERAGE('2. Collected Data'!K20,'2. Collected Data'!K120,'2. Collected Data'!K220))</f>
        <v>8</v>
      </c>
      <c r="L20" s="47">
        <f>IF(COUNT('2. Collected Data'!L20,'2. Collected Data'!L120,'2. Collected Data'!L220)&lt;=1,"",AVERAGE('2. Collected Data'!L20,'2. Collected Data'!L120,'2. Collected Data'!L220))</f>
        <v>1</v>
      </c>
      <c r="M20" s="47">
        <f>IF(COUNT('2. Collected Data'!M20,'2. Collected Data'!M120,'2. Collected Data'!M220)&lt;=1,"",AVERAGE('2. Collected Data'!M20,'2. Collected Data'!M120,'2. Collected Data'!M220))</f>
        <v>21.666666666666668</v>
      </c>
      <c r="N20" s="47">
        <f>IF(COUNT('2. Collected Data'!N20,'2. Collected Data'!N120,'2. Collected Data'!N220)&lt;=1,"",AVERAGE('2. Collected Data'!N20,'2. Collected Data'!N120,'2. Collected Data'!N220))</f>
        <v>4</v>
      </c>
      <c r="O20" s="47">
        <f>IF(COUNT('2. Collected Data'!O20,'2. Collected Data'!O120,'2. Collected Data'!O220)&lt;=1,"",AVERAGE('2. Collected Data'!O20,'2. Collected Data'!O120,'2. Collected Data'!O220))</f>
        <v>300.33333333333331</v>
      </c>
      <c r="P20" s="47">
        <f>IF(COUNT('2. Collected Data'!P20,'2. Collected Data'!P120,'2. Collected Data'!P220)&lt;=1,"",AVERAGE('2. Collected Data'!P20,'2. Collected Data'!P120,'2. Collected Data'!P220))</f>
        <v>0</v>
      </c>
      <c r="Q20" s="47" t="str">
        <f>IF(COUNT('2. Collected Data'!Q20,'2. Collected Data'!Q120,'2. Collected Data'!Q220)&lt;=1,"",AVERAGE('2. Collected Data'!Q20,'2. Collected Data'!Q120,'2. Collected Data'!Q220))</f>
        <v/>
      </c>
      <c r="R20" s="47" t="str">
        <f>IF(COUNT('2. Collected Data'!R20,'2. Collected Data'!R120,'2. Collected Data'!R220)&lt;=1,"",AVERAGE('2. Collected Data'!R20,'2. Collected Data'!R120,'2. Collected Data'!R220))</f>
        <v/>
      </c>
      <c r="S20" s="47" t="str">
        <f>IF(COUNT('2. Collected Data'!S20,'2. Collected Data'!S120,'2. Collected Data'!S220)&lt;=1,"",AVERAGE('2. Collected Data'!S20,'2. Collected Data'!S120,'2. Collected Data'!S220))</f>
        <v/>
      </c>
      <c r="T20" s="47" t="str">
        <f>IF(COUNT('2. Collected Data'!T20,'2. Collected Data'!T120,'2. Collected Data'!T220)&lt;=1,"",AVERAGE('2. Collected Data'!T20,'2. Collected Data'!T120,'2. Collected Data'!T220))</f>
        <v/>
      </c>
      <c r="U20" s="47" t="str">
        <f>IF(COUNT('2. Collected Data'!U20,'2. Collected Data'!U120,'2. Collected Data'!U220)&lt;=1,"",AVERAGE('2. Collected Data'!U20,'2. Collected Data'!U120,'2. Collected Data'!U220))</f>
        <v/>
      </c>
      <c r="V20" s="47" t="str">
        <f>IF(COUNT('2. Collected Data'!V20,'2. Collected Data'!V120,'2. Collected Data'!V220)&lt;=1,"",AVERAGE('2. Collected Data'!V20,'2. Collected Data'!V120,'2. Collected Data'!V220))</f>
        <v/>
      </c>
      <c r="W20" s="47" t="str">
        <f>IF(COUNT('2. Collected Data'!W20,'2. Collected Data'!W120,'2. Collected Data'!W220)&lt;=1,"",AVERAGE('2. Collected Data'!W20,'2. Collected Data'!W120,'2. Collected Data'!W220))</f>
        <v/>
      </c>
      <c r="X20" s="47" t="str">
        <f>IF(COUNT('2. Collected Data'!X20,'2. Collected Data'!X120,'2. Collected Data'!X220)&lt;=1,"",AVERAGE('2. Collected Data'!X20,'2. Collected Data'!X120,'2. Collected Data'!X220))</f>
        <v/>
      </c>
      <c r="Y20" s="47">
        <f>IF(COUNT('2. Collected Data'!Y20,'2. Collected Data'!Y120,'2. Collected Data'!Y220)&lt;=1,"",AVERAGE('2. Collected Data'!Y20,'2. Collected Data'!Y120,'2. Collected Data'!Y220))</f>
        <v>285</v>
      </c>
      <c r="Z20" s="47">
        <f>IF(COUNT('2. Collected Data'!Z20,'2. Collected Data'!Z120,'2. Collected Data'!Z220)&lt;=1,"",AVERAGE('2. Collected Data'!Z20,'2. Collected Data'!Z120,'2. Collected Data'!Z220))</f>
        <v>44</v>
      </c>
      <c r="AA20" s="185">
        <f>IF(COUNT('2. Collected Data'!AA20,'2. Collected Data'!AA120,'2. Collected Data'!AA220)&lt;=1,"",AVERAGE('2. Collected Data'!AA20,'2. Collected Data'!AA120,'2. Collected Data'!AA220))</f>
        <v>1</v>
      </c>
      <c r="AB20" s="185">
        <f>IF(COUNT('2. Collected Data'!AB20,'2. Collected Data'!AB120,'2. Collected Data'!AB220)&lt;=1,"",AVERAGE('2. Collected Data'!AB20,'2. Collected Data'!AB120,'2. Collected Data'!AB220))</f>
        <v>0</v>
      </c>
      <c r="AC20" s="185">
        <f>IF(COUNT('2. Collected Data'!AC20,'2. Collected Data'!AC120,'2. Collected Data'!AC220)&lt;=1,"",AVERAGE('2. Collected Data'!AC20,'2. Collected Data'!AC120,'2. Collected Data'!AC220))</f>
        <v>0</v>
      </c>
      <c r="AD20" s="47">
        <f>IF(COUNT('2. Collected Data'!AD20,'2. Collected Data'!AD120,'2. Collected Data'!AD220)&lt;=1,"",AVERAGE('2. Collected Data'!AD20,'2. Collected Data'!AD120,'2. Collected Data'!AD220))</f>
        <v>19.666666666666668</v>
      </c>
      <c r="AE20" s="47">
        <f>IF(COUNT('2. Collected Data'!AE20,'2. Collected Data'!AE120,'2. Collected Data'!AE220)&lt;=1,"",AVERAGE('2. Collected Data'!AE20,'2. Collected Data'!AE120,'2. Collected Data'!AE220))</f>
        <v>48466.666666666664</v>
      </c>
      <c r="AF20" s="47">
        <f>IF(COUNT('2. Collected Data'!AF20,'2. Collected Data'!AF120,'2. Collected Data'!AF220)&lt;=1,"",AVERAGE('2. Collected Data'!AF20,'2. Collected Data'!AF120,'2. Collected Data'!AF220))</f>
        <v>14</v>
      </c>
      <c r="AG20" s="85">
        <f>IF(COUNT('2. Collected Data'!AG20,'2. Collected Data'!AG120,'2. Collected Data'!AG220)&lt;=1,"",AVERAGE('2. Collected Data'!AG20,'2. Collected Data'!AG120,'2. Collected Data'!AG220))</f>
        <v>277133.33333333331</v>
      </c>
      <c r="AH20" s="88"/>
      <c r="AI20" s="121">
        <f>IF(COUNT('2. Collected Data'!AI20,'2. Collected Data'!AI120,'2. Collected Data'!AI220)&lt;=1,"",AVERAGE('2. Collected Data'!AI20,'2. Collected Data'!AI120,'2. Collected Data'!AI220))</f>
        <v>46780.666666666664</v>
      </c>
      <c r="AJ20" s="47" t="str">
        <f>IF(COUNT('2. Collected Data'!AJ20,'2. Collected Data'!AJ120,'2. Collected Data'!AJ220)&lt;=1,"",AVERAGE('2. Collected Data'!AJ20,'2. Collected Data'!AJ120,'2. Collected Data'!AJ220))</f>
        <v/>
      </c>
      <c r="AK20" s="47" t="str">
        <f>IF(COUNT('2. Collected Data'!AK20,'2. Collected Data'!AK120,'2. Collected Data'!AK220)&lt;=1,"",AVERAGE('2. Collected Data'!AK20,'2. Collected Data'!AK120,'2. Collected Data'!AK220))</f>
        <v/>
      </c>
      <c r="AL20" s="47">
        <f>IF(COUNT('2. Collected Data'!AL20,'2. Collected Data'!AL120,'2. Collected Data'!AL220)&lt;=1,"",AVERAGE('2. Collected Data'!AL20,'2. Collected Data'!AL120,'2. Collected Data'!AL220))</f>
        <v>1300</v>
      </c>
      <c r="AM20" s="47" t="str">
        <f>IF(COUNT('2. Collected Data'!AM20,'2. Collected Data'!AM120,'2. Collected Data'!AM220)&lt;=1,"",AVERAGE('2. Collected Data'!AM20,'2. Collected Data'!AM120,'2. Collected Data'!AM220))</f>
        <v/>
      </c>
      <c r="AN20" s="122"/>
      <c r="AO20" s="47">
        <f>IF(COUNT('2. Collected Data'!AO20,'2. Collected Data'!AO120,'2. Collected Data'!AO220)&lt;=1,"",AVERAGE('2. Collected Data'!AO20,'2. Collected Data'!AO120,'2. Collected Data'!AO220))</f>
        <v>436333.33333333331</v>
      </c>
      <c r="AP20" s="47" t="str">
        <f>IF(COUNT('2. Collected Data'!AP20,'2. Collected Data'!AP120,'2. Collected Data'!AP220)&lt;=1,"",AVERAGE('2. Collected Data'!AP20,'2. Collected Data'!AP120,'2. Collected Data'!AP220))</f>
        <v/>
      </c>
      <c r="AQ20" s="47" t="str">
        <f>IF(COUNT('2. Collected Data'!AQ20,'2. Collected Data'!AQ120,'2. Collected Data'!AQ220)&lt;=1,"",AVERAGE('2. Collected Data'!AQ20,'2. Collected Data'!AQ120,'2. Collected Data'!AQ220))</f>
        <v/>
      </c>
      <c r="AR20" s="47" t="str">
        <f>IF(COUNT('2. Collected Data'!AR20,'2. Collected Data'!AR120,'2. Collected Data'!AR220)&lt;=1,"",AVERAGE('2. Collected Data'!AR20,'2. Collected Data'!AR120,'2. Collected Data'!AR220))</f>
        <v/>
      </c>
      <c r="AS20" s="47" t="str">
        <f>IF(COUNT('2. Collected Data'!AS20,'2. Collected Data'!AS120,'2. Collected Data'!AS220)&lt;=1,"",AVERAGE('2. Collected Data'!AS20,'2. Collected Data'!AS120,'2. Collected Data'!AS220))</f>
        <v/>
      </c>
      <c r="AT20" s="47" t="str">
        <f>IF(COUNT('2. Collected Data'!AT20,'2. Collected Data'!AT120,'2. Collected Data'!AT220)&lt;=1,"",AVERAGE('2. Collected Data'!AT20,'2. Collected Data'!AT120,'2. Collected Data'!AT220))</f>
        <v/>
      </c>
      <c r="AU20" s="85" t="str">
        <f>IF(COUNT('2. Collected Data'!AU20,'2. Collected Data'!AU120,'2. Collected Data'!AU220)&lt;=1,"",AVERAGE('2. Collected Data'!AU20,'2. Collected Data'!AU120,'2. Collected Data'!AU220))</f>
        <v/>
      </c>
      <c r="AV20" s="88"/>
      <c r="AW20" s="185">
        <f>IF(COUNT('2. Collected Data'!AW20,'2. Collected Data'!AW120,'2. Collected Data'!AW220)&lt;=1,"",AVERAGE('2. Collected Data'!AW20,'2. Collected Data'!AW120,'2. Collected Data'!AW220))</f>
        <v>1</v>
      </c>
      <c r="AX20" s="185">
        <f>IF(COUNT('2. Collected Data'!AX20,'2. Collected Data'!AX120,'2. Collected Data'!AX220)&lt;=1,"",AVERAGE('2. Collected Data'!AX20,'2. Collected Data'!AX120,'2. Collected Data'!AX220))</f>
        <v>0</v>
      </c>
      <c r="AY20" s="50"/>
      <c r="AZ20" s="91"/>
      <c r="BA20" s="88"/>
      <c r="BB20" s="78">
        <f>IF(COUNT('2. Collected Data'!BB20,'2. Collected Data'!BB120,'2. Collected Data'!BB220)&lt;=1,"",AVERAGE('2. Collected Data'!BB20,'2. Collected Data'!BB120,'2. Collected Data'!BB220))</f>
        <v>61.02</v>
      </c>
      <c r="BC20" s="75">
        <f>IF(COUNT('2. Collected Data'!BC20,'2. Collected Data'!BC120,'2. Collected Data'!BC220)&lt;=1,"",AVERAGE('2. Collected Data'!BC20,'2. Collected Data'!BC120,'2. Collected Data'!BC220))</f>
        <v>2347687.6666666665</v>
      </c>
      <c r="BD20" s="75">
        <f>IF(COUNT('2. Collected Data'!BD20,'2. Collected Data'!BD120,'2. Collected Data'!BD220)&lt;=1,"",AVERAGE('2. Collected Data'!BD20,'2. Collected Data'!BD120,'2. Collected Data'!BD220))</f>
        <v>1607264.6666666667</v>
      </c>
      <c r="BE20" s="75">
        <f>IF(COUNT('2. Collected Data'!BE20,'2. Collected Data'!BE120,'2. Collected Data'!BE220)&lt;=1,"",AVERAGE('2. Collected Data'!BE20,'2. Collected Data'!BE120,'2. Collected Data'!BE220))</f>
        <v>3191234</v>
      </c>
      <c r="BF20" s="75">
        <f>IF(COUNT('2. Collected Data'!BF20,'2. Collected Data'!BF120,'2. Collected Data'!BF220)&lt;=1,"",AVERAGE('2. Collected Data'!BF20,'2. Collected Data'!BF120,'2. Collected Data'!BF220))</f>
        <v>9043303.333333334</v>
      </c>
      <c r="BG20" s="50"/>
      <c r="BH20" s="78">
        <f>IF(COUNT('2. Collected Data'!BH20,'2. Collected Data'!BH120,'2. Collected Data'!BH220)&lt;=1,"",AVERAGE('2. Collected Data'!BH20,'2. Collected Data'!BH120,'2. Collected Data'!BH220))</f>
        <v>62.81</v>
      </c>
      <c r="BI20" s="130"/>
      <c r="BJ20" s="50"/>
    </row>
    <row r="21" spans="1:62" s="51" customFormat="1" ht="11.25" customHeight="1" x14ac:dyDescent="0.15">
      <c r="A21" s="89" t="s">
        <v>347</v>
      </c>
      <c r="B21" s="172"/>
      <c r="C21" s="350"/>
      <c r="D21" s="350"/>
      <c r="E21" s="350"/>
      <c r="F21" s="350"/>
      <c r="G21" s="45" t="str">
        <f>IF(COUNT('2. Collected Data'!G21,'2. Collected Data'!G121,'2. Collected Data'!G221)&lt;=1,"",AVERAGE('2. Collected Data'!G21,'2. Collected Data'!G121,'2. Collected Data'!G221))</f>
        <v/>
      </c>
      <c r="H21" s="47" t="str">
        <f>IF(COUNT('2. Collected Data'!H21,'2. Collected Data'!H121,'2. Collected Data'!H221)&lt;=1,"",AVERAGE('2. Collected Data'!H21,'2. Collected Data'!H121,'2. Collected Data'!H221))</f>
        <v/>
      </c>
      <c r="I21" s="47" t="str">
        <f>IF(COUNT('2. Collected Data'!I21,'2. Collected Data'!I121,'2. Collected Data'!I221)&lt;=1,"",AVERAGE('2. Collected Data'!I21,'2. Collected Data'!I121,'2. Collected Data'!I221))</f>
        <v/>
      </c>
      <c r="J21" s="47" t="str">
        <f>IF(COUNT('2. Collected Data'!J21,'2. Collected Data'!J121,'2. Collected Data'!J221)&lt;=1,"",AVERAGE('2. Collected Data'!J21,'2. Collected Data'!J121,'2. Collected Data'!J221))</f>
        <v/>
      </c>
      <c r="K21" s="47" t="str">
        <f>IF(COUNT('2. Collected Data'!K21,'2. Collected Data'!K121,'2. Collected Data'!K221)&lt;=1,"",AVERAGE('2. Collected Data'!K21,'2. Collected Data'!K121,'2. Collected Data'!K221))</f>
        <v/>
      </c>
      <c r="L21" s="47" t="str">
        <f>IF(COUNT('2. Collected Data'!L21,'2. Collected Data'!L121,'2. Collected Data'!L221)&lt;=1,"",AVERAGE('2. Collected Data'!L21,'2. Collected Data'!L121,'2. Collected Data'!L221))</f>
        <v/>
      </c>
      <c r="M21" s="47" t="str">
        <f>IF(COUNT('2. Collected Data'!M21,'2. Collected Data'!M121,'2. Collected Data'!M221)&lt;=1,"",AVERAGE('2. Collected Data'!M21,'2. Collected Data'!M121,'2. Collected Data'!M221))</f>
        <v/>
      </c>
      <c r="N21" s="47" t="str">
        <f>IF(COUNT('2. Collected Data'!N21,'2. Collected Data'!N121,'2. Collected Data'!N221)&lt;=1,"",AVERAGE('2. Collected Data'!N21,'2. Collected Data'!N121,'2. Collected Data'!N221))</f>
        <v/>
      </c>
      <c r="O21" s="47" t="str">
        <f>IF(COUNT('2. Collected Data'!O21,'2. Collected Data'!O121,'2. Collected Data'!O221)&lt;=1,"",AVERAGE('2. Collected Data'!O21,'2. Collected Data'!O121,'2. Collected Data'!O221))</f>
        <v/>
      </c>
      <c r="P21" s="47" t="str">
        <f>IF(COUNT('2. Collected Data'!P21,'2. Collected Data'!P121,'2. Collected Data'!P221)&lt;=1,"",AVERAGE('2. Collected Data'!P21,'2. Collected Data'!P121,'2. Collected Data'!P221))</f>
        <v/>
      </c>
      <c r="Q21" s="47" t="str">
        <f>IF(COUNT('2. Collected Data'!Q21,'2. Collected Data'!Q121,'2. Collected Data'!Q221)&lt;=1,"",AVERAGE('2. Collected Data'!Q21,'2. Collected Data'!Q121,'2. Collected Data'!Q221))</f>
        <v/>
      </c>
      <c r="R21" s="47" t="str">
        <f>IF(COUNT('2. Collected Data'!R21,'2. Collected Data'!R121,'2. Collected Data'!R221)&lt;=1,"",AVERAGE('2. Collected Data'!R21,'2. Collected Data'!R121,'2. Collected Data'!R221))</f>
        <v/>
      </c>
      <c r="S21" s="47" t="str">
        <f>IF(COUNT('2. Collected Data'!S21,'2. Collected Data'!S121,'2. Collected Data'!S221)&lt;=1,"",AVERAGE('2. Collected Data'!S21,'2. Collected Data'!S121,'2. Collected Data'!S221))</f>
        <v/>
      </c>
      <c r="T21" s="47" t="str">
        <f>IF(COUNT('2. Collected Data'!T21,'2. Collected Data'!T121,'2. Collected Data'!T221)&lt;=1,"",AVERAGE('2. Collected Data'!T21,'2. Collected Data'!T121,'2. Collected Data'!T221))</f>
        <v/>
      </c>
      <c r="U21" s="47" t="str">
        <f>IF(COUNT('2. Collected Data'!U21,'2. Collected Data'!U121,'2. Collected Data'!U221)&lt;=1,"",AVERAGE('2. Collected Data'!U21,'2. Collected Data'!U121,'2. Collected Data'!U221))</f>
        <v/>
      </c>
      <c r="V21" s="47" t="str">
        <f>IF(COUNT('2. Collected Data'!V21,'2. Collected Data'!V121,'2. Collected Data'!V221)&lt;=1,"",AVERAGE('2. Collected Data'!V21,'2. Collected Data'!V121,'2. Collected Data'!V221))</f>
        <v/>
      </c>
      <c r="W21" s="47" t="str">
        <f>IF(COUNT('2. Collected Data'!W21,'2. Collected Data'!W121,'2. Collected Data'!W221)&lt;=1,"",AVERAGE('2. Collected Data'!W21,'2. Collected Data'!W121,'2. Collected Data'!W221))</f>
        <v/>
      </c>
      <c r="X21" s="47" t="str">
        <f>IF(COUNT('2. Collected Data'!X21,'2. Collected Data'!X121,'2. Collected Data'!X221)&lt;=1,"",AVERAGE('2. Collected Data'!X21,'2. Collected Data'!X121,'2. Collected Data'!X221))</f>
        <v/>
      </c>
      <c r="Y21" s="47" t="str">
        <f>IF(COUNT('2. Collected Data'!Y21,'2. Collected Data'!Y121,'2. Collected Data'!Y221)&lt;=1,"",AVERAGE('2. Collected Data'!Y21,'2. Collected Data'!Y121,'2. Collected Data'!Y221))</f>
        <v/>
      </c>
      <c r="Z21" s="47" t="str">
        <f>IF(COUNT('2. Collected Data'!Z21,'2. Collected Data'!Z121,'2. Collected Data'!Z221)&lt;=1,"",AVERAGE('2. Collected Data'!Z21,'2. Collected Data'!Z121,'2. Collected Data'!Z221))</f>
        <v/>
      </c>
      <c r="AA21" s="185" t="str">
        <f>IF(COUNT('2. Collected Data'!AA21,'2. Collected Data'!AA121,'2. Collected Data'!AA221)&lt;=1,"",AVERAGE('2. Collected Data'!AA21,'2. Collected Data'!AA121,'2. Collected Data'!AA221))</f>
        <v/>
      </c>
      <c r="AB21" s="185" t="str">
        <f>IF(COUNT('2. Collected Data'!AB21,'2. Collected Data'!AB121,'2. Collected Data'!AB221)&lt;=1,"",AVERAGE('2. Collected Data'!AB21,'2. Collected Data'!AB121,'2. Collected Data'!AB221))</f>
        <v/>
      </c>
      <c r="AC21" s="185" t="str">
        <f>IF(COUNT('2. Collected Data'!AC21,'2. Collected Data'!AC121,'2. Collected Data'!AC221)&lt;=1,"",AVERAGE('2. Collected Data'!AC21,'2. Collected Data'!AC121,'2. Collected Data'!AC221))</f>
        <v/>
      </c>
      <c r="AD21" s="47" t="str">
        <f>IF(COUNT('2. Collected Data'!AD21,'2. Collected Data'!AD121,'2. Collected Data'!AD221)&lt;=1,"",AVERAGE('2. Collected Data'!AD21,'2. Collected Data'!AD121,'2. Collected Data'!AD221))</f>
        <v/>
      </c>
      <c r="AE21" s="47" t="str">
        <f>IF(COUNT('2. Collected Data'!AE21,'2. Collected Data'!AE121,'2. Collected Data'!AE221)&lt;=1,"",AVERAGE('2. Collected Data'!AE21,'2. Collected Data'!AE121,'2. Collected Data'!AE221))</f>
        <v/>
      </c>
      <c r="AF21" s="47" t="str">
        <f>IF(COUNT('2. Collected Data'!AF21,'2. Collected Data'!AF121,'2. Collected Data'!AF221)&lt;=1,"",AVERAGE('2. Collected Data'!AF21,'2. Collected Data'!AF121,'2. Collected Data'!AF221))</f>
        <v/>
      </c>
      <c r="AG21" s="85" t="str">
        <f>IF(COUNT('2. Collected Data'!AG21,'2. Collected Data'!AG121,'2. Collected Data'!AG221)&lt;=1,"",AVERAGE('2. Collected Data'!AG21,'2. Collected Data'!AG121,'2. Collected Data'!AG221))</f>
        <v/>
      </c>
      <c r="AH21" s="88"/>
      <c r="AI21" s="121" t="str">
        <f>IF(COUNT('2. Collected Data'!AI21,'2. Collected Data'!AI121,'2. Collected Data'!AI221)&lt;=1,"",AVERAGE('2. Collected Data'!AI21,'2. Collected Data'!AI121,'2. Collected Data'!AI221))</f>
        <v/>
      </c>
      <c r="AJ21" s="47" t="str">
        <f>IF(COUNT('2. Collected Data'!AJ21,'2. Collected Data'!AJ121,'2. Collected Data'!AJ221)&lt;=1,"",AVERAGE('2. Collected Data'!AJ21,'2. Collected Data'!AJ121,'2. Collected Data'!AJ221))</f>
        <v/>
      </c>
      <c r="AK21" s="47" t="str">
        <f>IF(COUNT('2. Collected Data'!AK21,'2. Collected Data'!AK121,'2. Collected Data'!AK221)&lt;=1,"",AVERAGE('2. Collected Data'!AK21,'2. Collected Data'!AK121,'2. Collected Data'!AK221))</f>
        <v/>
      </c>
      <c r="AL21" s="47" t="str">
        <f>IF(COUNT('2. Collected Data'!AL21,'2. Collected Data'!AL121,'2. Collected Data'!AL221)&lt;=1,"",AVERAGE('2. Collected Data'!AL21,'2. Collected Data'!AL121,'2. Collected Data'!AL221))</f>
        <v/>
      </c>
      <c r="AM21" s="47" t="str">
        <f>IF(COUNT('2. Collected Data'!AM21,'2. Collected Data'!AM121,'2. Collected Data'!AM221)&lt;=1,"",AVERAGE('2. Collected Data'!AM21,'2. Collected Data'!AM121,'2. Collected Data'!AM221))</f>
        <v/>
      </c>
      <c r="AN21" s="122"/>
      <c r="AO21" s="47" t="str">
        <f>IF(COUNT('2. Collected Data'!AO21,'2. Collected Data'!AO121,'2. Collected Data'!AO221)&lt;=1,"",AVERAGE('2. Collected Data'!AO21,'2. Collected Data'!AO121,'2. Collected Data'!AO221))</f>
        <v/>
      </c>
      <c r="AP21" s="47" t="str">
        <f>IF(COUNT('2. Collected Data'!AP21,'2. Collected Data'!AP121,'2. Collected Data'!AP221)&lt;=1,"",AVERAGE('2. Collected Data'!AP21,'2. Collected Data'!AP121,'2. Collected Data'!AP221))</f>
        <v/>
      </c>
      <c r="AQ21" s="47" t="str">
        <f>IF(COUNT('2. Collected Data'!AQ21,'2. Collected Data'!AQ121,'2. Collected Data'!AQ221)&lt;=1,"",AVERAGE('2. Collected Data'!AQ21,'2. Collected Data'!AQ121,'2. Collected Data'!AQ221))</f>
        <v/>
      </c>
      <c r="AR21" s="47" t="str">
        <f>IF(COUNT('2. Collected Data'!AR21,'2. Collected Data'!AR121,'2. Collected Data'!AR221)&lt;=1,"",AVERAGE('2. Collected Data'!AR21,'2. Collected Data'!AR121,'2. Collected Data'!AR221))</f>
        <v/>
      </c>
      <c r="AS21" s="47" t="str">
        <f>IF(COUNT('2. Collected Data'!AS21,'2. Collected Data'!AS121,'2. Collected Data'!AS221)&lt;=1,"",AVERAGE('2. Collected Data'!AS21,'2. Collected Data'!AS121,'2. Collected Data'!AS221))</f>
        <v/>
      </c>
      <c r="AT21" s="47" t="str">
        <f>IF(COUNT('2. Collected Data'!AT21,'2. Collected Data'!AT121,'2. Collected Data'!AT221)&lt;=1,"",AVERAGE('2. Collected Data'!AT21,'2. Collected Data'!AT121,'2. Collected Data'!AT221))</f>
        <v/>
      </c>
      <c r="AU21" s="85" t="str">
        <f>IF(COUNT('2. Collected Data'!AU21,'2. Collected Data'!AU121,'2. Collected Data'!AU221)&lt;=1,"",AVERAGE('2. Collected Data'!AU21,'2. Collected Data'!AU121,'2. Collected Data'!AU221))</f>
        <v/>
      </c>
      <c r="AV21" s="88"/>
      <c r="AW21" s="185" t="str">
        <f>IF(COUNT('2. Collected Data'!AW21,'2. Collected Data'!AW121,'2. Collected Data'!AW221)&lt;=1,"",AVERAGE('2. Collected Data'!AW21,'2. Collected Data'!AW121,'2. Collected Data'!AW221))</f>
        <v/>
      </c>
      <c r="AX21" s="185" t="str">
        <f>IF(COUNT('2. Collected Data'!AX21,'2. Collected Data'!AX121,'2. Collected Data'!AX221)&lt;=1,"",AVERAGE('2. Collected Data'!AX21,'2. Collected Data'!AX121,'2. Collected Data'!AX221))</f>
        <v/>
      </c>
      <c r="AY21" s="50"/>
      <c r="AZ21" s="91"/>
      <c r="BA21" s="88"/>
      <c r="BB21" s="78" t="str">
        <f>IF(COUNT('2. Collected Data'!BB21,'2. Collected Data'!BB121,'2. Collected Data'!BB221)&lt;=1,"",AVERAGE('2. Collected Data'!BB21,'2. Collected Data'!BB121,'2. Collected Data'!BB221))</f>
        <v/>
      </c>
      <c r="BC21" s="75" t="str">
        <f>IF(COUNT('2. Collected Data'!BC21,'2. Collected Data'!BC121,'2. Collected Data'!BC221)&lt;=1,"",AVERAGE('2. Collected Data'!BC21,'2. Collected Data'!BC121,'2. Collected Data'!BC221))</f>
        <v/>
      </c>
      <c r="BD21" s="75" t="str">
        <f>IF(COUNT('2. Collected Data'!BD21,'2. Collected Data'!BD121,'2. Collected Data'!BD221)&lt;=1,"",AVERAGE('2. Collected Data'!BD21,'2. Collected Data'!BD121,'2. Collected Data'!BD221))</f>
        <v/>
      </c>
      <c r="BE21" s="75" t="str">
        <f>IF(COUNT('2. Collected Data'!BE21,'2. Collected Data'!BE121,'2. Collected Data'!BE221)&lt;=1,"",AVERAGE('2. Collected Data'!BE21,'2. Collected Data'!BE121,'2. Collected Data'!BE221))</f>
        <v/>
      </c>
      <c r="BF21" s="75" t="str">
        <f>IF(COUNT('2. Collected Data'!BF21,'2. Collected Data'!BF121,'2. Collected Data'!BF221)&lt;=1,"",AVERAGE('2. Collected Data'!BF21,'2. Collected Data'!BF121,'2. Collected Data'!BF221))</f>
        <v/>
      </c>
      <c r="BG21" s="50"/>
      <c r="BH21" s="78" t="str">
        <f>IF(COUNT('2. Collected Data'!BH21,'2. Collected Data'!BH121,'2. Collected Data'!BH221)&lt;=1,"",AVERAGE('2. Collected Data'!BH21,'2. Collected Data'!BH121,'2. Collected Data'!BH221))</f>
        <v/>
      </c>
      <c r="BI21" s="130"/>
      <c r="BJ21" s="50"/>
    </row>
    <row r="22" spans="1:62" s="51" customFormat="1" ht="11.25" customHeight="1" x14ac:dyDescent="0.15">
      <c r="A22" s="89" t="s">
        <v>348</v>
      </c>
      <c r="B22" s="172"/>
      <c r="C22" s="350"/>
      <c r="D22" s="350"/>
      <c r="E22" s="350"/>
      <c r="F22" s="350"/>
      <c r="G22" s="45" t="str">
        <f>IF(COUNT('2. Collected Data'!G22,'2. Collected Data'!G122,'2. Collected Data'!G222)&lt;=1,"",AVERAGE('2. Collected Data'!G22,'2. Collected Data'!G122,'2. Collected Data'!G222))</f>
        <v/>
      </c>
      <c r="H22" s="47" t="str">
        <f>IF(COUNT('2. Collected Data'!H22,'2. Collected Data'!H122,'2. Collected Data'!H222)&lt;=1,"",AVERAGE('2. Collected Data'!H22,'2. Collected Data'!H122,'2. Collected Data'!H222))</f>
        <v/>
      </c>
      <c r="I22" s="47" t="str">
        <f>IF(COUNT('2. Collected Data'!I22,'2. Collected Data'!I122,'2. Collected Data'!I222)&lt;=1,"",AVERAGE('2. Collected Data'!I22,'2. Collected Data'!I122,'2. Collected Data'!I222))</f>
        <v/>
      </c>
      <c r="J22" s="47" t="str">
        <f>IF(COUNT('2. Collected Data'!J22,'2. Collected Data'!J122,'2. Collected Data'!J222)&lt;=1,"",AVERAGE('2. Collected Data'!J22,'2. Collected Data'!J122,'2. Collected Data'!J222))</f>
        <v/>
      </c>
      <c r="K22" s="47" t="str">
        <f>IF(COUNT('2. Collected Data'!K22,'2. Collected Data'!K122,'2. Collected Data'!K222)&lt;=1,"",AVERAGE('2. Collected Data'!K22,'2. Collected Data'!K122,'2. Collected Data'!K222))</f>
        <v/>
      </c>
      <c r="L22" s="47" t="str">
        <f>IF(COUNT('2. Collected Data'!L22,'2. Collected Data'!L122,'2. Collected Data'!L222)&lt;=1,"",AVERAGE('2. Collected Data'!L22,'2. Collected Data'!L122,'2. Collected Data'!L222))</f>
        <v/>
      </c>
      <c r="M22" s="47" t="str">
        <f>IF(COUNT('2. Collected Data'!M22,'2. Collected Data'!M122,'2. Collected Data'!M222)&lt;=1,"",AVERAGE('2. Collected Data'!M22,'2. Collected Data'!M122,'2. Collected Data'!M222))</f>
        <v/>
      </c>
      <c r="N22" s="47" t="str">
        <f>IF(COUNT('2. Collected Data'!N22,'2. Collected Data'!N122,'2. Collected Data'!N222)&lt;=1,"",AVERAGE('2. Collected Data'!N22,'2. Collected Data'!N122,'2. Collected Data'!N222))</f>
        <v/>
      </c>
      <c r="O22" s="47" t="str">
        <f>IF(COUNT('2. Collected Data'!O22,'2. Collected Data'!O122,'2. Collected Data'!O222)&lt;=1,"",AVERAGE('2. Collected Data'!O22,'2. Collected Data'!O122,'2. Collected Data'!O222))</f>
        <v/>
      </c>
      <c r="P22" s="47" t="str">
        <f>IF(COUNT('2. Collected Data'!P22,'2. Collected Data'!P122,'2. Collected Data'!P222)&lt;=1,"",AVERAGE('2. Collected Data'!P22,'2. Collected Data'!P122,'2. Collected Data'!P222))</f>
        <v/>
      </c>
      <c r="Q22" s="47" t="str">
        <f>IF(COUNT('2. Collected Data'!Q22,'2. Collected Data'!Q122,'2. Collected Data'!Q222)&lt;=1,"",AVERAGE('2. Collected Data'!Q22,'2. Collected Data'!Q122,'2. Collected Data'!Q222))</f>
        <v/>
      </c>
      <c r="R22" s="47" t="str">
        <f>IF(COUNT('2. Collected Data'!R22,'2. Collected Data'!R122,'2. Collected Data'!R222)&lt;=1,"",AVERAGE('2. Collected Data'!R22,'2. Collected Data'!R122,'2. Collected Data'!R222))</f>
        <v/>
      </c>
      <c r="S22" s="47" t="str">
        <f>IF(COUNT('2. Collected Data'!S22,'2. Collected Data'!S122,'2. Collected Data'!S222)&lt;=1,"",AVERAGE('2. Collected Data'!S22,'2. Collected Data'!S122,'2. Collected Data'!S222))</f>
        <v/>
      </c>
      <c r="T22" s="47" t="str">
        <f>IF(COUNT('2. Collected Data'!T22,'2. Collected Data'!T122,'2. Collected Data'!T222)&lt;=1,"",AVERAGE('2. Collected Data'!T22,'2. Collected Data'!T122,'2. Collected Data'!T222))</f>
        <v/>
      </c>
      <c r="U22" s="47" t="str">
        <f>IF(COUNT('2. Collected Data'!U22,'2. Collected Data'!U122,'2. Collected Data'!U222)&lt;=1,"",AVERAGE('2. Collected Data'!U22,'2. Collected Data'!U122,'2. Collected Data'!U222))</f>
        <v/>
      </c>
      <c r="V22" s="47" t="str">
        <f>IF(COUNT('2. Collected Data'!V22,'2. Collected Data'!V122,'2. Collected Data'!V222)&lt;=1,"",AVERAGE('2. Collected Data'!V22,'2. Collected Data'!V122,'2. Collected Data'!V222))</f>
        <v/>
      </c>
      <c r="W22" s="47" t="str">
        <f>IF(COUNT('2. Collected Data'!W22,'2. Collected Data'!W122,'2. Collected Data'!W222)&lt;=1,"",AVERAGE('2. Collected Data'!W22,'2. Collected Data'!W122,'2. Collected Data'!W222))</f>
        <v/>
      </c>
      <c r="X22" s="47" t="str">
        <f>IF(COUNT('2. Collected Data'!X22,'2. Collected Data'!X122,'2. Collected Data'!X222)&lt;=1,"",AVERAGE('2. Collected Data'!X22,'2. Collected Data'!X122,'2. Collected Data'!X222))</f>
        <v/>
      </c>
      <c r="Y22" s="47" t="str">
        <f>IF(COUNT('2. Collected Data'!Y22,'2. Collected Data'!Y122,'2. Collected Data'!Y222)&lt;=1,"",AVERAGE('2. Collected Data'!Y22,'2. Collected Data'!Y122,'2. Collected Data'!Y222))</f>
        <v/>
      </c>
      <c r="Z22" s="47" t="str">
        <f>IF(COUNT('2. Collected Data'!Z22,'2. Collected Data'!Z122,'2. Collected Data'!Z222)&lt;=1,"",AVERAGE('2. Collected Data'!Z22,'2. Collected Data'!Z122,'2. Collected Data'!Z222))</f>
        <v/>
      </c>
      <c r="AA22" s="185" t="str">
        <f>IF(COUNT('2. Collected Data'!AA22,'2. Collected Data'!AA122,'2. Collected Data'!AA222)&lt;=1,"",AVERAGE('2. Collected Data'!AA22,'2. Collected Data'!AA122,'2. Collected Data'!AA222))</f>
        <v/>
      </c>
      <c r="AB22" s="185" t="str">
        <f>IF(COUNT('2. Collected Data'!AB22,'2. Collected Data'!AB122,'2. Collected Data'!AB222)&lt;=1,"",AVERAGE('2. Collected Data'!AB22,'2. Collected Data'!AB122,'2. Collected Data'!AB222))</f>
        <v/>
      </c>
      <c r="AC22" s="185" t="str">
        <f>IF(COUNT('2. Collected Data'!AC22,'2. Collected Data'!AC122,'2. Collected Data'!AC222)&lt;=1,"",AVERAGE('2. Collected Data'!AC22,'2. Collected Data'!AC122,'2. Collected Data'!AC222))</f>
        <v/>
      </c>
      <c r="AD22" s="47" t="str">
        <f>IF(COUNT('2. Collected Data'!AD22,'2. Collected Data'!AD122,'2. Collected Data'!AD222)&lt;=1,"",AVERAGE('2. Collected Data'!AD22,'2. Collected Data'!AD122,'2. Collected Data'!AD222))</f>
        <v/>
      </c>
      <c r="AE22" s="47" t="str">
        <f>IF(COUNT('2. Collected Data'!AE22,'2. Collected Data'!AE122,'2. Collected Data'!AE222)&lt;=1,"",AVERAGE('2. Collected Data'!AE22,'2. Collected Data'!AE122,'2. Collected Data'!AE222))</f>
        <v/>
      </c>
      <c r="AF22" s="47" t="str">
        <f>IF(COUNT('2. Collected Data'!AF22,'2. Collected Data'!AF122,'2. Collected Data'!AF222)&lt;=1,"",AVERAGE('2. Collected Data'!AF22,'2. Collected Data'!AF122,'2. Collected Data'!AF222))</f>
        <v/>
      </c>
      <c r="AG22" s="85" t="str">
        <f>IF(COUNT('2. Collected Data'!AG22,'2. Collected Data'!AG122,'2. Collected Data'!AG222)&lt;=1,"",AVERAGE('2. Collected Data'!AG22,'2. Collected Data'!AG122,'2. Collected Data'!AG222))</f>
        <v/>
      </c>
      <c r="AH22" s="88"/>
      <c r="AI22" s="121" t="str">
        <f>IF(COUNT('2. Collected Data'!AI22,'2. Collected Data'!AI122,'2. Collected Data'!AI222)&lt;=1,"",AVERAGE('2. Collected Data'!AI22,'2. Collected Data'!AI122,'2. Collected Data'!AI222))</f>
        <v/>
      </c>
      <c r="AJ22" s="47" t="str">
        <f>IF(COUNT('2. Collected Data'!AJ22,'2. Collected Data'!AJ122,'2. Collected Data'!AJ222)&lt;=1,"",AVERAGE('2. Collected Data'!AJ22,'2. Collected Data'!AJ122,'2. Collected Data'!AJ222))</f>
        <v/>
      </c>
      <c r="AK22" s="47" t="str">
        <f>IF(COUNT('2. Collected Data'!AK22,'2. Collected Data'!AK122,'2. Collected Data'!AK222)&lt;=1,"",AVERAGE('2. Collected Data'!AK22,'2. Collected Data'!AK122,'2. Collected Data'!AK222))</f>
        <v/>
      </c>
      <c r="AL22" s="47" t="str">
        <f>IF(COUNT('2. Collected Data'!AL22,'2. Collected Data'!AL122,'2. Collected Data'!AL222)&lt;=1,"",AVERAGE('2. Collected Data'!AL22,'2. Collected Data'!AL122,'2. Collected Data'!AL222))</f>
        <v/>
      </c>
      <c r="AM22" s="47" t="str">
        <f>IF(COUNT('2. Collected Data'!AM22,'2. Collected Data'!AM122,'2. Collected Data'!AM222)&lt;=1,"",AVERAGE('2. Collected Data'!AM22,'2. Collected Data'!AM122,'2. Collected Data'!AM222))</f>
        <v/>
      </c>
      <c r="AN22" s="122"/>
      <c r="AO22" s="47" t="str">
        <f>IF(COUNT('2. Collected Data'!AO22,'2. Collected Data'!AO122,'2. Collected Data'!AO222)&lt;=1,"",AVERAGE('2. Collected Data'!AO22,'2. Collected Data'!AO122,'2. Collected Data'!AO222))</f>
        <v/>
      </c>
      <c r="AP22" s="47" t="str">
        <f>IF(COUNT('2. Collected Data'!AP22,'2. Collected Data'!AP122,'2. Collected Data'!AP222)&lt;=1,"",AVERAGE('2. Collected Data'!AP22,'2. Collected Data'!AP122,'2. Collected Data'!AP222))</f>
        <v/>
      </c>
      <c r="AQ22" s="47" t="str">
        <f>IF(COUNT('2. Collected Data'!AQ22,'2. Collected Data'!AQ122,'2. Collected Data'!AQ222)&lt;=1,"",AVERAGE('2. Collected Data'!AQ22,'2. Collected Data'!AQ122,'2. Collected Data'!AQ222))</f>
        <v/>
      </c>
      <c r="AR22" s="47" t="str">
        <f>IF(COUNT('2. Collected Data'!AR22,'2. Collected Data'!AR122,'2. Collected Data'!AR222)&lt;=1,"",AVERAGE('2. Collected Data'!AR22,'2. Collected Data'!AR122,'2. Collected Data'!AR222))</f>
        <v/>
      </c>
      <c r="AS22" s="47" t="str">
        <f>IF(COUNT('2. Collected Data'!AS22,'2. Collected Data'!AS122,'2. Collected Data'!AS222)&lt;=1,"",AVERAGE('2. Collected Data'!AS22,'2. Collected Data'!AS122,'2. Collected Data'!AS222))</f>
        <v/>
      </c>
      <c r="AT22" s="47" t="str">
        <f>IF(COUNT('2. Collected Data'!AT22,'2. Collected Data'!AT122,'2. Collected Data'!AT222)&lt;=1,"",AVERAGE('2. Collected Data'!AT22,'2. Collected Data'!AT122,'2. Collected Data'!AT222))</f>
        <v/>
      </c>
      <c r="AU22" s="85" t="str">
        <f>IF(COUNT('2. Collected Data'!AU22,'2. Collected Data'!AU122,'2. Collected Data'!AU222)&lt;=1,"",AVERAGE('2. Collected Data'!AU22,'2. Collected Data'!AU122,'2. Collected Data'!AU222))</f>
        <v/>
      </c>
      <c r="AV22" s="88"/>
      <c r="AW22" s="185" t="str">
        <f>IF(COUNT('2. Collected Data'!AW22,'2. Collected Data'!AW122,'2. Collected Data'!AW222)&lt;=1,"",AVERAGE('2. Collected Data'!AW22,'2. Collected Data'!AW122,'2. Collected Data'!AW222))</f>
        <v/>
      </c>
      <c r="AX22" s="185" t="str">
        <f>IF(COUNT('2. Collected Data'!AX22,'2. Collected Data'!AX122,'2. Collected Data'!AX222)&lt;=1,"",AVERAGE('2. Collected Data'!AX22,'2. Collected Data'!AX122,'2. Collected Data'!AX222))</f>
        <v/>
      </c>
      <c r="AY22" s="50"/>
      <c r="AZ22" s="91"/>
      <c r="BA22" s="88"/>
      <c r="BB22" s="78" t="str">
        <f>IF(COUNT('2. Collected Data'!BB22,'2. Collected Data'!BB122,'2. Collected Data'!BB222)&lt;=1,"",AVERAGE('2. Collected Data'!BB22,'2. Collected Data'!BB122,'2. Collected Data'!BB222))</f>
        <v/>
      </c>
      <c r="BC22" s="75" t="str">
        <f>IF(COUNT('2. Collected Data'!BC22,'2. Collected Data'!BC122,'2. Collected Data'!BC222)&lt;=1,"",AVERAGE('2. Collected Data'!BC22,'2. Collected Data'!BC122,'2. Collected Data'!BC222))</f>
        <v/>
      </c>
      <c r="BD22" s="75" t="str">
        <f>IF(COUNT('2. Collected Data'!BD22,'2. Collected Data'!BD122,'2. Collected Data'!BD222)&lt;=1,"",AVERAGE('2. Collected Data'!BD22,'2. Collected Data'!BD122,'2. Collected Data'!BD222))</f>
        <v/>
      </c>
      <c r="BE22" s="75" t="str">
        <f>IF(COUNT('2. Collected Data'!BE22,'2. Collected Data'!BE122,'2. Collected Data'!BE222)&lt;=1,"",AVERAGE('2. Collected Data'!BE22,'2. Collected Data'!BE122,'2. Collected Data'!BE222))</f>
        <v/>
      </c>
      <c r="BF22" s="75" t="str">
        <f>IF(COUNT('2. Collected Data'!BF22,'2. Collected Data'!BF122,'2. Collected Data'!BF222)&lt;=1,"",AVERAGE('2. Collected Data'!BF22,'2. Collected Data'!BF122,'2. Collected Data'!BF222))</f>
        <v/>
      </c>
      <c r="BG22" s="50"/>
      <c r="BH22" s="78" t="str">
        <f>IF(COUNT('2. Collected Data'!BH22,'2. Collected Data'!BH122,'2. Collected Data'!BH222)&lt;=1,"",AVERAGE('2. Collected Data'!BH22,'2. Collected Data'!BH122,'2. Collected Data'!BH222))</f>
        <v/>
      </c>
      <c r="BI22" s="130"/>
      <c r="BJ22" s="50"/>
    </row>
    <row r="23" spans="1:62" s="51" customFormat="1" ht="11.25" customHeight="1" x14ac:dyDescent="0.15">
      <c r="A23" s="89" t="s">
        <v>349</v>
      </c>
      <c r="B23" s="172"/>
      <c r="C23" s="350"/>
      <c r="D23" s="350"/>
      <c r="E23" s="350"/>
      <c r="F23" s="350"/>
      <c r="G23" s="45" t="str">
        <f>IF(COUNT('2. Collected Data'!G23,'2. Collected Data'!G123,'2. Collected Data'!G223)&lt;=1,"",AVERAGE('2. Collected Data'!G23,'2. Collected Data'!G123,'2. Collected Data'!G223))</f>
        <v/>
      </c>
      <c r="H23" s="47" t="str">
        <f>IF(COUNT('2. Collected Data'!H23,'2. Collected Data'!H123,'2. Collected Data'!H223)&lt;=1,"",AVERAGE('2. Collected Data'!H23,'2. Collected Data'!H123,'2. Collected Data'!H223))</f>
        <v/>
      </c>
      <c r="I23" s="47" t="str">
        <f>IF(COUNT('2. Collected Data'!I23,'2. Collected Data'!I123,'2. Collected Data'!I223)&lt;=1,"",AVERAGE('2. Collected Data'!I23,'2. Collected Data'!I123,'2. Collected Data'!I223))</f>
        <v/>
      </c>
      <c r="J23" s="47" t="str">
        <f>IF(COUNT('2. Collected Data'!J23,'2. Collected Data'!J123,'2. Collected Data'!J223)&lt;=1,"",AVERAGE('2. Collected Data'!J23,'2. Collected Data'!J123,'2. Collected Data'!J223))</f>
        <v/>
      </c>
      <c r="K23" s="47" t="str">
        <f>IF(COUNT('2. Collected Data'!K23,'2. Collected Data'!K123,'2. Collected Data'!K223)&lt;=1,"",AVERAGE('2. Collected Data'!K23,'2. Collected Data'!K123,'2. Collected Data'!K223))</f>
        <v/>
      </c>
      <c r="L23" s="47" t="str">
        <f>IF(COUNT('2. Collected Data'!L23,'2. Collected Data'!L123,'2. Collected Data'!L223)&lt;=1,"",AVERAGE('2. Collected Data'!L23,'2. Collected Data'!L123,'2. Collected Data'!L223))</f>
        <v/>
      </c>
      <c r="M23" s="47" t="str">
        <f>IF(COUNT('2. Collected Data'!M23,'2. Collected Data'!M123,'2. Collected Data'!M223)&lt;=1,"",AVERAGE('2. Collected Data'!M23,'2. Collected Data'!M123,'2. Collected Data'!M223))</f>
        <v/>
      </c>
      <c r="N23" s="47" t="str">
        <f>IF(COUNT('2. Collected Data'!N23,'2. Collected Data'!N123,'2. Collected Data'!N223)&lt;=1,"",AVERAGE('2. Collected Data'!N23,'2. Collected Data'!N123,'2. Collected Data'!N223))</f>
        <v/>
      </c>
      <c r="O23" s="47" t="str">
        <f>IF(COUNT('2. Collected Data'!O23,'2. Collected Data'!O123,'2. Collected Data'!O223)&lt;=1,"",AVERAGE('2. Collected Data'!O23,'2. Collected Data'!O123,'2. Collected Data'!O223))</f>
        <v/>
      </c>
      <c r="P23" s="47" t="str">
        <f>IF(COUNT('2. Collected Data'!P23,'2. Collected Data'!P123,'2. Collected Data'!P223)&lt;=1,"",AVERAGE('2. Collected Data'!P23,'2. Collected Data'!P123,'2. Collected Data'!P223))</f>
        <v/>
      </c>
      <c r="Q23" s="47" t="str">
        <f>IF(COUNT('2. Collected Data'!Q23,'2. Collected Data'!Q123,'2. Collected Data'!Q223)&lt;=1,"",AVERAGE('2. Collected Data'!Q23,'2. Collected Data'!Q123,'2. Collected Data'!Q223))</f>
        <v/>
      </c>
      <c r="R23" s="47" t="str">
        <f>IF(COUNT('2. Collected Data'!R23,'2. Collected Data'!R123,'2. Collected Data'!R223)&lt;=1,"",AVERAGE('2. Collected Data'!R23,'2. Collected Data'!R123,'2. Collected Data'!R223))</f>
        <v/>
      </c>
      <c r="S23" s="47" t="str">
        <f>IF(COUNT('2. Collected Data'!S23,'2. Collected Data'!S123,'2. Collected Data'!S223)&lt;=1,"",AVERAGE('2. Collected Data'!S23,'2. Collected Data'!S123,'2. Collected Data'!S223))</f>
        <v/>
      </c>
      <c r="T23" s="47" t="str">
        <f>IF(COUNT('2. Collected Data'!T23,'2. Collected Data'!T123,'2. Collected Data'!T223)&lt;=1,"",AVERAGE('2. Collected Data'!T23,'2. Collected Data'!T123,'2. Collected Data'!T223))</f>
        <v/>
      </c>
      <c r="U23" s="47" t="str">
        <f>IF(COUNT('2. Collected Data'!U23,'2. Collected Data'!U123,'2. Collected Data'!U223)&lt;=1,"",AVERAGE('2. Collected Data'!U23,'2. Collected Data'!U123,'2. Collected Data'!U223))</f>
        <v/>
      </c>
      <c r="V23" s="47" t="str">
        <f>IF(COUNT('2. Collected Data'!V23,'2. Collected Data'!V123,'2. Collected Data'!V223)&lt;=1,"",AVERAGE('2. Collected Data'!V23,'2. Collected Data'!V123,'2. Collected Data'!V223))</f>
        <v/>
      </c>
      <c r="W23" s="47" t="str">
        <f>IF(COUNT('2. Collected Data'!W23,'2. Collected Data'!W123,'2. Collected Data'!W223)&lt;=1,"",AVERAGE('2. Collected Data'!W23,'2. Collected Data'!W123,'2. Collected Data'!W223))</f>
        <v/>
      </c>
      <c r="X23" s="47" t="str">
        <f>IF(COUNT('2. Collected Data'!X23,'2. Collected Data'!X123,'2. Collected Data'!X223)&lt;=1,"",AVERAGE('2. Collected Data'!X23,'2. Collected Data'!X123,'2. Collected Data'!X223))</f>
        <v/>
      </c>
      <c r="Y23" s="47" t="str">
        <f>IF(COUNT('2. Collected Data'!Y23,'2. Collected Data'!Y123,'2. Collected Data'!Y223)&lt;=1,"",AVERAGE('2. Collected Data'!Y23,'2. Collected Data'!Y123,'2. Collected Data'!Y223))</f>
        <v/>
      </c>
      <c r="Z23" s="47" t="str">
        <f>IF(COUNT('2. Collected Data'!Z23,'2. Collected Data'!Z123,'2. Collected Data'!Z223)&lt;=1,"",AVERAGE('2. Collected Data'!Z23,'2. Collected Data'!Z123,'2. Collected Data'!Z223))</f>
        <v/>
      </c>
      <c r="AA23" s="185" t="str">
        <f>IF(COUNT('2. Collected Data'!AA23,'2. Collected Data'!AA123,'2. Collected Data'!AA223)&lt;=1,"",AVERAGE('2. Collected Data'!AA23,'2. Collected Data'!AA123,'2. Collected Data'!AA223))</f>
        <v/>
      </c>
      <c r="AB23" s="185" t="str">
        <f>IF(COUNT('2. Collected Data'!AB23,'2. Collected Data'!AB123,'2. Collected Data'!AB223)&lt;=1,"",AVERAGE('2. Collected Data'!AB23,'2. Collected Data'!AB123,'2. Collected Data'!AB223))</f>
        <v/>
      </c>
      <c r="AC23" s="185" t="str">
        <f>IF(COUNT('2. Collected Data'!AC23,'2. Collected Data'!AC123,'2. Collected Data'!AC223)&lt;=1,"",AVERAGE('2. Collected Data'!AC23,'2. Collected Data'!AC123,'2. Collected Data'!AC223))</f>
        <v/>
      </c>
      <c r="AD23" s="47" t="str">
        <f>IF(COUNT('2. Collected Data'!AD23,'2. Collected Data'!AD123,'2. Collected Data'!AD223)&lt;=1,"",AVERAGE('2. Collected Data'!AD23,'2. Collected Data'!AD123,'2. Collected Data'!AD223))</f>
        <v/>
      </c>
      <c r="AE23" s="47" t="str">
        <f>IF(COUNT('2. Collected Data'!AE23,'2. Collected Data'!AE123,'2. Collected Data'!AE223)&lt;=1,"",AVERAGE('2. Collected Data'!AE23,'2. Collected Data'!AE123,'2. Collected Data'!AE223))</f>
        <v/>
      </c>
      <c r="AF23" s="47" t="str">
        <f>IF(COUNT('2. Collected Data'!AF23,'2. Collected Data'!AF123,'2. Collected Data'!AF223)&lt;=1,"",AVERAGE('2. Collected Data'!AF23,'2. Collected Data'!AF123,'2. Collected Data'!AF223))</f>
        <v/>
      </c>
      <c r="AG23" s="85" t="str">
        <f>IF(COUNT('2. Collected Data'!AG23,'2. Collected Data'!AG123,'2. Collected Data'!AG223)&lt;=1,"",AVERAGE('2. Collected Data'!AG23,'2. Collected Data'!AG123,'2. Collected Data'!AG223))</f>
        <v/>
      </c>
      <c r="AH23" s="88"/>
      <c r="AI23" s="121" t="str">
        <f>IF(COUNT('2. Collected Data'!AI23,'2. Collected Data'!AI123,'2. Collected Data'!AI223)&lt;=1,"",AVERAGE('2. Collected Data'!AI23,'2. Collected Data'!AI123,'2. Collected Data'!AI223))</f>
        <v/>
      </c>
      <c r="AJ23" s="47" t="str">
        <f>IF(COUNT('2. Collected Data'!AJ23,'2. Collected Data'!AJ123,'2. Collected Data'!AJ223)&lt;=1,"",AVERAGE('2. Collected Data'!AJ23,'2. Collected Data'!AJ123,'2. Collected Data'!AJ223))</f>
        <v/>
      </c>
      <c r="AK23" s="47" t="str">
        <f>IF(COUNT('2. Collected Data'!AK23,'2. Collected Data'!AK123,'2. Collected Data'!AK223)&lt;=1,"",AVERAGE('2. Collected Data'!AK23,'2. Collected Data'!AK123,'2. Collected Data'!AK223))</f>
        <v/>
      </c>
      <c r="AL23" s="47" t="str">
        <f>IF(COUNT('2. Collected Data'!AL23,'2. Collected Data'!AL123,'2. Collected Data'!AL223)&lt;=1,"",AVERAGE('2. Collected Data'!AL23,'2. Collected Data'!AL123,'2. Collected Data'!AL223))</f>
        <v/>
      </c>
      <c r="AM23" s="47" t="str">
        <f>IF(COUNT('2. Collected Data'!AM23,'2. Collected Data'!AM123,'2. Collected Data'!AM223)&lt;=1,"",AVERAGE('2. Collected Data'!AM23,'2. Collected Data'!AM123,'2. Collected Data'!AM223))</f>
        <v/>
      </c>
      <c r="AN23" s="122"/>
      <c r="AO23" s="47" t="str">
        <f>IF(COUNT('2. Collected Data'!AO23,'2. Collected Data'!AO123,'2. Collected Data'!AO223)&lt;=1,"",AVERAGE('2. Collected Data'!AO23,'2. Collected Data'!AO123,'2. Collected Data'!AO223))</f>
        <v/>
      </c>
      <c r="AP23" s="47" t="str">
        <f>IF(COUNT('2. Collected Data'!AP23,'2. Collected Data'!AP123,'2. Collected Data'!AP223)&lt;=1,"",AVERAGE('2. Collected Data'!AP23,'2. Collected Data'!AP123,'2. Collected Data'!AP223))</f>
        <v/>
      </c>
      <c r="AQ23" s="47" t="str">
        <f>IF(COUNT('2. Collected Data'!AQ23,'2. Collected Data'!AQ123,'2. Collected Data'!AQ223)&lt;=1,"",AVERAGE('2. Collected Data'!AQ23,'2. Collected Data'!AQ123,'2. Collected Data'!AQ223))</f>
        <v/>
      </c>
      <c r="AR23" s="47" t="str">
        <f>IF(COUNT('2. Collected Data'!AR23,'2. Collected Data'!AR123,'2. Collected Data'!AR223)&lt;=1,"",AVERAGE('2. Collected Data'!AR23,'2. Collected Data'!AR123,'2. Collected Data'!AR223))</f>
        <v/>
      </c>
      <c r="AS23" s="47" t="str">
        <f>IF(COUNT('2. Collected Data'!AS23,'2. Collected Data'!AS123,'2. Collected Data'!AS223)&lt;=1,"",AVERAGE('2. Collected Data'!AS23,'2. Collected Data'!AS123,'2. Collected Data'!AS223))</f>
        <v/>
      </c>
      <c r="AT23" s="47" t="str">
        <f>IF(COUNT('2. Collected Data'!AT23,'2. Collected Data'!AT123,'2. Collected Data'!AT223)&lt;=1,"",AVERAGE('2. Collected Data'!AT23,'2. Collected Data'!AT123,'2. Collected Data'!AT223))</f>
        <v/>
      </c>
      <c r="AU23" s="85" t="str">
        <f>IF(COUNT('2. Collected Data'!AU23,'2. Collected Data'!AU123,'2. Collected Data'!AU223)&lt;=1,"",AVERAGE('2. Collected Data'!AU23,'2. Collected Data'!AU123,'2. Collected Data'!AU223))</f>
        <v/>
      </c>
      <c r="AV23" s="88"/>
      <c r="AW23" s="185" t="str">
        <f>IF(COUNT('2. Collected Data'!AW23,'2. Collected Data'!AW123,'2. Collected Data'!AW223)&lt;=1,"",AVERAGE('2. Collected Data'!AW23,'2. Collected Data'!AW123,'2. Collected Data'!AW223))</f>
        <v/>
      </c>
      <c r="AX23" s="185" t="str">
        <f>IF(COUNT('2. Collected Data'!AX23,'2. Collected Data'!AX123,'2. Collected Data'!AX223)&lt;=1,"",AVERAGE('2. Collected Data'!AX23,'2. Collected Data'!AX123,'2. Collected Data'!AX223))</f>
        <v/>
      </c>
      <c r="AY23" s="50"/>
      <c r="AZ23" s="91"/>
      <c r="BA23" s="88"/>
      <c r="BB23" s="78" t="str">
        <f>IF(COUNT('2. Collected Data'!BB23,'2. Collected Data'!BB123,'2. Collected Data'!BB223)&lt;=1,"",AVERAGE('2. Collected Data'!BB23,'2. Collected Data'!BB123,'2. Collected Data'!BB223))</f>
        <v/>
      </c>
      <c r="BC23" s="75" t="str">
        <f>IF(COUNT('2. Collected Data'!BC23,'2. Collected Data'!BC123,'2. Collected Data'!BC223)&lt;=1,"",AVERAGE('2. Collected Data'!BC23,'2. Collected Data'!BC123,'2. Collected Data'!BC223))</f>
        <v/>
      </c>
      <c r="BD23" s="75" t="str">
        <f>IF(COUNT('2. Collected Data'!BD23,'2. Collected Data'!BD123,'2. Collected Data'!BD223)&lt;=1,"",AVERAGE('2. Collected Data'!BD23,'2. Collected Data'!BD123,'2. Collected Data'!BD223))</f>
        <v/>
      </c>
      <c r="BE23" s="75" t="str">
        <f>IF(COUNT('2. Collected Data'!BE23,'2. Collected Data'!BE123,'2. Collected Data'!BE223)&lt;=1,"",AVERAGE('2. Collected Data'!BE23,'2. Collected Data'!BE123,'2. Collected Data'!BE223))</f>
        <v/>
      </c>
      <c r="BF23" s="75" t="str">
        <f>IF(COUNT('2. Collected Data'!BF23,'2. Collected Data'!BF123,'2. Collected Data'!BF223)&lt;=1,"",AVERAGE('2. Collected Data'!BF23,'2. Collected Data'!BF123,'2. Collected Data'!BF223))</f>
        <v/>
      </c>
      <c r="BG23" s="50"/>
      <c r="BH23" s="78" t="str">
        <f>IF(COUNT('2. Collected Data'!BH23,'2. Collected Data'!BH123,'2. Collected Data'!BH223)&lt;=1,"",AVERAGE('2. Collected Data'!BH23,'2. Collected Data'!BH123,'2. Collected Data'!BH223))</f>
        <v/>
      </c>
      <c r="BI23" s="130"/>
      <c r="BJ23" s="50"/>
    </row>
    <row r="24" spans="1:62" s="51" customFormat="1" ht="11.25" customHeight="1" x14ac:dyDescent="0.15">
      <c r="A24" s="89" t="s">
        <v>350</v>
      </c>
      <c r="B24" s="172"/>
      <c r="C24" s="350"/>
      <c r="D24" s="350"/>
      <c r="E24" s="350"/>
      <c r="F24" s="350"/>
      <c r="G24" s="45" t="str">
        <f>IF(COUNT('2. Collected Data'!G24,'2. Collected Data'!G124,'2. Collected Data'!G224)&lt;=1,"",AVERAGE('2. Collected Data'!G24,'2. Collected Data'!G124,'2. Collected Data'!G224))</f>
        <v/>
      </c>
      <c r="H24" s="47" t="str">
        <f>IF(COUNT('2. Collected Data'!H24,'2. Collected Data'!H124,'2. Collected Data'!H224)&lt;=1,"",AVERAGE('2. Collected Data'!H24,'2. Collected Data'!H124,'2. Collected Data'!H224))</f>
        <v/>
      </c>
      <c r="I24" s="47" t="str">
        <f>IF(COUNT('2. Collected Data'!I24,'2. Collected Data'!I124,'2. Collected Data'!I224)&lt;=1,"",AVERAGE('2. Collected Data'!I24,'2. Collected Data'!I124,'2. Collected Data'!I224))</f>
        <v/>
      </c>
      <c r="J24" s="47" t="str">
        <f>IF(COUNT('2. Collected Data'!J24,'2. Collected Data'!J124,'2. Collected Data'!J224)&lt;=1,"",AVERAGE('2. Collected Data'!J24,'2. Collected Data'!J124,'2. Collected Data'!J224))</f>
        <v/>
      </c>
      <c r="K24" s="47" t="str">
        <f>IF(COUNT('2. Collected Data'!K24,'2. Collected Data'!K124,'2. Collected Data'!K224)&lt;=1,"",AVERAGE('2. Collected Data'!K24,'2. Collected Data'!K124,'2. Collected Data'!K224))</f>
        <v/>
      </c>
      <c r="L24" s="47" t="str">
        <f>IF(COUNT('2. Collected Data'!L24,'2. Collected Data'!L124,'2. Collected Data'!L224)&lt;=1,"",AVERAGE('2. Collected Data'!L24,'2. Collected Data'!L124,'2. Collected Data'!L224))</f>
        <v/>
      </c>
      <c r="M24" s="47" t="str">
        <f>IF(COUNT('2. Collected Data'!M24,'2. Collected Data'!M124,'2. Collected Data'!M224)&lt;=1,"",AVERAGE('2. Collected Data'!M24,'2. Collected Data'!M124,'2. Collected Data'!M224))</f>
        <v/>
      </c>
      <c r="N24" s="47" t="str">
        <f>IF(COUNT('2. Collected Data'!N24,'2. Collected Data'!N124,'2. Collected Data'!N224)&lt;=1,"",AVERAGE('2. Collected Data'!N24,'2. Collected Data'!N124,'2. Collected Data'!N224))</f>
        <v/>
      </c>
      <c r="O24" s="47" t="str">
        <f>IF(COUNT('2. Collected Data'!O24,'2. Collected Data'!O124,'2. Collected Data'!O224)&lt;=1,"",AVERAGE('2. Collected Data'!O24,'2. Collected Data'!O124,'2. Collected Data'!O224))</f>
        <v/>
      </c>
      <c r="P24" s="47" t="str">
        <f>IF(COUNT('2. Collected Data'!P24,'2. Collected Data'!P124,'2. Collected Data'!P224)&lt;=1,"",AVERAGE('2. Collected Data'!P24,'2. Collected Data'!P124,'2. Collected Data'!P224))</f>
        <v/>
      </c>
      <c r="Q24" s="47" t="str">
        <f>IF(COUNT('2. Collected Data'!Q24,'2. Collected Data'!Q124,'2. Collected Data'!Q224)&lt;=1,"",AVERAGE('2. Collected Data'!Q24,'2. Collected Data'!Q124,'2. Collected Data'!Q224))</f>
        <v/>
      </c>
      <c r="R24" s="47" t="str">
        <f>IF(COUNT('2. Collected Data'!R24,'2. Collected Data'!R124,'2. Collected Data'!R224)&lt;=1,"",AVERAGE('2. Collected Data'!R24,'2. Collected Data'!R124,'2. Collected Data'!R224))</f>
        <v/>
      </c>
      <c r="S24" s="47" t="str">
        <f>IF(COUNT('2. Collected Data'!S24,'2. Collected Data'!S124,'2. Collected Data'!S224)&lt;=1,"",AVERAGE('2. Collected Data'!S24,'2. Collected Data'!S124,'2. Collected Data'!S224))</f>
        <v/>
      </c>
      <c r="T24" s="47" t="str">
        <f>IF(COUNT('2. Collected Data'!T24,'2. Collected Data'!T124,'2. Collected Data'!T224)&lt;=1,"",AVERAGE('2. Collected Data'!T24,'2. Collected Data'!T124,'2. Collected Data'!T224))</f>
        <v/>
      </c>
      <c r="U24" s="47" t="str">
        <f>IF(COUNT('2. Collected Data'!U24,'2. Collected Data'!U124,'2. Collected Data'!U224)&lt;=1,"",AVERAGE('2. Collected Data'!U24,'2. Collected Data'!U124,'2. Collected Data'!U224))</f>
        <v/>
      </c>
      <c r="V24" s="47" t="str">
        <f>IF(COUNT('2. Collected Data'!V24,'2. Collected Data'!V124,'2. Collected Data'!V224)&lt;=1,"",AVERAGE('2. Collected Data'!V24,'2. Collected Data'!V124,'2. Collected Data'!V224))</f>
        <v/>
      </c>
      <c r="W24" s="47" t="str">
        <f>IF(COUNT('2. Collected Data'!W24,'2. Collected Data'!W124,'2. Collected Data'!W224)&lt;=1,"",AVERAGE('2. Collected Data'!W24,'2. Collected Data'!W124,'2. Collected Data'!W224))</f>
        <v/>
      </c>
      <c r="X24" s="47" t="str">
        <f>IF(COUNT('2. Collected Data'!X24,'2. Collected Data'!X124,'2. Collected Data'!X224)&lt;=1,"",AVERAGE('2. Collected Data'!X24,'2. Collected Data'!X124,'2. Collected Data'!X224))</f>
        <v/>
      </c>
      <c r="Y24" s="47" t="str">
        <f>IF(COUNT('2. Collected Data'!Y24,'2. Collected Data'!Y124,'2. Collected Data'!Y224)&lt;=1,"",AVERAGE('2. Collected Data'!Y24,'2. Collected Data'!Y124,'2. Collected Data'!Y224))</f>
        <v/>
      </c>
      <c r="Z24" s="47" t="str">
        <f>IF(COUNT('2. Collected Data'!Z24,'2. Collected Data'!Z124,'2. Collected Data'!Z224)&lt;=1,"",AVERAGE('2. Collected Data'!Z24,'2. Collected Data'!Z124,'2. Collected Data'!Z224))</f>
        <v/>
      </c>
      <c r="AA24" s="185" t="str">
        <f>IF(COUNT('2. Collected Data'!AA24,'2. Collected Data'!AA124,'2. Collected Data'!AA224)&lt;=1,"",AVERAGE('2. Collected Data'!AA24,'2. Collected Data'!AA124,'2. Collected Data'!AA224))</f>
        <v/>
      </c>
      <c r="AB24" s="185" t="str">
        <f>IF(COUNT('2. Collected Data'!AB24,'2. Collected Data'!AB124,'2. Collected Data'!AB224)&lt;=1,"",AVERAGE('2. Collected Data'!AB24,'2. Collected Data'!AB124,'2. Collected Data'!AB224))</f>
        <v/>
      </c>
      <c r="AC24" s="185" t="str">
        <f>IF(COUNT('2. Collected Data'!AC24,'2. Collected Data'!AC124,'2. Collected Data'!AC224)&lt;=1,"",AVERAGE('2. Collected Data'!AC24,'2. Collected Data'!AC124,'2. Collected Data'!AC224))</f>
        <v/>
      </c>
      <c r="AD24" s="47" t="str">
        <f>IF(COUNT('2. Collected Data'!AD24,'2. Collected Data'!AD124,'2. Collected Data'!AD224)&lt;=1,"",AVERAGE('2. Collected Data'!AD24,'2. Collected Data'!AD124,'2. Collected Data'!AD224))</f>
        <v/>
      </c>
      <c r="AE24" s="47" t="str">
        <f>IF(COUNT('2. Collected Data'!AE24,'2. Collected Data'!AE124,'2. Collected Data'!AE224)&lt;=1,"",AVERAGE('2. Collected Data'!AE24,'2. Collected Data'!AE124,'2. Collected Data'!AE224))</f>
        <v/>
      </c>
      <c r="AF24" s="47" t="str">
        <f>IF(COUNT('2. Collected Data'!AF24,'2. Collected Data'!AF124,'2. Collected Data'!AF224)&lt;=1,"",AVERAGE('2. Collected Data'!AF24,'2. Collected Data'!AF124,'2. Collected Data'!AF224))</f>
        <v/>
      </c>
      <c r="AG24" s="85" t="str">
        <f>IF(COUNT('2. Collected Data'!AG24,'2. Collected Data'!AG124,'2. Collected Data'!AG224)&lt;=1,"",AVERAGE('2. Collected Data'!AG24,'2. Collected Data'!AG124,'2. Collected Data'!AG224))</f>
        <v/>
      </c>
      <c r="AH24" s="88"/>
      <c r="AI24" s="121" t="str">
        <f>IF(COUNT('2. Collected Data'!AI24,'2. Collected Data'!AI124,'2. Collected Data'!AI224)&lt;=1,"",AVERAGE('2. Collected Data'!AI24,'2. Collected Data'!AI124,'2. Collected Data'!AI224))</f>
        <v/>
      </c>
      <c r="AJ24" s="47" t="str">
        <f>IF(COUNT('2. Collected Data'!AJ24,'2. Collected Data'!AJ124,'2. Collected Data'!AJ224)&lt;=1,"",AVERAGE('2. Collected Data'!AJ24,'2. Collected Data'!AJ124,'2. Collected Data'!AJ224))</f>
        <v/>
      </c>
      <c r="AK24" s="47" t="str">
        <f>IF(COUNT('2. Collected Data'!AK24,'2. Collected Data'!AK124,'2. Collected Data'!AK224)&lt;=1,"",AVERAGE('2. Collected Data'!AK24,'2. Collected Data'!AK124,'2. Collected Data'!AK224))</f>
        <v/>
      </c>
      <c r="AL24" s="47" t="str">
        <f>IF(COUNT('2. Collected Data'!AL24,'2. Collected Data'!AL124,'2. Collected Data'!AL224)&lt;=1,"",AVERAGE('2. Collected Data'!AL24,'2. Collected Data'!AL124,'2. Collected Data'!AL224))</f>
        <v/>
      </c>
      <c r="AM24" s="47" t="str">
        <f>IF(COUNT('2. Collected Data'!AM24,'2. Collected Data'!AM124,'2. Collected Data'!AM224)&lt;=1,"",AVERAGE('2. Collected Data'!AM24,'2. Collected Data'!AM124,'2. Collected Data'!AM224))</f>
        <v/>
      </c>
      <c r="AN24" s="122"/>
      <c r="AO24" s="47" t="str">
        <f>IF(COUNT('2. Collected Data'!AO24,'2. Collected Data'!AO124,'2. Collected Data'!AO224)&lt;=1,"",AVERAGE('2. Collected Data'!AO24,'2. Collected Data'!AO124,'2. Collected Data'!AO224))</f>
        <v/>
      </c>
      <c r="AP24" s="47" t="str">
        <f>IF(COUNT('2. Collected Data'!AP24,'2. Collected Data'!AP124,'2. Collected Data'!AP224)&lt;=1,"",AVERAGE('2. Collected Data'!AP24,'2. Collected Data'!AP124,'2. Collected Data'!AP224))</f>
        <v/>
      </c>
      <c r="AQ24" s="47" t="str">
        <f>IF(COUNT('2. Collected Data'!AQ24,'2. Collected Data'!AQ124,'2. Collected Data'!AQ224)&lt;=1,"",AVERAGE('2. Collected Data'!AQ24,'2. Collected Data'!AQ124,'2. Collected Data'!AQ224))</f>
        <v/>
      </c>
      <c r="AR24" s="47" t="str">
        <f>IF(COUNT('2. Collected Data'!AR24,'2. Collected Data'!AR124,'2. Collected Data'!AR224)&lt;=1,"",AVERAGE('2. Collected Data'!AR24,'2. Collected Data'!AR124,'2. Collected Data'!AR224))</f>
        <v/>
      </c>
      <c r="AS24" s="47" t="str">
        <f>IF(COUNT('2. Collected Data'!AS24,'2. Collected Data'!AS124,'2. Collected Data'!AS224)&lt;=1,"",AVERAGE('2. Collected Data'!AS24,'2. Collected Data'!AS124,'2. Collected Data'!AS224))</f>
        <v/>
      </c>
      <c r="AT24" s="47" t="str">
        <f>IF(COUNT('2. Collected Data'!AT24,'2. Collected Data'!AT124,'2. Collected Data'!AT224)&lt;=1,"",AVERAGE('2. Collected Data'!AT24,'2. Collected Data'!AT124,'2. Collected Data'!AT224))</f>
        <v/>
      </c>
      <c r="AU24" s="85" t="str">
        <f>IF(COUNT('2. Collected Data'!AU24,'2. Collected Data'!AU124,'2. Collected Data'!AU224)&lt;=1,"",AVERAGE('2. Collected Data'!AU24,'2. Collected Data'!AU124,'2. Collected Data'!AU224))</f>
        <v/>
      </c>
      <c r="AV24" s="88"/>
      <c r="AW24" s="185" t="str">
        <f>IF(COUNT('2. Collected Data'!AW24,'2. Collected Data'!AW124,'2. Collected Data'!AW224)&lt;=1,"",AVERAGE('2. Collected Data'!AW24,'2. Collected Data'!AW124,'2. Collected Data'!AW224))</f>
        <v/>
      </c>
      <c r="AX24" s="185" t="str">
        <f>IF(COUNT('2. Collected Data'!AX24,'2. Collected Data'!AX124,'2. Collected Data'!AX224)&lt;=1,"",AVERAGE('2. Collected Data'!AX24,'2. Collected Data'!AX124,'2. Collected Data'!AX224))</f>
        <v/>
      </c>
      <c r="AY24" s="50"/>
      <c r="AZ24" s="91"/>
      <c r="BA24" s="88"/>
      <c r="BB24" s="78" t="str">
        <f>IF(COUNT('2. Collected Data'!BB24,'2. Collected Data'!BB124,'2. Collected Data'!BB224)&lt;=1,"",AVERAGE('2. Collected Data'!BB24,'2. Collected Data'!BB124,'2. Collected Data'!BB224))</f>
        <v/>
      </c>
      <c r="BC24" s="75" t="str">
        <f>IF(COUNT('2. Collected Data'!BC24,'2. Collected Data'!BC124,'2. Collected Data'!BC224)&lt;=1,"",AVERAGE('2. Collected Data'!BC24,'2. Collected Data'!BC124,'2. Collected Data'!BC224))</f>
        <v/>
      </c>
      <c r="BD24" s="75" t="str">
        <f>IF(COUNT('2. Collected Data'!BD24,'2. Collected Data'!BD124,'2. Collected Data'!BD224)&lt;=1,"",AVERAGE('2. Collected Data'!BD24,'2. Collected Data'!BD124,'2. Collected Data'!BD224))</f>
        <v/>
      </c>
      <c r="BE24" s="75" t="str">
        <f>IF(COUNT('2. Collected Data'!BE24,'2. Collected Data'!BE124,'2. Collected Data'!BE224)&lt;=1,"",AVERAGE('2. Collected Data'!BE24,'2. Collected Data'!BE124,'2. Collected Data'!BE224))</f>
        <v/>
      </c>
      <c r="BF24" s="75" t="str">
        <f>IF(COUNT('2. Collected Data'!BF24,'2. Collected Data'!BF124,'2. Collected Data'!BF224)&lt;=1,"",AVERAGE('2. Collected Data'!BF24,'2. Collected Data'!BF124,'2. Collected Data'!BF224))</f>
        <v/>
      </c>
      <c r="BG24" s="50"/>
      <c r="BH24" s="78" t="str">
        <f>IF(COUNT('2. Collected Data'!BH24,'2. Collected Data'!BH124,'2. Collected Data'!BH224)&lt;=1,"",AVERAGE('2. Collected Data'!BH24,'2. Collected Data'!BH124,'2. Collected Data'!BH224))</f>
        <v/>
      </c>
      <c r="BI24" s="130"/>
      <c r="BJ24" s="50"/>
    </row>
    <row r="25" spans="1:62" s="140" customFormat="1" ht="11.25" customHeight="1" x14ac:dyDescent="0.15">
      <c r="A25" s="89" t="s">
        <v>351</v>
      </c>
      <c r="B25" s="172"/>
      <c r="C25" s="350"/>
      <c r="D25" s="350"/>
      <c r="E25" s="350"/>
      <c r="F25" s="350"/>
      <c r="G25" s="45">
        <f>IF(COUNT('2. Collected Data'!G25,'2. Collected Data'!G125,'2. Collected Data'!G225)&lt;=1,"",AVERAGE('2. Collected Data'!G25,'2. Collected Data'!G125,'2. Collected Data'!G225))</f>
        <v>12302</v>
      </c>
      <c r="H25" s="130">
        <f>IF(COUNT('2. Collected Data'!H25,'2. Collected Data'!H125,'2. Collected Data'!H225)&lt;=1,"",AVERAGE('2. Collected Data'!H25,'2. Collected Data'!H125,'2. Collected Data'!H225))</f>
        <v>4978.5</v>
      </c>
      <c r="I25" s="130">
        <f>IF(COUNT('2. Collected Data'!I25,'2. Collected Data'!I125,'2. Collected Data'!I225)&lt;=1,"",AVERAGE('2. Collected Data'!I25,'2. Collected Data'!I125,'2. Collected Data'!I225))</f>
        <v>405.5</v>
      </c>
      <c r="J25" s="130">
        <f>IF(COUNT('2. Collected Data'!J25,'2. Collected Data'!J125,'2. Collected Data'!J225)&lt;=1,"",AVERAGE('2. Collected Data'!J25,'2. Collected Data'!J125,'2. Collected Data'!J225))</f>
        <v>38.5</v>
      </c>
      <c r="K25" s="130">
        <f>IF(COUNT('2. Collected Data'!K25,'2. Collected Data'!K125,'2. Collected Data'!K225)&lt;=1,"",AVERAGE('2. Collected Data'!K25,'2. Collected Data'!K125,'2. Collected Data'!K225))</f>
        <v>22</v>
      </c>
      <c r="L25" s="130">
        <f>IF(COUNT('2. Collected Data'!L25,'2. Collected Data'!L125,'2. Collected Data'!L225)&lt;=1,"",AVERAGE('2. Collected Data'!L25,'2. Collected Data'!L125,'2. Collected Data'!L225))</f>
        <v>2</v>
      </c>
      <c r="M25" s="130">
        <f>IF(COUNT('2. Collected Data'!M25,'2. Collected Data'!M125,'2. Collected Data'!M225)&lt;=1,"",AVERAGE('2. Collected Data'!M25,'2. Collected Data'!M125,'2. Collected Data'!M225))</f>
        <v>154</v>
      </c>
      <c r="N25" s="130">
        <f>IF(COUNT('2. Collected Data'!N25,'2. Collected Data'!N125,'2. Collected Data'!N225)&lt;=1,"",AVERAGE('2. Collected Data'!N25,'2. Collected Data'!N125,'2. Collected Data'!N225))</f>
        <v>2.5</v>
      </c>
      <c r="O25" s="130">
        <f>IF(COUNT('2. Collected Data'!O25,'2. Collected Data'!O125,'2. Collected Data'!O225)&lt;=1,"",AVERAGE('2. Collected Data'!O25,'2. Collected Data'!O125,'2. Collected Data'!O225))</f>
        <v>405.5</v>
      </c>
      <c r="P25" s="130">
        <f>IF(COUNT('2. Collected Data'!P25,'2. Collected Data'!P125,'2. Collected Data'!P225)&lt;=1,"",AVERAGE('2. Collected Data'!P25,'2. Collected Data'!P125,'2. Collected Data'!P225))</f>
        <v>0</v>
      </c>
      <c r="Q25" s="130" t="str">
        <f>IF(COUNT('2. Collected Data'!Q25,'2. Collected Data'!Q125,'2. Collected Data'!Q225)&lt;=1,"",AVERAGE('2. Collected Data'!Q25,'2. Collected Data'!Q125,'2. Collected Data'!Q225))</f>
        <v/>
      </c>
      <c r="R25" s="130" t="str">
        <f>IF(COUNT('2. Collected Data'!R25,'2. Collected Data'!R125,'2. Collected Data'!R225)&lt;=1,"",AVERAGE('2. Collected Data'!R25,'2. Collected Data'!R125,'2. Collected Data'!R225))</f>
        <v/>
      </c>
      <c r="S25" s="130" t="str">
        <f>IF(COUNT('2. Collected Data'!S25,'2. Collected Data'!S125,'2. Collected Data'!S225)&lt;=1,"",AVERAGE('2. Collected Data'!S25,'2. Collected Data'!S125,'2. Collected Data'!S225))</f>
        <v/>
      </c>
      <c r="T25" s="130" t="str">
        <f>IF(COUNT('2. Collected Data'!T25,'2. Collected Data'!T125,'2. Collected Data'!T225)&lt;=1,"",AVERAGE('2. Collected Data'!T25,'2. Collected Data'!T125,'2. Collected Data'!T225))</f>
        <v/>
      </c>
      <c r="U25" s="130" t="str">
        <f>IF(COUNT('2. Collected Data'!U25,'2. Collected Data'!U125,'2. Collected Data'!U225)&lt;=1,"",AVERAGE('2. Collected Data'!U25,'2. Collected Data'!U125,'2. Collected Data'!U225))</f>
        <v/>
      </c>
      <c r="V25" s="130" t="str">
        <f>IF(COUNT('2. Collected Data'!V25,'2. Collected Data'!V125,'2. Collected Data'!V225)&lt;=1,"",AVERAGE('2. Collected Data'!V25,'2. Collected Data'!V125,'2. Collected Data'!V225))</f>
        <v/>
      </c>
      <c r="W25" s="130" t="str">
        <f>IF(COUNT('2. Collected Data'!W25,'2. Collected Data'!W125,'2. Collected Data'!W225)&lt;=1,"",AVERAGE('2. Collected Data'!W25,'2. Collected Data'!W125,'2. Collected Data'!W225))</f>
        <v/>
      </c>
      <c r="X25" s="130" t="str">
        <f>IF(COUNT('2. Collected Data'!X25,'2. Collected Data'!X125,'2. Collected Data'!X225)&lt;=1,"",AVERAGE('2. Collected Data'!X25,'2. Collected Data'!X125,'2. Collected Data'!X225))</f>
        <v/>
      </c>
      <c r="Y25" s="130">
        <f>IF(COUNT('2. Collected Data'!Y25,'2. Collected Data'!Y125,'2. Collected Data'!Y225)&lt;=1,"",AVERAGE('2. Collected Data'!Y25,'2. Collected Data'!Y125,'2. Collected Data'!Y225))</f>
        <v>512</v>
      </c>
      <c r="Z25" s="130">
        <f>IF(COUNT('2. Collected Data'!Z25,'2. Collected Data'!Z125,'2. Collected Data'!Z225)&lt;=1,"",AVERAGE('2. Collected Data'!Z25,'2. Collected Data'!Z125,'2. Collected Data'!Z225))</f>
        <v>2.5</v>
      </c>
      <c r="AA25" s="186">
        <f>IF(COUNT('2. Collected Data'!AA25,'2. Collected Data'!AA125,'2. Collected Data'!AA225)&lt;=1,"",AVERAGE('2. Collected Data'!AA25,'2. Collected Data'!AA125,'2. Collected Data'!AA225))</f>
        <v>1</v>
      </c>
      <c r="AB25" s="186">
        <f>IF(COUNT('2. Collected Data'!AB25,'2. Collected Data'!AB125,'2. Collected Data'!AB225)&lt;=1,"",AVERAGE('2. Collected Data'!AB25,'2. Collected Data'!AB125,'2. Collected Data'!AB225))</f>
        <v>0</v>
      </c>
      <c r="AC25" s="186">
        <f>IF(COUNT('2. Collected Data'!AC25,'2. Collected Data'!AC125,'2. Collected Data'!AC225)&lt;=1,"",AVERAGE('2. Collected Data'!AC25,'2. Collected Data'!AC125,'2. Collected Data'!AC225))</f>
        <v>0</v>
      </c>
      <c r="AD25" s="130">
        <f>IF(COUNT('2. Collected Data'!AD25,'2. Collected Data'!AD125,'2. Collected Data'!AD225)&lt;=1,"",AVERAGE('2. Collected Data'!AD25,'2. Collected Data'!AD125,'2. Collected Data'!AD225))</f>
        <v>126.5</v>
      </c>
      <c r="AE25" s="130" t="str">
        <f>IF(COUNT('2. Collected Data'!AE25,'2. Collected Data'!AE125,'2. Collected Data'!AE225)&lt;=1,"",AVERAGE('2. Collected Data'!AE25,'2. Collected Data'!AE125,'2. Collected Data'!AE225))</f>
        <v/>
      </c>
      <c r="AF25" s="130">
        <f>IF(COUNT('2. Collected Data'!AF25,'2. Collected Data'!AF125,'2. Collected Data'!AF225)&lt;=1,"",AVERAGE('2. Collected Data'!AF25,'2. Collected Data'!AF125,'2. Collected Data'!AF225))</f>
        <v>147.5</v>
      </c>
      <c r="AG25" s="132" t="str">
        <f>IF(COUNT('2. Collected Data'!AG25,'2. Collected Data'!AG125,'2. Collected Data'!AG225)&lt;=1,"",AVERAGE('2. Collected Data'!AG25,'2. Collected Data'!AG125,'2. Collected Data'!AG225))</f>
        <v/>
      </c>
      <c r="AH25" s="133"/>
      <c r="AI25" s="134">
        <f>IF(COUNT('2. Collected Data'!AI25,'2. Collected Data'!AI125,'2. Collected Data'!AI225)&lt;=1,"",AVERAGE('2. Collected Data'!AI25,'2. Collected Data'!AI125,'2. Collected Data'!AI225))</f>
        <v>75256.5</v>
      </c>
      <c r="AJ25" s="130" t="str">
        <f>IF(COUNT('2. Collected Data'!AJ25,'2. Collected Data'!AJ125,'2. Collected Data'!AJ225)&lt;=1,"",AVERAGE('2. Collected Data'!AJ25,'2. Collected Data'!AJ125,'2. Collected Data'!AJ225))</f>
        <v/>
      </c>
      <c r="AK25" s="130" t="str">
        <f>IF(COUNT('2. Collected Data'!AK25,'2. Collected Data'!AK125,'2. Collected Data'!AK225)&lt;=1,"",AVERAGE('2. Collected Data'!AK25,'2. Collected Data'!AK125,'2. Collected Data'!AK225))</f>
        <v/>
      </c>
      <c r="AL25" s="130">
        <f>IF(COUNT('2. Collected Data'!AL25,'2. Collected Data'!AL125,'2. Collected Data'!AL225)&lt;=1,"",AVERAGE('2. Collected Data'!AL25,'2. Collected Data'!AL125,'2. Collected Data'!AL225))</f>
        <v>15217.5</v>
      </c>
      <c r="AM25" s="130">
        <f>IF(COUNT('2. Collected Data'!AM25,'2. Collected Data'!AM125,'2. Collected Data'!AM225)&lt;=1,"",AVERAGE('2. Collected Data'!AM25,'2. Collected Data'!AM125,'2. Collected Data'!AM225))</f>
        <v>66865</v>
      </c>
      <c r="AN25" s="135"/>
      <c r="AO25" s="130">
        <f>IF(COUNT('2. Collected Data'!AO25,'2. Collected Data'!AO125,'2. Collected Data'!AO225)&lt;=1,"",AVERAGE('2. Collected Data'!AO25,'2. Collected Data'!AO125,'2. Collected Data'!AO225))</f>
        <v>9007338</v>
      </c>
      <c r="AP25" s="130" t="str">
        <f>IF(COUNT('2. Collected Data'!AP25,'2. Collected Data'!AP125,'2. Collected Data'!AP225)&lt;=1,"",AVERAGE('2. Collected Data'!AP25,'2. Collected Data'!AP125,'2. Collected Data'!AP225))</f>
        <v/>
      </c>
      <c r="AQ25" s="130">
        <f>IF(COUNT('2. Collected Data'!AQ25,'2. Collected Data'!AQ125,'2. Collected Data'!AQ225)&lt;=1,"",AVERAGE('2. Collected Data'!AQ25,'2. Collected Data'!AQ125,'2. Collected Data'!AQ225))</f>
        <v>1141644</v>
      </c>
      <c r="AR25" s="130" t="str">
        <f>IF(COUNT('2. Collected Data'!AR25,'2. Collected Data'!AR125,'2. Collected Data'!AR225)&lt;=1,"",AVERAGE('2. Collected Data'!AR25,'2. Collected Data'!AR125,'2. Collected Data'!AR225))</f>
        <v/>
      </c>
      <c r="AS25" s="130" t="str">
        <f>IF(COUNT('2. Collected Data'!AS25,'2. Collected Data'!AS125,'2. Collected Data'!AS225)&lt;=1,"",AVERAGE('2. Collected Data'!AS25,'2. Collected Data'!AS125,'2. Collected Data'!AS225))</f>
        <v/>
      </c>
      <c r="AT25" s="130" t="str">
        <f>IF(COUNT('2. Collected Data'!AT25,'2. Collected Data'!AT125,'2. Collected Data'!AT225)&lt;=1,"",AVERAGE('2. Collected Data'!AT25,'2. Collected Data'!AT125,'2. Collected Data'!AT225))</f>
        <v/>
      </c>
      <c r="AU25" s="132" t="str">
        <f>IF(COUNT('2. Collected Data'!AU25,'2. Collected Data'!AU125,'2. Collected Data'!AU225)&lt;=1,"",AVERAGE('2. Collected Data'!AU25,'2. Collected Data'!AU125,'2. Collected Data'!AU225))</f>
        <v/>
      </c>
      <c r="AV25" s="133"/>
      <c r="AW25" s="186" t="str">
        <f>IF(COUNT('2. Collected Data'!AW25,'2. Collected Data'!AW125,'2. Collected Data'!AW225)&lt;=1,"",AVERAGE('2. Collected Data'!AW25,'2. Collected Data'!AW125,'2. Collected Data'!AW225))</f>
        <v/>
      </c>
      <c r="AX25" s="186" t="str">
        <f>IF(COUNT('2. Collected Data'!AX25,'2. Collected Data'!AX125,'2. Collected Data'!AX225)&lt;=1,"",AVERAGE('2. Collected Data'!AX25,'2. Collected Data'!AX125,'2. Collected Data'!AX225))</f>
        <v/>
      </c>
      <c r="AY25" s="136"/>
      <c r="AZ25" s="137"/>
      <c r="BA25" s="133"/>
      <c r="BB25" s="138">
        <f>IF(COUNT('2. Collected Data'!BB25,'2. Collected Data'!BB125,'2. Collected Data'!BB225)&lt;=1,"",AVERAGE('2. Collected Data'!BB25,'2. Collected Data'!BB125,'2. Collected Data'!BB225))</f>
        <v>62.5</v>
      </c>
      <c r="BC25" s="139" t="str">
        <f>IF(COUNT('2. Collected Data'!BC25,'2. Collected Data'!BC125,'2. Collected Data'!BC225)&lt;=1,"",AVERAGE('2. Collected Data'!BC25,'2. Collected Data'!BC125,'2. Collected Data'!BC225))</f>
        <v/>
      </c>
      <c r="BD25" s="139" t="str">
        <f>IF(COUNT('2. Collected Data'!BD25,'2. Collected Data'!BD125,'2. Collected Data'!BD225)&lt;=1,"",AVERAGE('2. Collected Data'!BD25,'2. Collected Data'!BD125,'2. Collected Data'!BD225))</f>
        <v/>
      </c>
      <c r="BE25" s="139" t="str">
        <f>IF(COUNT('2. Collected Data'!BE25,'2. Collected Data'!BE125,'2. Collected Data'!BE225)&lt;=1,"",AVERAGE('2. Collected Data'!BE25,'2. Collected Data'!BE125,'2. Collected Data'!BE225))</f>
        <v/>
      </c>
      <c r="BF25" s="139" t="str">
        <f>IF(COUNT('2. Collected Data'!BF25,'2. Collected Data'!BF125,'2. Collected Data'!BF225)&lt;=1,"",AVERAGE('2. Collected Data'!BF25,'2. Collected Data'!BF125,'2. Collected Data'!BF225))</f>
        <v/>
      </c>
      <c r="BG25" s="136"/>
      <c r="BH25" s="138">
        <f>IF(COUNT('2. Collected Data'!BH25,'2. Collected Data'!BH125,'2. Collected Data'!BH225)&lt;=1,"",AVERAGE('2. Collected Data'!BH25,'2. Collected Data'!BH125,'2. Collected Data'!BH225))</f>
        <v>62.5</v>
      </c>
      <c r="BI25" s="130"/>
      <c r="BJ25" s="136"/>
    </row>
    <row r="26" spans="1:62" s="177" customFormat="1" ht="11.25" customHeight="1" x14ac:dyDescent="0.15">
      <c r="A26" s="89" t="s">
        <v>135</v>
      </c>
      <c r="B26" s="172"/>
      <c r="C26" s="350"/>
      <c r="D26" s="350"/>
      <c r="E26" s="350"/>
      <c r="F26" s="350"/>
      <c r="G26" s="45">
        <f>IF(COUNT('2. Collected Data'!G26,'2. Collected Data'!G126,'2. Collected Data'!G226)&lt;=1,"",AVERAGE('2. Collected Data'!G26,'2. Collected Data'!G126,'2. Collected Data'!G226))</f>
        <v>43353.333333333336</v>
      </c>
      <c r="H26" s="47">
        <f>IF(COUNT('2. Collected Data'!H26,'2. Collected Data'!H126,'2. Collected Data'!H226)&lt;=1,"",AVERAGE('2. Collected Data'!H26,'2. Collected Data'!H126,'2. Collected Data'!H226))</f>
        <v>15857.666666666666</v>
      </c>
      <c r="I26" s="47">
        <f>IF(COUNT('2. Collected Data'!I26,'2. Collected Data'!I126,'2. Collected Data'!I226)&lt;=1,"",AVERAGE('2. Collected Data'!I26,'2. Collected Data'!I126,'2. Collected Data'!I226))</f>
        <v>1818.6666666666667</v>
      </c>
      <c r="J26" s="47">
        <f>IF(COUNT('2. Collected Data'!J26,'2. Collected Data'!J126,'2. Collected Data'!J226)&lt;=1,"",AVERAGE('2. Collected Data'!J26,'2. Collected Data'!J126,'2. Collected Data'!J226))</f>
        <v>92.333333333333329</v>
      </c>
      <c r="K26" s="47">
        <f>IF(COUNT('2. Collected Data'!K26,'2. Collected Data'!K126,'2. Collected Data'!K226)&lt;=1,"",AVERAGE('2. Collected Data'!K26,'2. Collected Data'!K126,'2. Collected Data'!K226))</f>
        <v>6.666666666666667</v>
      </c>
      <c r="L26" s="47">
        <f>IF(COUNT('2. Collected Data'!L26,'2. Collected Data'!L126,'2. Collected Data'!L226)&lt;=1,"",AVERAGE('2. Collected Data'!L26,'2. Collected Data'!L126,'2. Collected Data'!L226))</f>
        <v>0</v>
      </c>
      <c r="M26" s="47">
        <f>IF(COUNT('2. Collected Data'!M26,'2. Collected Data'!M126,'2. Collected Data'!M226)&lt;=1,"",AVERAGE('2. Collected Data'!M26,'2. Collected Data'!M126,'2. Collected Data'!M226))</f>
        <v>436</v>
      </c>
      <c r="N26" s="47">
        <f>IF(COUNT('2. Collected Data'!N26,'2. Collected Data'!N126,'2. Collected Data'!N226)&lt;=1,"",AVERAGE('2. Collected Data'!N26,'2. Collected Data'!N126,'2. Collected Data'!N226))</f>
        <v>113.66666666666667</v>
      </c>
      <c r="O26" s="47">
        <f>IF(COUNT('2. Collected Data'!O26,'2. Collected Data'!O126,'2. Collected Data'!O226)&lt;=1,"",AVERAGE('2. Collected Data'!O26,'2. Collected Data'!O126,'2. Collected Data'!O226))</f>
        <v>761.33333333333337</v>
      </c>
      <c r="P26" s="47">
        <f>IF(COUNT('2. Collected Data'!P26,'2. Collected Data'!P126,'2. Collected Data'!P226)&lt;=1,"",AVERAGE('2. Collected Data'!P26,'2. Collected Data'!P126,'2. Collected Data'!P226))</f>
        <v>2.6666666666666665</v>
      </c>
      <c r="Q26" s="47">
        <f>IF(COUNT('2. Collected Data'!Q26,'2. Collected Data'!Q126,'2. Collected Data'!Q226)&lt;=1,"",AVERAGE('2. Collected Data'!Q26,'2. Collected Data'!Q126,'2. Collected Data'!Q226))</f>
        <v>0</v>
      </c>
      <c r="R26" s="47">
        <f>IF(COUNT('2. Collected Data'!R26,'2. Collected Data'!R126,'2. Collected Data'!R226)&lt;=1,"",AVERAGE('2. Collected Data'!R26,'2. Collected Data'!R126,'2. Collected Data'!R226))</f>
        <v>0</v>
      </c>
      <c r="S26" s="47">
        <f>IF(COUNT('2. Collected Data'!S26,'2. Collected Data'!S126,'2. Collected Data'!S226)&lt;=1,"",AVERAGE('2. Collected Data'!S26,'2. Collected Data'!S126,'2. Collected Data'!S226))</f>
        <v>0</v>
      </c>
      <c r="T26" s="47">
        <f>IF(COUNT('2. Collected Data'!T26,'2. Collected Data'!T126,'2. Collected Data'!T226)&lt;=1,"",AVERAGE('2. Collected Data'!T26,'2. Collected Data'!T126,'2. Collected Data'!T226))</f>
        <v>0</v>
      </c>
      <c r="U26" s="47">
        <f>IF(COUNT('2. Collected Data'!U26,'2. Collected Data'!U126,'2. Collected Data'!U226)&lt;=1,"",AVERAGE('2. Collected Data'!U26,'2. Collected Data'!U126,'2. Collected Data'!U226))</f>
        <v>0</v>
      </c>
      <c r="V26" s="47">
        <f>IF(COUNT('2. Collected Data'!V26,'2. Collected Data'!V126,'2. Collected Data'!V226)&lt;=1,"",AVERAGE('2. Collected Data'!V26,'2. Collected Data'!V126,'2. Collected Data'!V226))</f>
        <v>0</v>
      </c>
      <c r="W26" s="47">
        <f>IF(COUNT('2. Collected Data'!W26,'2. Collected Data'!W126,'2. Collected Data'!W226)&lt;=1,"",AVERAGE('2. Collected Data'!W26,'2. Collected Data'!W126,'2. Collected Data'!W226))</f>
        <v>0</v>
      </c>
      <c r="X26" s="47">
        <f>IF(COUNT('2. Collected Data'!X26,'2. Collected Data'!X126,'2. Collected Data'!X226)&lt;=1,"",AVERAGE('2. Collected Data'!X26,'2. Collected Data'!X126,'2. Collected Data'!X226))</f>
        <v>0</v>
      </c>
      <c r="Y26" s="47">
        <f>IF(COUNT('2. Collected Data'!Y26,'2. Collected Data'!Y126,'2. Collected Data'!Y226)&lt;=1,"",AVERAGE('2. Collected Data'!Y26,'2. Collected Data'!Y126,'2. Collected Data'!Y226))</f>
        <v>1607</v>
      </c>
      <c r="Z26" s="47">
        <f>IF(COUNT('2. Collected Data'!Z26,'2. Collected Data'!Z126,'2. Collected Data'!Z226)&lt;=1,"",AVERAGE('2. Collected Data'!Z26,'2. Collected Data'!Z126,'2. Collected Data'!Z226))</f>
        <v>2148.3333333333335</v>
      </c>
      <c r="AA26" s="185">
        <f>IF(COUNT('2. Collected Data'!AA26,'2. Collected Data'!AA126,'2. Collected Data'!AA226)&lt;=1,"",AVERAGE('2. Collected Data'!AA26,'2. Collected Data'!AA126,'2. Collected Data'!AA226))</f>
        <v>0.91333333333333344</v>
      </c>
      <c r="AB26" s="185">
        <f>IF(COUNT('2. Collected Data'!AB26,'2. Collected Data'!AB126,'2. Collected Data'!AB226)&lt;=1,"",AVERAGE('2. Collected Data'!AB26,'2. Collected Data'!AB126,'2. Collected Data'!AB226))</f>
        <v>0</v>
      </c>
      <c r="AC26" s="185">
        <f>IF(COUNT('2. Collected Data'!AC26,'2. Collected Data'!AC126,'2. Collected Data'!AC226)&lt;=1,"",AVERAGE('2. Collected Data'!AC26,'2. Collected Data'!AC126,'2. Collected Data'!AC226))</f>
        <v>8.666666666666667E-2</v>
      </c>
      <c r="AD26" s="47">
        <f>IF(COUNT('2. Collected Data'!AD26,'2. Collected Data'!AD126,'2. Collected Data'!AD226)&lt;=1,"",AVERAGE('2. Collected Data'!AD26,'2. Collected Data'!AD126,'2. Collected Data'!AD226))</f>
        <v>189.33333333333334</v>
      </c>
      <c r="AE26" s="47">
        <f>IF(COUNT('2. Collected Data'!AE26,'2. Collected Data'!AE126,'2. Collected Data'!AE226)&lt;=1,"",AVERAGE('2. Collected Data'!AE26,'2. Collected Data'!AE126,'2. Collected Data'!AE226))</f>
        <v>481802.66666666669</v>
      </c>
      <c r="AF26" s="47">
        <f>IF(COUNT('2. Collected Data'!AF26,'2. Collected Data'!AF126,'2. Collected Data'!AF226)&lt;=1,"",AVERAGE('2. Collected Data'!AF26,'2. Collected Data'!AF126,'2. Collected Data'!AF226))</f>
        <v>236.66666666666666</v>
      </c>
      <c r="AG26" s="85">
        <f>IF(COUNT('2. Collected Data'!AG26,'2. Collected Data'!AG126,'2. Collected Data'!AG226)&lt;=1,"",AVERAGE('2. Collected Data'!AG26,'2. Collected Data'!AG126,'2. Collected Data'!AG226))</f>
        <v>480000</v>
      </c>
      <c r="AH26" s="88"/>
      <c r="AI26" s="121">
        <f>IF(COUNT('2. Collected Data'!AI26,'2. Collected Data'!AI126,'2. Collected Data'!AI226)&lt;=1,"",AVERAGE('2. Collected Data'!AI26,'2. Collected Data'!AI126,'2. Collected Data'!AI226))</f>
        <v>360833.33333333331</v>
      </c>
      <c r="AJ26" s="47">
        <f>IF(COUNT('2. Collected Data'!AJ26,'2. Collected Data'!AJ126,'2. Collected Data'!AJ226)&lt;=1,"",AVERAGE('2. Collected Data'!AJ26,'2. Collected Data'!AJ126,'2. Collected Data'!AJ226))</f>
        <v>43226.666666666664</v>
      </c>
      <c r="AK26" s="47">
        <f>IF(COUNT('2. Collected Data'!AK26,'2. Collected Data'!AK126,'2. Collected Data'!AK226)&lt;=1,"",AVERAGE('2. Collected Data'!AK26,'2. Collected Data'!AK126,'2. Collected Data'!AK226))</f>
        <v>0</v>
      </c>
      <c r="AL26" s="47">
        <f>IF(COUNT('2. Collected Data'!AL26,'2. Collected Data'!AL126,'2. Collected Data'!AL226)&lt;=1,"",AVERAGE('2. Collected Data'!AL26,'2. Collected Data'!AL126,'2. Collected Data'!AL226))</f>
        <v>834.33333333333337</v>
      </c>
      <c r="AM26" s="47">
        <f>IF(COUNT('2. Collected Data'!AM26,'2. Collected Data'!AM126,'2. Collected Data'!AM226)&lt;=1,"",AVERAGE('2. Collected Data'!AM26,'2. Collected Data'!AM126,'2. Collected Data'!AM226))</f>
        <v>0</v>
      </c>
      <c r="AN26" s="122"/>
      <c r="AO26" s="47">
        <f>IF(COUNT('2. Collected Data'!AO26,'2. Collected Data'!AO126,'2. Collected Data'!AO226)&lt;=1,"",AVERAGE('2. Collected Data'!AO26,'2. Collected Data'!AO126,'2. Collected Data'!AO226))</f>
        <v>1226505.3333333333</v>
      </c>
      <c r="AP26" s="47">
        <f>IF(COUNT('2. Collected Data'!AP26,'2. Collected Data'!AP126,'2. Collected Data'!AP226)&lt;=1,"",AVERAGE('2. Collected Data'!AP26,'2. Collected Data'!AP126,'2. Collected Data'!AP226))</f>
        <v>488.33333333333331</v>
      </c>
      <c r="AQ26" s="47">
        <f>IF(COUNT('2. Collected Data'!AQ26,'2. Collected Data'!AQ126,'2. Collected Data'!AQ226)&lt;=1,"",AVERAGE('2. Collected Data'!AQ26,'2. Collected Data'!AQ126,'2. Collected Data'!AQ226))</f>
        <v>0</v>
      </c>
      <c r="AR26" s="47">
        <f>IF(COUNT('2. Collected Data'!AR26,'2. Collected Data'!AR126,'2. Collected Data'!AR226)&lt;=1,"",AVERAGE('2. Collected Data'!AR26,'2. Collected Data'!AR126,'2. Collected Data'!AR226))</f>
        <v>0</v>
      </c>
      <c r="AS26" s="47">
        <f>IF(COUNT('2. Collected Data'!AS26,'2. Collected Data'!AS126,'2. Collected Data'!AS226)&lt;=1,"",AVERAGE('2. Collected Data'!AS26,'2. Collected Data'!AS126,'2. Collected Data'!AS226))</f>
        <v>740418</v>
      </c>
      <c r="AT26" s="47">
        <f>IF(COUNT('2. Collected Data'!AT26,'2. Collected Data'!AT126,'2. Collected Data'!AT226)&lt;=1,"",AVERAGE('2. Collected Data'!AT26,'2. Collected Data'!AT126,'2. Collected Data'!AT226))</f>
        <v>0</v>
      </c>
      <c r="AU26" s="85">
        <f>IF(COUNT('2. Collected Data'!AU26,'2. Collected Data'!AU126,'2. Collected Data'!AU226)&lt;=1,"",AVERAGE('2. Collected Data'!AU26,'2. Collected Data'!AU126,'2. Collected Data'!AU226))</f>
        <v>0</v>
      </c>
      <c r="AV26" s="88"/>
      <c r="AW26" s="185">
        <f>IF(COUNT('2. Collected Data'!AW26,'2. Collected Data'!AW126,'2. Collected Data'!AW226)&lt;=1,"",AVERAGE('2. Collected Data'!AW26,'2. Collected Data'!AW126,'2. Collected Data'!AW226))</f>
        <v>0.29333333333333339</v>
      </c>
      <c r="AX26" s="185">
        <f>IF(COUNT('2. Collected Data'!AX26,'2. Collected Data'!AX126,'2. Collected Data'!AX226)&lt;=1,"",AVERAGE('2. Collected Data'!AX26,'2. Collected Data'!AX126,'2. Collected Data'!AX226))</f>
        <v>0.70666666666666667</v>
      </c>
      <c r="AY26" s="50"/>
      <c r="AZ26" s="91"/>
      <c r="BA26" s="88"/>
      <c r="BB26" s="78">
        <f>IF(COUNT('2. Collected Data'!BB26,'2. Collected Data'!BB126,'2. Collected Data'!BB226)&lt;=1,"",AVERAGE('2. Collected Data'!BB26,'2. Collected Data'!BB126,'2. Collected Data'!BB226))</f>
        <v>65.666666666666671</v>
      </c>
      <c r="BC26" s="75">
        <f>IF(COUNT('2. Collected Data'!BC26,'2. Collected Data'!BC126,'2. Collected Data'!BC226)&lt;=1,"",AVERAGE('2. Collected Data'!BC26,'2. Collected Data'!BC126,'2. Collected Data'!BC226))</f>
        <v>22785359.333333332</v>
      </c>
      <c r="BD26" s="75">
        <f>IF(COUNT('2. Collected Data'!BD26,'2. Collected Data'!BD126,'2. Collected Data'!BD226)&lt;=1,"",AVERAGE('2. Collected Data'!BD26,'2. Collected Data'!BD126,'2. Collected Data'!BD226))</f>
        <v>19751603</v>
      </c>
      <c r="BE26" s="75">
        <f>IF(COUNT('2. Collected Data'!BE26,'2. Collected Data'!BE126,'2. Collected Data'!BE226)&lt;=1,"",AVERAGE('2. Collected Data'!BE26,'2. Collected Data'!BE126,'2. Collected Data'!BE226))</f>
        <v>21576914.666666668</v>
      </c>
      <c r="BF26" s="75">
        <f>IF(COUNT('2. Collected Data'!BF26,'2. Collected Data'!BF126,'2. Collected Data'!BF226)&lt;=1,"",AVERAGE('2. Collected Data'!BF26,'2. Collected Data'!BF126,'2. Collected Data'!BF226))</f>
        <v>64113877</v>
      </c>
      <c r="BG26" s="50"/>
      <c r="BH26" s="78">
        <f>IF(COUNT('2. Collected Data'!BH26,'2. Collected Data'!BH126,'2. Collected Data'!BH226)&lt;=1,"",AVERAGE('2. Collected Data'!BH26,'2. Collected Data'!BH126,'2. Collected Data'!BH226))</f>
        <v>59.666666666666664</v>
      </c>
      <c r="BI26" s="130"/>
      <c r="BJ26" s="50"/>
    </row>
    <row r="27" spans="1:62" s="51" customFormat="1" ht="11.25" customHeight="1" x14ac:dyDescent="0.15">
      <c r="A27" s="89" t="s">
        <v>155</v>
      </c>
      <c r="B27" s="172"/>
      <c r="C27" s="350"/>
      <c r="D27" s="350"/>
      <c r="E27" s="350"/>
      <c r="F27" s="350"/>
      <c r="G27" s="45">
        <f>IF(COUNT('2. Collected Data'!G27,'2. Collected Data'!G127,'2. Collected Data'!G227)&lt;=1,"",AVERAGE('2. Collected Data'!G27,'2. Collected Data'!G127,'2. Collected Data'!G227))</f>
        <v>27855</v>
      </c>
      <c r="H27" s="47">
        <f>IF(COUNT('2. Collected Data'!H27,'2. Collected Data'!H127,'2. Collected Data'!H227)&lt;=1,"",AVERAGE('2. Collected Data'!H27,'2. Collected Data'!H127,'2. Collected Data'!H227))</f>
        <v>11350.5</v>
      </c>
      <c r="I27" s="47">
        <f>IF(COUNT('2. Collected Data'!I27,'2. Collected Data'!I127,'2. Collected Data'!I227)&lt;=1,"",AVERAGE('2. Collected Data'!I27,'2. Collected Data'!I127,'2. Collected Data'!I227))</f>
        <v>1090</v>
      </c>
      <c r="J27" s="47" t="str">
        <f>IF(COUNT('2. Collected Data'!J27,'2. Collected Data'!J127,'2. Collected Data'!J227)&lt;=1,"",AVERAGE('2. Collected Data'!J27,'2. Collected Data'!J127,'2. Collected Data'!J227))</f>
        <v/>
      </c>
      <c r="K27" s="47" t="str">
        <f>IF(COUNT('2. Collected Data'!K27,'2. Collected Data'!K127,'2. Collected Data'!K227)&lt;=1,"",AVERAGE('2. Collected Data'!K27,'2. Collected Data'!K127,'2. Collected Data'!K227))</f>
        <v/>
      </c>
      <c r="L27" s="47" t="str">
        <f>IF(COUNT('2. Collected Data'!L27,'2. Collected Data'!L127,'2. Collected Data'!L227)&lt;=1,"",AVERAGE('2. Collected Data'!L27,'2. Collected Data'!L127,'2. Collected Data'!L227))</f>
        <v/>
      </c>
      <c r="M27" s="47" t="str">
        <f>IF(COUNT('2. Collected Data'!M27,'2. Collected Data'!M127,'2. Collected Data'!M227)&lt;=1,"",AVERAGE('2. Collected Data'!M27,'2. Collected Data'!M127,'2. Collected Data'!M227))</f>
        <v/>
      </c>
      <c r="N27" s="47" t="str">
        <f>IF(COUNT('2. Collected Data'!N27,'2. Collected Data'!N127,'2. Collected Data'!N227)&lt;=1,"",AVERAGE('2. Collected Data'!N27,'2. Collected Data'!N127,'2. Collected Data'!N227))</f>
        <v/>
      </c>
      <c r="O27" s="47" t="str">
        <f>IF(COUNT('2. Collected Data'!O27,'2. Collected Data'!O127,'2. Collected Data'!O227)&lt;=1,"",AVERAGE('2. Collected Data'!O27,'2. Collected Data'!O127,'2. Collected Data'!O227))</f>
        <v/>
      </c>
      <c r="P27" s="47" t="str">
        <f>IF(COUNT('2. Collected Data'!P27,'2. Collected Data'!P127,'2. Collected Data'!P227)&lt;=1,"",AVERAGE('2. Collected Data'!P27,'2. Collected Data'!P127,'2. Collected Data'!P227))</f>
        <v/>
      </c>
      <c r="Q27" s="47" t="str">
        <f>IF(COUNT('2. Collected Data'!Q27,'2. Collected Data'!Q127,'2. Collected Data'!Q227)&lt;=1,"",AVERAGE('2. Collected Data'!Q27,'2. Collected Data'!Q127,'2. Collected Data'!Q227))</f>
        <v/>
      </c>
      <c r="R27" s="47" t="str">
        <f>IF(COUNT('2. Collected Data'!R27,'2. Collected Data'!R127,'2. Collected Data'!R227)&lt;=1,"",AVERAGE('2. Collected Data'!R27,'2. Collected Data'!R127,'2. Collected Data'!R227))</f>
        <v/>
      </c>
      <c r="S27" s="47" t="str">
        <f>IF(COUNT('2. Collected Data'!S27,'2. Collected Data'!S127,'2. Collected Data'!S227)&lt;=1,"",AVERAGE('2. Collected Data'!S27,'2. Collected Data'!S127,'2. Collected Data'!S227))</f>
        <v/>
      </c>
      <c r="T27" s="47" t="str">
        <f>IF(COUNT('2. Collected Data'!T27,'2. Collected Data'!T127,'2. Collected Data'!T227)&lt;=1,"",AVERAGE('2. Collected Data'!T27,'2. Collected Data'!T127,'2. Collected Data'!T227))</f>
        <v/>
      </c>
      <c r="U27" s="47" t="str">
        <f>IF(COUNT('2. Collected Data'!U27,'2. Collected Data'!U127,'2. Collected Data'!U227)&lt;=1,"",AVERAGE('2. Collected Data'!U27,'2. Collected Data'!U127,'2. Collected Data'!U227))</f>
        <v/>
      </c>
      <c r="V27" s="47" t="str">
        <f>IF(COUNT('2. Collected Data'!V27,'2. Collected Data'!V127,'2. Collected Data'!V227)&lt;=1,"",AVERAGE('2. Collected Data'!V27,'2. Collected Data'!V127,'2. Collected Data'!V227))</f>
        <v/>
      </c>
      <c r="W27" s="47" t="str">
        <f>IF(COUNT('2. Collected Data'!W27,'2. Collected Data'!W127,'2. Collected Data'!W227)&lt;=1,"",AVERAGE('2. Collected Data'!W27,'2. Collected Data'!W127,'2. Collected Data'!W227))</f>
        <v/>
      </c>
      <c r="X27" s="47" t="str">
        <f>IF(COUNT('2. Collected Data'!X27,'2. Collected Data'!X127,'2. Collected Data'!X227)&lt;=1,"",AVERAGE('2. Collected Data'!X27,'2. Collected Data'!X127,'2. Collected Data'!X227))</f>
        <v/>
      </c>
      <c r="Y27" s="47">
        <f>IF(COUNT('2. Collected Data'!Y27,'2. Collected Data'!Y127,'2. Collected Data'!Y227)&lt;=1,"",AVERAGE('2. Collected Data'!Y27,'2. Collected Data'!Y127,'2. Collected Data'!Y227))</f>
        <v>1449</v>
      </c>
      <c r="Z27" s="47">
        <f>IF(COUNT('2. Collected Data'!Z27,'2. Collected Data'!Z127,'2. Collected Data'!Z227)&lt;=1,"",AVERAGE('2. Collected Data'!Z27,'2. Collected Data'!Z127,'2. Collected Data'!Z227))</f>
        <v>145</v>
      </c>
      <c r="AA27" s="185">
        <f>IF(COUNT('2. Collected Data'!AA27,'2. Collected Data'!AA127,'2. Collected Data'!AA227)&lt;=1,"",AVERAGE('2. Collected Data'!AA27,'2. Collected Data'!AA127,'2. Collected Data'!AA227))</f>
        <v>1</v>
      </c>
      <c r="AB27" s="185">
        <f>IF(COUNT('2. Collected Data'!AB27,'2. Collected Data'!AB127,'2. Collected Data'!AB227)&lt;=1,"",AVERAGE('2. Collected Data'!AB27,'2. Collected Data'!AB127,'2. Collected Data'!AB227))</f>
        <v>0</v>
      </c>
      <c r="AC27" s="185">
        <f>IF(COUNT('2. Collected Data'!AC27,'2. Collected Data'!AC127,'2. Collected Data'!AC227)&lt;=1,"",AVERAGE('2. Collected Data'!AC27,'2. Collected Data'!AC127,'2. Collected Data'!AC227))</f>
        <v>0</v>
      </c>
      <c r="AD27" s="47">
        <f>IF(COUNT('2. Collected Data'!AD27,'2. Collected Data'!AD127,'2. Collected Data'!AD227)&lt;=1,"",AVERAGE('2. Collected Data'!AD27,'2. Collected Data'!AD127,'2. Collected Data'!AD227))</f>
        <v>119</v>
      </c>
      <c r="AE27" s="47">
        <f>IF(COUNT('2. Collected Data'!AE27,'2. Collected Data'!AE127,'2. Collected Data'!AE227)&lt;=1,"",AVERAGE('2. Collected Data'!AE27,'2. Collected Data'!AE127,'2. Collected Data'!AE227))</f>
        <v>371802</v>
      </c>
      <c r="AF27" s="47">
        <f>IF(COUNT('2. Collected Data'!AF27,'2. Collected Data'!AF127,'2. Collected Data'!AF227)&lt;=1,"",AVERAGE('2. Collected Data'!AF27,'2. Collected Data'!AF127,'2. Collected Data'!AF227))</f>
        <v>96</v>
      </c>
      <c r="AG27" s="85">
        <f>IF(COUNT('2. Collected Data'!AG27,'2. Collected Data'!AG127,'2. Collected Data'!AG227)&lt;=1,"",AVERAGE('2. Collected Data'!AG27,'2. Collected Data'!AG127,'2. Collected Data'!AG227))</f>
        <v>1204578</v>
      </c>
      <c r="AH27" s="88"/>
      <c r="AI27" s="121">
        <f>IF(COUNT('2. Collected Data'!AI27,'2. Collected Data'!AI127,'2. Collected Data'!AI227)&lt;=1,"",AVERAGE('2. Collected Data'!AI27,'2. Collected Data'!AI127,'2. Collected Data'!AI227))</f>
        <v>232027</v>
      </c>
      <c r="AJ27" s="47" t="str">
        <f>IF(COUNT('2. Collected Data'!AJ27,'2. Collected Data'!AJ127,'2. Collected Data'!AJ227)&lt;=1,"",AVERAGE('2. Collected Data'!AJ27,'2. Collected Data'!AJ127,'2. Collected Data'!AJ227))</f>
        <v/>
      </c>
      <c r="AK27" s="47" t="str">
        <f>IF(COUNT('2. Collected Data'!AK27,'2. Collected Data'!AK127,'2. Collected Data'!AK227)&lt;=1,"",AVERAGE('2. Collected Data'!AK27,'2. Collected Data'!AK127,'2. Collected Data'!AK227))</f>
        <v/>
      </c>
      <c r="AL27" s="47" t="str">
        <f>IF(COUNT('2. Collected Data'!AL27,'2. Collected Data'!AL127,'2. Collected Data'!AL227)&lt;=1,"",AVERAGE('2. Collected Data'!AL27,'2. Collected Data'!AL127,'2. Collected Data'!AL227))</f>
        <v/>
      </c>
      <c r="AM27" s="47" t="str">
        <f>IF(COUNT('2. Collected Data'!AM27,'2. Collected Data'!AM127,'2. Collected Data'!AM227)&lt;=1,"",AVERAGE('2. Collected Data'!AM27,'2. Collected Data'!AM127,'2. Collected Data'!AM227))</f>
        <v/>
      </c>
      <c r="AN27" s="122"/>
      <c r="AO27" s="47">
        <f>IF(COUNT('2. Collected Data'!AO27,'2. Collected Data'!AO127,'2. Collected Data'!AO227)&lt;=1,"",AVERAGE('2. Collected Data'!AO27,'2. Collected Data'!AO127,'2. Collected Data'!AO227))</f>
        <v>4647236</v>
      </c>
      <c r="AP27" s="47" t="str">
        <f>IF(COUNT('2. Collected Data'!AP27,'2. Collected Data'!AP127,'2. Collected Data'!AP227)&lt;=1,"",AVERAGE('2. Collected Data'!AP27,'2. Collected Data'!AP127,'2. Collected Data'!AP227))</f>
        <v/>
      </c>
      <c r="AQ27" s="47" t="str">
        <f>IF(COUNT('2. Collected Data'!AQ27,'2. Collected Data'!AQ127,'2. Collected Data'!AQ227)&lt;=1,"",AVERAGE('2. Collected Data'!AQ27,'2. Collected Data'!AQ127,'2. Collected Data'!AQ227))</f>
        <v/>
      </c>
      <c r="AR27" s="47" t="str">
        <f>IF(COUNT('2. Collected Data'!AR27,'2. Collected Data'!AR127,'2. Collected Data'!AR227)&lt;=1,"",AVERAGE('2. Collected Data'!AR27,'2. Collected Data'!AR127,'2. Collected Data'!AR227))</f>
        <v/>
      </c>
      <c r="AS27" s="47" t="str">
        <f>IF(COUNT('2. Collected Data'!AS27,'2. Collected Data'!AS127,'2. Collected Data'!AS227)&lt;=1,"",AVERAGE('2. Collected Data'!AS27,'2. Collected Data'!AS127,'2. Collected Data'!AS227))</f>
        <v/>
      </c>
      <c r="AT27" s="47" t="str">
        <f>IF(COUNT('2. Collected Data'!AT27,'2. Collected Data'!AT127,'2. Collected Data'!AT227)&lt;=1,"",AVERAGE('2. Collected Data'!AT27,'2. Collected Data'!AT127,'2. Collected Data'!AT227))</f>
        <v/>
      </c>
      <c r="AU27" s="85">
        <f>IF(COUNT('2. Collected Data'!AU27,'2. Collected Data'!AU127,'2. Collected Data'!AU227)&lt;=1,"",AVERAGE('2. Collected Data'!AU27,'2. Collected Data'!AU127,'2. Collected Data'!AU227))</f>
        <v>400771</v>
      </c>
      <c r="AV27" s="88"/>
      <c r="AW27" s="185">
        <f>IF(COUNT('2. Collected Data'!AW27,'2. Collected Data'!AW127,'2. Collected Data'!AW227)&lt;=1,"",AVERAGE('2. Collected Data'!AW27,'2. Collected Data'!AW127,'2. Collected Data'!AW227))</f>
        <v>1</v>
      </c>
      <c r="AX27" s="185">
        <f>IF(COUNT('2. Collected Data'!AX27,'2. Collected Data'!AX127,'2. Collected Data'!AX227)&lt;=1,"",AVERAGE('2. Collected Data'!AX27,'2. Collected Data'!AX127,'2. Collected Data'!AX227))</f>
        <v>0</v>
      </c>
      <c r="AY27" s="50"/>
      <c r="AZ27" s="91"/>
      <c r="BA27" s="88"/>
      <c r="BB27" s="78">
        <f>IF(COUNT('2. Collected Data'!BB27,'2. Collected Data'!BB127,'2. Collected Data'!BB227)&lt;=1,"",AVERAGE('2. Collected Data'!BB27,'2. Collected Data'!BB127,'2. Collected Data'!BB227))</f>
        <v>78</v>
      </c>
      <c r="BC27" s="75" t="str">
        <f>IF(COUNT('2. Collected Data'!BC27,'2. Collected Data'!BC127,'2. Collected Data'!BC227)&lt;=1,"",AVERAGE('2. Collected Data'!BC27,'2. Collected Data'!BC127,'2. Collected Data'!BC227))</f>
        <v/>
      </c>
      <c r="BD27" s="75" t="str">
        <f>IF(COUNT('2. Collected Data'!BD27,'2. Collected Data'!BD127,'2. Collected Data'!BD227)&lt;=1,"",AVERAGE('2. Collected Data'!BD27,'2. Collected Data'!BD127,'2. Collected Data'!BD227))</f>
        <v/>
      </c>
      <c r="BE27" s="75" t="str">
        <f>IF(COUNT('2. Collected Data'!BE27,'2. Collected Data'!BE127,'2. Collected Data'!BE227)&lt;=1,"",AVERAGE('2. Collected Data'!BE27,'2. Collected Data'!BE127,'2. Collected Data'!BE227))</f>
        <v/>
      </c>
      <c r="BF27" s="75">
        <f>IF(COUNT('2. Collected Data'!BF27,'2. Collected Data'!BF127,'2. Collected Data'!BF227)&lt;=1,"",AVERAGE('2. Collected Data'!BF27,'2. Collected Data'!BF127,'2. Collected Data'!BF227))</f>
        <v>31829492.695</v>
      </c>
      <c r="BG27" s="50"/>
      <c r="BH27" s="78">
        <f>IF(COUNT('2. Collected Data'!BH27,'2. Collected Data'!BH127,'2. Collected Data'!BH227)&lt;=1,"",AVERAGE('2. Collected Data'!BH27,'2. Collected Data'!BH127,'2. Collected Data'!BH227))</f>
        <v>74.509999999999991</v>
      </c>
      <c r="BI27" s="130"/>
      <c r="BJ27" s="50"/>
    </row>
    <row r="28" spans="1:62" s="178" customFormat="1" ht="11.25" customHeight="1" x14ac:dyDescent="0.15">
      <c r="A28" s="89" t="s">
        <v>136</v>
      </c>
      <c r="B28" s="172"/>
      <c r="C28" s="350"/>
      <c r="D28" s="350"/>
      <c r="E28" s="350"/>
      <c r="F28" s="350"/>
      <c r="G28" s="45">
        <f>IF(COUNT('2. Collected Data'!G28,'2. Collected Data'!G128,'2. Collected Data'!G228)&lt;=1,"",AVERAGE('2. Collected Data'!G28,'2. Collected Data'!G128,'2. Collected Data'!G228))</f>
        <v>19279</v>
      </c>
      <c r="H28" s="130">
        <f>IF(COUNT('2. Collected Data'!H28,'2. Collected Data'!H128,'2. Collected Data'!H228)&lt;=1,"",AVERAGE('2. Collected Data'!H28,'2. Collected Data'!H128,'2. Collected Data'!H228))</f>
        <v>14349.666666666666</v>
      </c>
      <c r="I28" s="130">
        <f>IF(COUNT('2. Collected Data'!I28,'2. Collected Data'!I128,'2. Collected Data'!I228)&lt;=1,"",AVERAGE('2. Collected Data'!I28,'2. Collected Data'!I128,'2. Collected Data'!I228))</f>
        <v>895.33333333333337</v>
      </c>
      <c r="J28" s="130">
        <f>IF(COUNT('2. Collected Data'!J28,'2. Collected Data'!J128,'2. Collected Data'!J228)&lt;=1,"",AVERAGE('2. Collected Data'!J28,'2. Collected Data'!J128,'2. Collected Data'!J228))</f>
        <v>50.333333333333336</v>
      </c>
      <c r="K28" s="130">
        <f>IF(COUNT('2. Collected Data'!K28,'2. Collected Data'!K128,'2. Collected Data'!K228)&lt;=1,"",AVERAGE('2. Collected Data'!K28,'2. Collected Data'!K128,'2. Collected Data'!K228))</f>
        <v>37</v>
      </c>
      <c r="L28" s="130">
        <f>IF(COUNT('2. Collected Data'!L28,'2. Collected Data'!L128,'2. Collected Data'!L228)&lt;=1,"",AVERAGE('2. Collected Data'!L28,'2. Collected Data'!L128,'2. Collected Data'!L228))</f>
        <v>18.666666666666668</v>
      </c>
      <c r="M28" s="130">
        <f>IF(COUNT('2. Collected Data'!M28,'2. Collected Data'!M128,'2. Collected Data'!M228)&lt;=1,"",AVERAGE('2. Collected Data'!M28,'2. Collected Data'!M128,'2. Collected Data'!M228))</f>
        <v>895.33333333333337</v>
      </c>
      <c r="N28" s="130">
        <f>IF(COUNT('2. Collected Data'!N28,'2. Collected Data'!N128,'2. Collected Data'!N228)&lt;=1,"",AVERAGE('2. Collected Data'!N28,'2. Collected Data'!N128,'2. Collected Data'!N228))</f>
        <v>895.33333333333337</v>
      </c>
      <c r="O28" s="130">
        <f>IF(COUNT('2. Collected Data'!O28,'2. Collected Data'!O128,'2. Collected Data'!O228)&lt;=1,"",AVERAGE('2. Collected Data'!O28,'2. Collected Data'!O128,'2. Collected Data'!O228))</f>
        <v>895.33333333333337</v>
      </c>
      <c r="P28" s="130">
        <f>IF(COUNT('2. Collected Data'!P28,'2. Collected Data'!P128,'2. Collected Data'!P228)&lt;=1,"",AVERAGE('2. Collected Data'!P28,'2. Collected Data'!P128,'2. Collected Data'!P228))</f>
        <v>297.33333333333331</v>
      </c>
      <c r="Q28" s="130">
        <f>IF(COUNT('2. Collected Data'!Q28,'2. Collected Data'!Q128,'2. Collected Data'!Q228)&lt;=1,"",AVERAGE('2. Collected Data'!Q28,'2. Collected Data'!Q128,'2. Collected Data'!Q228))</f>
        <v>0</v>
      </c>
      <c r="R28" s="130">
        <f>IF(COUNT('2. Collected Data'!R28,'2. Collected Data'!R128,'2. Collected Data'!R228)&lt;=1,"",AVERAGE('2. Collected Data'!R28,'2. Collected Data'!R128,'2. Collected Data'!R228))</f>
        <v>0</v>
      </c>
      <c r="S28" s="130">
        <f>IF(COUNT('2. Collected Data'!S28,'2. Collected Data'!S128,'2. Collected Data'!S228)&lt;=1,"",AVERAGE('2. Collected Data'!S28,'2. Collected Data'!S128,'2. Collected Data'!S228))</f>
        <v>0</v>
      </c>
      <c r="T28" s="130">
        <f>IF(COUNT('2. Collected Data'!T28,'2. Collected Data'!T128,'2. Collected Data'!T228)&lt;=1,"",AVERAGE('2. Collected Data'!T28,'2. Collected Data'!T128,'2. Collected Data'!T228))</f>
        <v>0</v>
      </c>
      <c r="U28" s="130">
        <f>IF(COUNT('2. Collected Data'!U28,'2. Collected Data'!U128,'2. Collected Data'!U228)&lt;=1,"",AVERAGE('2. Collected Data'!U28,'2. Collected Data'!U128,'2. Collected Data'!U228))</f>
        <v>0</v>
      </c>
      <c r="V28" s="130">
        <f>IF(COUNT('2. Collected Data'!V28,'2. Collected Data'!V128,'2. Collected Data'!V228)&lt;=1,"",AVERAGE('2. Collected Data'!V28,'2. Collected Data'!V128,'2. Collected Data'!V228))</f>
        <v>0</v>
      </c>
      <c r="W28" s="130">
        <f>IF(COUNT('2. Collected Data'!W28,'2. Collected Data'!W128,'2. Collected Data'!W228)&lt;=1,"",AVERAGE('2. Collected Data'!W28,'2. Collected Data'!W128,'2. Collected Data'!W228))</f>
        <v>0</v>
      </c>
      <c r="X28" s="130">
        <f>IF(COUNT('2. Collected Data'!X28,'2. Collected Data'!X128,'2. Collected Data'!X228)&lt;=1,"",AVERAGE('2. Collected Data'!X28,'2. Collected Data'!X128,'2. Collected Data'!X228))</f>
        <v>0</v>
      </c>
      <c r="Y28" s="130">
        <f>IF(COUNT('2. Collected Data'!Y28,'2. Collected Data'!Y128,'2. Collected Data'!Y228)&lt;=1,"",AVERAGE('2. Collected Data'!Y28,'2. Collected Data'!Y128,'2. Collected Data'!Y228))</f>
        <v>1028.3333333333333</v>
      </c>
      <c r="Z28" s="130">
        <f>IF(COUNT('2. Collected Data'!Z28,'2. Collected Data'!Z128,'2. Collected Data'!Z228)&lt;=1,"",AVERAGE('2. Collected Data'!Z28,'2. Collected Data'!Z128,'2. Collected Data'!Z228))</f>
        <v>494.33333333333331</v>
      </c>
      <c r="AA28" s="186">
        <f>IF(COUNT('2. Collected Data'!AA28,'2. Collected Data'!AA128,'2. Collected Data'!AA228)&lt;=1,"",AVERAGE('2. Collected Data'!AA28,'2. Collected Data'!AA128,'2. Collected Data'!AA228))</f>
        <v>0.98</v>
      </c>
      <c r="AB28" s="186">
        <f>IF(COUNT('2. Collected Data'!AB28,'2. Collected Data'!AB128,'2. Collected Data'!AB228)&lt;=1,"",AVERAGE('2. Collected Data'!AB28,'2. Collected Data'!AB128,'2. Collected Data'!AB228))</f>
        <v>0</v>
      </c>
      <c r="AC28" s="186">
        <f>IF(COUNT('2. Collected Data'!AC28,'2. Collected Data'!AC128,'2. Collected Data'!AC228)&lt;=1,"",AVERAGE('2. Collected Data'!AC28,'2. Collected Data'!AC128,'2. Collected Data'!AC228))</f>
        <v>0.02</v>
      </c>
      <c r="AD28" s="130">
        <f>IF(COUNT('2. Collected Data'!AD28,'2. Collected Data'!AD128,'2. Collected Data'!AD228)&lt;=1,"",AVERAGE('2. Collected Data'!AD28,'2. Collected Data'!AD128,'2. Collected Data'!AD228))</f>
        <v>115.33333333333333</v>
      </c>
      <c r="AE28" s="130">
        <f>IF(COUNT('2. Collected Data'!AE28,'2. Collected Data'!AE128,'2. Collected Data'!AE228)&lt;=1,"",AVERAGE('2. Collected Data'!AE28,'2. Collected Data'!AE128,'2. Collected Data'!AE228))</f>
        <v>221883.33333333334</v>
      </c>
      <c r="AF28" s="130">
        <f>IF(COUNT('2. Collected Data'!AF28,'2. Collected Data'!AF128,'2. Collected Data'!AF228)&lt;=1,"",AVERAGE('2. Collected Data'!AF28,'2. Collected Data'!AF128,'2. Collected Data'!AF228))</f>
        <v>106.66666666666667</v>
      </c>
      <c r="AG28" s="132">
        <f>IF(COUNT('2. Collected Data'!AG28,'2. Collected Data'!AG128,'2. Collected Data'!AG228)&lt;=1,"",AVERAGE('2. Collected Data'!AG28,'2. Collected Data'!AG128,'2. Collected Data'!AG228))</f>
        <v>1998333.3333333333</v>
      </c>
      <c r="AH28" s="133"/>
      <c r="AI28" s="134">
        <f>IF(COUNT('2. Collected Data'!AI28,'2. Collected Data'!AI128,'2. Collected Data'!AI228)&lt;=1,"",AVERAGE('2. Collected Data'!AI28,'2. Collected Data'!AI128,'2. Collected Data'!AI228))</f>
        <v>130691.33333333333</v>
      </c>
      <c r="AJ28" s="130">
        <f>IF(COUNT('2. Collected Data'!AJ28,'2. Collected Data'!AJ128,'2. Collected Data'!AJ228)&lt;=1,"",AVERAGE('2. Collected Data'!AJ28,'2. Collected Data'!AJ128,'2. Collected Data'!AJ228))</f>
        <v>1572.3333333333333</v>
      </c>
      <c r="AK28" s="130">
        <f>IF(COUNT('2. Collected Data'!AK28,'2. Collected Data'!AK128,'2. Collected Data'!AK228)&lt;=1,"",AVERAGE('2. Collected Data'!AK28,'2. Collected Data'!AK128,'2. Collected Data'!AK228))</f>
        <v>0</v>
      </c>
      <c r="AL28" s="130">
        <f>IF(COUNT('2. Collected Data'!AL28,'2. Collected Data'!AL128,'2. Collected Data'!AL228)&lt;=1,"",AVERAGE('2. Collected Data'!AL28,'2. Collected Data'!AL128,'2. Collected Data'!AL228))</f>
        <v>16239.333333333334</v>
      </c>
      <c r="AM28" s="130">
        <f>IF(COUNT('2. Collected Data'!AM28,'2. Collected Data'!AM128,'2. Collected Data'!AM228)&lt;=1,"",AVERAGE('2. Collected Data'!AM28,'2. Collected Data'!AM128,'2. Collected Data'!AM228))</f>
        <v>0</v>
      </c>
      <c r="AN28" s="135"/>
      <c r="AO28" s="130">
        <f>IF(COUNT('2. Collected Data'!AO28,'2. Collected Data'!AO128,'2. Collected Data'!AO228)&lt;=1,"",AVERAGE('2. Collected Data'!AO28,'2. Collected Data'!AO128,'2. Collected Data'!AO228))</f>
        <v>20209040</v>
      </c>
      <c r="AP28" s="130">
        <f>IF(COUNT('2. Collected Data'!AP28,'2. Collected Data'!AP128,'2. Collected Data'!AP228)&lt;=1,"",AVERAGE('2. Collected Data'!AP28,'2. Collected Data'!AP128,'2. Collected Data'!AP228))</f>
        <v>40049</v>
      </c>
      <c r="AQ28" s="130">
        <f>IF(COUNT('2. Collected Data'!AQ28,'2. Collected Data'!AQ128,'2. Collected Data'!AQ228)&lt;=1,"",AVERAGE('2. Collected Data'!AQ28,'2. Collected Data'!AQ128,'2. Collected Data'!AQ228))</f>
        <v>0</v>
      </c>
      <c r="AR28" s="130">
        <f>IF(COUNT('2. Collected Data'!AR28,'2. Collected Data'!AR128,'2. Collected Data'!AR228)&lt;=1,"",AVERAGE('2. Collected Data'!AR28,'2. Collected Data'!AR128,'2. Collected Data'!AR228))</f>
        <v>0</v>
      </c>
      <c r="AS28" s="130">
        <f>IF(COUNT('2. Collected Data'!AS28,'2. Collected Data'!AS128,'2. Collected Data'!AS228)&lt;=1,"",AVERAGE('2. Collected Data'!AS28,'2. Collected Data'!AS128,'2. Collected Data'!AS228))</f>
        <v>0</v>
      </c>
      <c r="AT28" s="130">
        <f>IF(COUNT('2. Collected Data'!AT28,'2. Collected Data'!AT128,'2. Collected Data'!AT228)&lt;=1,"",AVERAGE('2. Collected Data'!AT28,'2. Collected Data'!AT128,'2. Collected Data'!AT228))</f>
        <v>0</v>
      </c>
      <c r="AU28" s="132">
        <f>IF(COUNT('2. Collected Data'!AU28,'2. Collected Data'!AU128,'2. Collected Data'!AU228)&lt;=1,"",AVERAGE('2. Collected Data'!AU28,'2. Collected Data'!AU128,'2. Collected Data'!AU228))</f>
        <v>0</v>
      </c>
      <c r="AV28" s="133"/>
      <c r="AW28" s="186">
        <f>IF(COUNT('2. Collected Data'!AW28,'2. Collected Data'!AW128,'2. Collected Data'!AW228)&lt;=1,"",AVERAGE('2. Collected Data'!AW28,'2. Collected Data'!AW128,'2. Collected Data'!AW228))</f>
        <v>1</v>
      </c>
      <c r="AX28" s="186">
        <f>IF(COUNT('2. Collected Data'!AX28,'2. Collected Data'!AX128,'2. Collected Data'!AX228)&lt;=1,"",AVERAGE('2. Collected Data'!AX28,'2. Collected Data'!AX128,'2. Collected Data'!AX228))</f>
        <v>0</v>
      </c>
      <c r="AY28" s="136"/>
      <c r="AZ28" s="137"/>
      <c r="BA28" s="133"/>
      <c r="BB28" s="138">
        <f>IF(COUNT('2. Collected Data'!BB28,'2. Collected Data'!BB128,'2. Collected Data'!BB228)&lt;=1,"",AVERAGE('2. Collected Data'!BB28,'2. Collected Data'!BB128,'2. Collected Data'!BB228))</f>
        <v>71.563333333333333</v>
      </c>
      <c r="BC28" s="139">
        <f>IF(COUNT('2. Collected Data'!BC28,'2. Collected Data'!BC128,'2. Collected Data'!BC228)&lt;=1,"",AVERAGE('2. Collected Data'!BC28,'2. Collected Data'!BC128,'2. Collected Data'!BC228))</f>
        <v>11514541.666666666</v>
      </c>
      <c r="BD28" s="139">
        <f>IF(COUNT('2. Collected Data'!BD28,'2. Collected Data'!BD128,'2. Collected Data'!BD228)&lt;=1,"",AVERAGE('2. Collected Data'!BD28,'2. Collected Data'!BD128,'2. Collected Data'!BD228))</f>
        <v>5459433.666666667</v>
      </c>
      <c r="BE28" s="139">
        <f>IF(COUNT('2. Collected Data'!BE28,'2. Collected Data'!BE128,'2. Collected Data'!BE228)&lt;=1,"",AVERAGE('2. Collected Data'!BE28,'2. Collected Data'!BE128,'2. Collected Data'!BE228))</f>
        <v>10483002.666666666</v>
      </c>
      <c r="BF28" s="139">
        <f>IF(COUNT('2. Collected Data'!BF28,'2. Collected Data'!BF128,'2. Collected Data'!BF228)&lt;=1,"",AVERAGE('2. Collected Data'!BF28,'2. Collected Data'!BF128,'2. Collected Data'!BF228))</f>
        <v>27723644.666666668</v>
      </c>
      <c r="BG28" s="136"/>
      <c r="BH28" s="138">
        <f>IF(COUNT('2. Collected Data'!BH28,'2. Collected Data'!BH128,'2. Collected Data'!BH228)&lt;=1,"",AVERAGE('2. Collected Data'!BH28,'2. Collected Data'!BH128,'2. Collected Data'!BH228))</f>
        <v>67.819999999999993</v>
      </c>
      <c r="BI28" s="130"/>
      <c r="BJ28" s="136"/>
    </row>
    <row r="29" spans="1:62" s="177" customFormat="1" ht="11.25" customHeight="1" x14ac:dyDescent="0.15">
      <c r="A29" s="89" t="s">
        <v>109</v>
      </c>
      <c r="B29" s="172"/>
      <c r="C29" s="350"/>
      <c r="D29" s="350"/>
      <c r="E29" s="350"/>
      <c r="F29" s="350"/>
      <c r="G29" s="45">
        <f>IF(COUNT('2. Collected Data'!G29,'2. Collected Data'!G129,'2. Collected Data'!G229)&lt;=1,"",AVERAGE('2. Collected Data'!G29,'2. Collected Data'!G129,'2. Collected Data'!G229))</f>
        <v>25300</v>
      </c>
      <c r="H29" s="47">
        <f>IF(COUNT('2. Collected Data'!H29,'2. Collected Data'!H129,'2. Collected Data'!H229)&lt;=1,"",AVERAGE('2. Collected Data'!H29,'2. Collected Data'!H129,'2. Collected Data'!H229))</f>
        <v>10000</v>
      </c>
      <c r="I29" s="47">
        <f>IF(COUNT('2. Collected Data'!I29,'2. Collected Data'!I129,'2. Collected Data'!I229)&lt;=1,"",AVERAGE('2. Collected Data'!I29,'2. Collected Data'!I129,'2. Collected Data'!I229))</f>
        <v>591</v>
      </c>
      <c r="J29" s="47">
        <f>IF(COUNT('2. Collected Data'!J29,'2. Collected Data'!J129,'2. Collected Data'!J229)&lt;=1,"",AVERAGE('2. Collected Data'!J29,'2. Collected Data'!J129,'2. Collected Data'!J229))</f>
        <v>113.33333333333333</v>
      </c>
      <c r="K29" s="47">
        <f>IF(COUNT('2. Collected Data'!K29,'2. Collected Data'!K129,'2. Collected Data'!K229)&lt;=1,"",AVERAGE('2. Collected Data'!K29,'2. Collected Data'!K129,'2. Collected Data'!K229))</f>
        <v>4</v>
      </c>
      <c r="L29" s="47">
        <f>IF(COUNT('2. Collected Data'!L29,'2. Collected Data'!L129,'2. Collected Data'!L229)&lt;=1,"",AVERAGE('2. Collected Data'!L29,'2. Collected Data'!L129,'2. Collected Data'!L229))</f>
        <v>3.3333333333333335</v>
      </c>
      <c r="M29" s="47">
        <f>IF(COUNT('2. Collected Data'!M29,'2. Collected Data'!M129,'2. Collected Data'!M229)&lt;=1,"",AVERAGE('2. Collected Data'!M29,'2. Collected Data'!M129,'2. Collected Data'!M229))</f>
        <v>300</v>
      </c>
      <c r="N29" s="47">
        <f>IF(COUNT('2. Collected Data'!N29,'2. Collected Data'!N129,'2. Collected Data'!N229)&lt;=1,"",AVERAGE('2. Collected Data'!N29,'2. Collected Data'!N129,'2. Collected Data'!N229))</f>
        <v>0</v>
      </c>
      <c r="O29" s="47">
        <f>IF(COUNT('2. Collected Data'!O29,'2. Collected Data'!O129,'2. Collected Data'!O229)&lt;=1,"",AVERAGE('2. Collected Data'!O29,'2. Collected Data'!O129,'2. Collected Data'!O229))</f>
        <v>591</v>
      </c>
      <c r="P29" s="47">
        <f>IF(COUNT('2. Collected Data'!P29,'2. Collected Data'!P129,'2. Collected Data'!P229)&lt;=1,"",AVERAGE('2. Collected Data'!P29,'2. Collected Data'!P129,'2. Collected Data'!P229))</f>
        <v>0</v>
      </c>
      <c r="Q29" s="47">
        <f>IF(COUNT('2. Collected Data'!Q29,'2. Collected Data'!Q129,'2. Collected Data'!Q229)&lt;=1,"",AVERAGE('2. Collected Data'!Q29,'2. Collected Data'!Q129,'2. Collected Data'!Q229))</f>
        <v>0</v>
      </c>
      <c r="R29" s="47">
        <f>IF(COUNT('2. Collected Data'!R29,'2. Collected Data'!R129,'2. Collected Data'!R229)&lt;=1,"",AVERAGE('2. Collected Data'!R29,'2. Collected Data'!R129,'2. Collected Data'!R229))</f>
        <v>0</v>
      </c>
      <c r="S29" s="47">
        <f>IF(COUNT('2. Collected Data'!S29,'2. Collected Data'!S129,'2. Collected Data'!S229)&lt;=1,"",AVERAGE('2. Collected Data'!S29,'2. Collected Data'!S129,'2. Collected Data'!S229))</f>
        <v>0</v>
      </c>
      <c r="T29" s="47">
        <f>IF(COUNT('2. Collected Data'!T29,'2. Collected Data'!T129,'2. Collected Data'!T229)&lt;=1,"",AVERAGE('2. Collected Data'!T29,'2. Collected Data'!T129,'2. Collected Data'!T229))</f>
        <v>0</v>
      </c>
      <c r="U29" s="47">
        <f>IF(COUNT('2. Collected Data'!U29,'2. Collected Data'!U129,'2. Collected Data'!U229)&lt;=1,"",AVERAGE('2. Collected Data'!U29,'2. Collected Data'!U129,'2. Collected Data'!U229))</f>
        <v>0</v>
      </c>
      <c r="V29" s="47">
        <f>IF(COUNT('2. Collected Data'!V29,'2. Collected Data'!V129,'2. Collected Data'!V229)&lt;=1,"",AVERAGE('2. Collected Data'!V29,'2. Collected Data'!V129,'2. Collected Data'!V229))</f>
        <v>0</v>
      </c>
      <c r="W29" s="47">
        <f>IF(COUNT('2. Collected Data'!W29,'2. Collected Data'!W129,'2. Collected Data'!W229)&lt;=1,"",AVERAGE('2. Collected Data'!W29,'2. Collected Data'!W129,'2. Collected Data'!W229))</f>
        <v>0</v>
      </c>
      <c r="X29" s="47">
        <f>IF(COUNT('2. Collected Data'!X29,'2. Collected Data'!X129,'2. Collected Data'!X229)&lt;=1,"",AVERAGE('2. Collected Data'!X29,'2. Collected Data'!X129,'2. Collected Data'!X229))</f>
        <v>0</v>
      </c>
      <c r="Y29" s="47">
        <f>IF(COUNT('2. Collected Data'!Y29,'2. Collected Data'!Y129,'2. Collected Data'!Y229)&lt;=1,"",AVERAGE('2. Collected Data'!Y29,'2. Collected Data'!Y129,'2. Collected Data'!Y229))</f>
        <v>1233.3333333333333</v>
      </c>
      <c r="Z29" s="47">
        <f>IF(COUNT('2. Collected Data'!Z29,'2. Collected Data'!Z129,'2. Collected Data'!Z229)&lt;=1,"",AVERAGE('2. Collected Data'!Z29,'2. Collected Data'!Z129,'2. Collected Data'!Z229))</f>
        <v>11.666666666666666</v>
      </c>
      <c r="AA29" s="185">
        <f>IF(COUNT('2. Collected Data'!AA29,'2. Collected Data'!AA129,'2. Collected Data'!AA229)&lt;=1,"",AVERAGE('2. Collected Data'!AA29,'2. Collected Data'!AA129,'2. Collected Data'!AA229))</f>
        <v>1</v>
      </c>
      <c r="AB29" s="185">
        <f>IF(COUNT('2. Collected Data'!AB29,'2. Collected Data'!AB129,'2. Collected Data'!AB229)&lt;=1,"",AVERAGE('2. Collected Data'!AB29,'2. Collected Data'!AB129,'2. Collected Data'!AB229))</f>
        <v>0</v>
      </c>
      <c r="AC29" s="185">
        <f>IF(COUNT('2. Collected Data'!AC29,'2. Collected Data'!AC129,'2. Collected Data'!AC229)&lt;=1,"",AVERAGE('2. Collected Data'!AC29,'2. Collected Data'!AC129,'2. Collected Data'!AC229))</f>
        <v>0</v>
      </c>
      <c r="AD29" s="47">
        <f>IF(COUNT('2. Collected Data'!AD29,'2. Collected Data'!AD129,'2. Collected Data'!AD229)&lt;=1,"",AVERAGE('2. Collected Data'!AD29,'2. Collected Data'!AD129,'2. Collected Data'!AD229))</f>
        <v>215.33333333333334</v>
      </c>
      <c r="AE29" s="47">
        <f>IF(COUNT('2. Collected Data'!AE29,'2. Collected Data'!AE129,'2. Collected Data'!AE229)&lt;=1,"",AVERAGE('2. Collected Data'!AE29,'2. Collected Data'!AE129,'2. Collected Data'!AE229))</f>
        <v>200000</v>
      </c>
      <c r="AF29" s="47">
        <f>IF(COUNT('2. Collected Data'!AF29,'2. Collected Data'!AF129,'2. Collected Data'!AF229)&lt;=1,"",AVERAGE('2. Collected Data'!AF29,'2. Collected Data'!AF129,'2. Collected Data'!AF229))</f>
        <v>121.66666666666667</v>
      </c>
      <c r="AG29" s="85">
        <f>IF(COUNT('2. Collected Data'!AG29,'2. Collected Data'!AG129,'2. Collected Data'!AG229)&lt;=1,"",AVERAGE('2. Collected Data'!AG29,'2. Collected Data'!AG129,'2. Collected Data'!AG229))</f>
        <v>1700000</v>
      </c>
      <c r="AH29" s="88"/>
      <c r="AI29" s="121">
        <f>IF(COUNT('2. Collected Data'!AI29,'2. Collected Data'!AI129,'2. Collected Data'!AI229)&lt;=1,"",AVERAGE('2. Collected Data'!AI29,'2. Collected Data'!AI129,'2. Collected Data'!AI229))</f>
        <v>72333.333333333328</v>
      </c>
      <c r="AJ29" s="47">
        <f>IF(COUNT('2. Collected Data'!AJ29,'2. Collected Data'!AJ129,'2. Collected Data'!AJ229)&lt;=1,"",AVERAGE('2. Collected Data'!AJ29,'2. Collected Data'!AJ129,'2. Collected Data'!AJ229))</f>
        <v>0</v>
      </c>
      <c r="AK29" s="47">
        <f>IF(COUNT('2. Collected Data'!AK29,'2. Collected Data'!AK129,'2. Collected Data'!AK229)&lt;=1,"",AVERAGE('2. Collected Data'!AK29,'2. Collected Data'!AK129,'2. Collected Data'!AK229))</f>
        <v>0</v>
      </c>
      <c r="AL29" s="47">
        <f>IF(COUNT('2. Collected Data'!AL29,'2. Collected Data'!AL129,'2. Collected Data'!AL229)&lt;=1,"",AVERAGE('2. Collected Data'!AL29,'2. Collected Data'!AL129,'2. Collected Data'!AL229))</f>
        <v>29666.666666666668</v>
      </c>
      <c r="AM29" s="47">
        <f>IF(COUNT('2. Collected Data'!AM29,'2. Collected Data'!AM129,'2. Collected Data'!AM229)&lt;=1,"",AVERAGE('2. Collected Data'!AM29,'2. Collected Data'!AM129,'2. Collected Data'!AM229))</f>
        <v>0</v>
      </c>
      <c r="AN29" s="122"/>
      <c r="AO29" s="47">
        <f>IF(COUNT('2. Collected Data'!AO29,'2. Collected Data'!AO129,'2. Collected Data'!AO229)&lt;=1,"",AVERAGE('2. Collected Data'!AO29,'2. Collected Data'!AO129,'2. Collected Data'!AO229))</f>
        <v>3683333.3333333335</v>
      </c>
      <c r="AP29" s="47">
        <f>IF(COUNT('2. Collected Data'!AP29,'2. Collected Data'!AP129,'2. Collected Data'!AP229)&lt;=1,"",AVERAGE('2. Collected Data'!AP29,'2. Collected Data'!AP129,'2. Collected Data'!AP229))</f>
        <v>0</v>
      </c>
      <c r="AQ29" s="47">
        <f>IF(COUNT('2. Collected Data'!AQ29,'2. Collected Data'!AQ129,'2. Collected Data'!AQ229)&lt;=1,"",AVERAGE('2. Collected Data'!AQ29,'2. Collected Data'!AQ129,'2. Collected Data'!AQ229))</f>
        <v>22333.333333333332</v>
      </c>
      <c r="AR29" s="47">
        <f>IF(COUNT('2. Collected Data'!AR29,'2. Collected Data'!AR129,'2. Collected Data'!AR229)&lt;=1,"",AVERAGE('2. Collected Data'!AR29,'2. Collected Data'!AR129,'2. Collected Data'!AR229))</f>
        <v>0</v>
      </c>
      <c r="AS29" s="47">
        <f>IF(COUNT('2. Collected Data'!AS29,'2. Collected Data'!AS129,'2. Collected Data'!AS229)&lt;=1,"",AVERAGE('2. Collected Data'!AS29,'2. Collected Data'!AS129,'2. Collected Data'!AS229))</f>
        <v>0</v>
      </c>
      <c r="AT29" s="47">
        <f>IF(COUNT('2. Collected Data'!AT29,'2. Collected Data'!AT129,'2. Collected Data'!AT229)&lt;=1,"",AVERAGE('2. Collected Data'!AT29,'2. Collected Data'!AT129,'2. Collected Data'!AT229))</f>
        <v>11666.666666666666</v>
      </c>
      <c r="AU29" s="85">
        <f>IF(COUNT('2. Collected Data'!AU29,'2. Collected Data'!AU129,'2. Collected Data'!AU229)&lt;=1,"",AVERAGE('2. Collected Data'!AU29,'2. Collected Data'!AU129,'2. Collected Data'!AU229))</f>
        <v>0</v>
      </c>
      <c r="AV29" s="88"/>
      <c r="AW29" s="185">
        <f>IF(COUNT('2. Collected Data'!AW29,'2. Collected Data'!AW129,'2. Collected Data'!AW229)&lt;=1,"",AVERAGE('2. Collected Data'!AW29,'2. Collected Data'!AW129,'2. Collected Data'!AW229))</f>
        <v>0.9966666666666667</v>
      </c>
      <c r="AX29" s="185">
        <f>IF(COUNT('2. Collected Data'!AX29,'2. Collected Data'!AX129,'2. Collected Data'!AX229)&lt;=1,"",AVERAGE('2. Collected Data'!AX29,'2. Collected Data'!AX129,'2. Collected Data'!AX229))</f>
        <v>3.3333333333333335E-3</v>
      </c>
      <c r="AY29" s="50"/>
      <c r="AZ29" s="91"/>
      <c r="BA29" s="88"/>
      <c r="BB29" s="78">
        <f>IF(COUNT('2. Collected Data'!BB29,'2. Collected Data'!BB129,'2. Collected Data'!BB229)&lt;=1,"",AVERAGE('2. Collected Data'!BB29,'2. Collected Data'!BB129,'2. Collected Data'!BB229))</f>
        <v>49.07</v>
      </c>
      <c r="BC29" s="75">
        <f>IF(COUNT('2. Collected Data'!BC29,'2. Collected Data'!BC129,'2. Collected Data'!BC229)&lt;=1,"",AVERAGE('2. Collected Data'!BC29,'2. Collected Data'!BC129,'2. Collected Data'!BC229))</f>
        <v>5377099.333333333</v>
      </c>
      <c r="BD29" s="75">
        <f>IF(COUNT('2. Collected Data'!BD29,'2. Collected Data'!BD129,'2. Collected Data'!BD229)&lt;=1,"",AVERAGE('2. Collected Data'!BD29,'2. Collected Data'!BD129,'2. Collected Data'!BD229))</f>
        <v>4301006</v>
      </c>
      <c r="BE29" s="75">
        <f>IF(COUNT('2. Collected Data'!BE29,'2. Collected Data'!BE129,'2. Collected Data'!BE229)&lt;=1,"",AVERAGE('2. Collected Data'!BE29,'2. Collected Data'!BE129,'2. Collected Data'!BE229))</f>
        <v>3643967</v>
      </c>
      <c r="BF29" s="75">
        <f>IF(COUNT('2. Collected Data'!BF29,'2. Collected Data'!BF129,'2. Collected Data'!BF229)&lt;=1,"",AVERAGE('2. Collected Data'!BF29,'2. Collected Data'!BF129,'2. Collected Data'!BF229))</f>
        <v>13299104.333333334</v>
      </c>
      <c r="BG29" s="50"/>
      <c r="BH29" s="78">
        <f>IF(COUNT('2. Collected Data'!BH29,'2. Collected Data'!BH129,'2. Collected Data'!BH229)&lt;=1,"",AVERAGE('2. Collected Data'!BH29,'2. Collected Data'!BH129,'2. Collected Data'!BH229))</f>
        <v>46.625</v>
      </c>
      <c r="BI29" s="130"/>
      <c r="BJ29" s="50"/>
    </row>
    <row r="30" spans="1:62" s="177" customFormat="1" ht="11.25" customHeight="1" x14ac:dyDescent="0.15">
      <c r="A30" s="89" t="s">
        <v>352</v>
      </c>
      <c r="B30" s="172"/>
      <c r="C30" s="350"/>
      <c r="D30" s="350"/>
      <c r="E30" s="350"/>
      <c r="F30" s="350"/>
      <c r="G30" s="45">
        <f>IF(COUNT('2. Collected Data'!G30,'2. Collected Data'!G130,'2. Collected Data'!G230)&lt;=1,"",AVERAGE('2. Collected Data'!G30,'2. Collected Data'!G130,'2. Collected Data'!G230))</f>
        <v>61500</v>
      </c>
      <c r="H30" s="47">
        <f>IF(COUNT('2. Collected Data'!H30,'2. Collected Data'!H130,'2. Collected Data'!H230)&lt;=1,"",AVERAGE('2. Collected Data'!H30,'2. Collected Data'!H130,'2. Collected Data'!H230))</f>
        <v>27500</v>
      </c>
      <c r="I30" s="47">
        <f>IF(COUNT('2. Collected Data'!I30,'2. Collected Data'!I130,'2. Collected Data'!I230)&lt;=1,"",AVERAGE('2. Collected Data'!I30,'2. Collected Data'!I130,'2. Collected Data'!I230))</f>
        <v>980</v>
      </c>
      <c r="J30" s="47">
        <f>IF(COUNT('2. Collected Data'!J30,'2. Collected Data'!J130,'2. Collected Data'!J230)&lt;=1,"",AVERAGE('2. Collected Data'!J30,'2. Collected Data'!J130,'2. Collected Data'!J230))</f>
        <v>25</v>
      </c>
      <c r="K30" s="47">
        <f>IF(COUNT('2. Collected Data'!K30,'2. Collected Data'!K130,'2. Collected Data'!K230)&lt;=1,"",AVERAGE('2. Collected Data'!K30,'2. Collected Data'!K130,'2. Collected Data'!K230))</f>
        <v>0</v>
      </c>
      <c r="L30" s="47">
        <f>IF(COUNT('2. Collected Data'!L30,'2. Collected Data'!L130,'2. Collected Data'!L230)&lt;=1,"",AVERAGE('2. Collected Data'!L30,'2. Collected Data'!L130,'2. Collected Data'!L230))</f>
        <v>2</v>
      </c>
      <c r="M30" s="47">
        <f>IF(COUNT('2. Collected Data'!M30,'2. Collected Data'!M130,'2. Collected Data'!M230)&lt;=1,"",AVERAGE('2. Collected Data'!M30,'2. Collected Data'!M130,'2. Collected Data'!M230))</f>
        <v>0</v>
      </c>
      <c r="N30" s="47">
        <f>IF(COUNT('2. Collected Data'!N30,'2. Collected Data'!N130,'2. Collected Data'!N230)&lt;=1,"",AVERAGE('2. Collected Data'!N30,'2. Collected Data'!N130,'2. Collected Data'!N230))</f>
        <v>2</v>
      </c>
      <c r="O30" s="47">
        <f>IF(COUNT('2. Collected Data'!O30,'2. Collected Data'!O130,'2. Collected Data'!O230)&lt;=1,"",AVERAGE('2. Collected Data'!O30,'2. Collected Data'!O130,'2. Collected Data'!O230))</f>
        <v>980</v>
      </c>
      <c r="P30" s="47">
        <f>IF(COUNT('2. Collected Data'!P30,'2. Collected Data'!P130,'2. Collected Data'!P230)&lt;=1,"",AVERAGE('2. Collected Data'!P30,'2. Collected Data'!P130,'2. Collected Data'!P230))</f>
        <v>0</v>
      </c>
      <c r="Q30" s="47">
        <f>IF(COUNT('2. Collected Data'!Q30,'2. Collected Data'!Q130,'2. Collected Data'!Q230)&lt;=1,"",AVERAGE('2. Collected Data'!Q30,'2. Collected Data'!Q130,'2. Collected Data'!Q230))</f>
        <v>440</v>
      </c>
      <c r="R30" s="47">
        <f>IF(COUNT('2. Collected Data'!R30,'2. Collected Data'!R130,'2. Collected Data'!R230)&lt;=1,"",AVERAGE('2. Collected Data'!R30,'2. Collected Data'!R130,'2. Collected Data'!R230))</f>
        <v>12</v>
      </c>
      <c r="S30" s="47">
        <f>IF(COUNT('2. Collected Data'!S30,'2. Collected Data'!S130,'2. Collected Data'!S230)&lt;=1,"",AVERAGE('2. Collected Data'!S30,'2. Collected Data'!S130,'2. Collected Data'!S230))</f>
        <v>0</v>
      </c>
      <c r="T30" s="47">
        <f>IF(COUNT('2. Collected Data'!T30,'2. Collected Data'!T130,'2. Collected Data'!T230)&lt;=1,"",AVERAGE('2. Collected Data'!T30,'2. Collected Data'!T130,'2. Collected Data'!T230))</f>
        <v>0</v>
      </c>
      <c r="U30" s="47">
        <f>IF(COUNT('2. Collected Data'!U30,'2. Collected Data'!U130,'2. Collected Data'!U230)&lt;=1,"",AVERAGE('2. Collected Data'!U30,'2. Collected Data'!U130,'2. Collected Data'!U230))</f>
        <v>0</v>
      </c>
      <c r="V30" s="47">
        <f>IF(COUNT('2. Collected Data'!V30,'2. Collected Data'!V130,'2. Collected Data'!V230)&lt;=1,"",AVERAGE('2. Collected Data'!V30,'2. Collected Data'!V130,'2. Collected Data'!V230))</f>
        <v>0</v>
      </c>
      <c r="W30" s="47">
        <f>IF(COUNT('2. Collected Data'!W30,'2. Collected Data'!W130,'2. Collected Data'!W230)&lt;=1,"",AVERAGE('2. Collected Data'!W30,'2. Collected Data'!W130,'2. Collected Data'!W230))</f>
        <v>440</v>
      </c>
      <c r="X30" s="47">
        <f>IF(COUNT('2. Collected Data'!X30,'2. Collected Data'!X130,'2. Collected Data'!X230)&lt;=1,"",AVERAGE('2. Collected Data'!X30,'2. Collected Data'!X130,'2. Collected Data'!X230))</f>
        <v>0</v>
      </c>
      <c r="Y30" s="47">
        <f>IF(COUNT('2. Collected Data'!Y30,'2. Collected Data'!Y130,'2. Collected Data'!Y230)&lt;=1,"",AVERAGE('2. Collected Data'!Y30,'2. Collected Data'!Y130,'2. Collected Data'!Y230))</f>
        <v>2012.5</v>
      </c>
      <c r="Z30" s="47">
        <f>IF(COUNT('2. Collected Data'!Z30,'2. Collected Data'!Z130,'2. Collected Data'!Z230)&lt;=1,"",AVERAGE('2. Collected Data'!Z30,'2. Collected Data'!Z130,'2. Collected Data'!Z230))</f>
        <v>150</v>
      </c>
      <c r="AA30" s="185">
        <f>IF(COUNT('2. Collected Data'!AA30,'2. Collected Data'!AA130,'2. Collected Data'!AA230)&lt;=1,"",AVERAGE('2. Collected Data'!AA30,'2. Collected Data'!AA130,'2. Collected Data'!AA230))</f>
        <v>0.98</v>
      </c>
      <c r="AB30" s="185">
        <f>IF(COUNT('2. Collected Data'!AB30,'2. Collected Data'!AB130,'2. Collected Data'!AB230)&lt;=1,"",AVERAGE('2. Collected Data'!AB30,'2. Collected Data'!AB130,'2. Collected Data'!AB230))</f>
        <v>5.0000000000000001E-3</v>
      </c>
      <c r="AC30" s="185">
        <f>IF(COUNT('2. Collected Data'!AC30,'2. Collected Data'!AC130,'2. Collected Data'!AC230)&lt;=1,"",AVERAGE('2. Collected Data'!AC30,'2. Collected Data'!AC130,'2. Collected Data'!AC230))</f>
        <v>1.4999999999999999E-2</v>
      </c>
      <c r="AD30" s="47">
        <f>IF(COUNT('2. Collected Data'!AD30,'2. Collected Data'!AD130,'2. Collected Data'!AD230)&lt;=1,"",AVERAGE('2. Collected Data'!AD30,'2. Collected Data'!AD130,'2. Collected Data'!AD230))</f>
        <v>125</v>
      </c>
      <c r="AE30" s="47">
        <f>IF(COUNT('2. Collected Data'!AE30,'2. Collected Data'!AE130,'2. Collected Data'!AE230)&lt;=1,"",AVERAGE('2. Collected Data'!AE30,'2. Collected Data'!AE130,'2. Collected Data'!AE230))</f>
        <v>314500</v>
      </c>
      <c r="AF30" s="47">
        <f>IF(COUNT('2. Collected Data'!AF30,'2. Collected Data'!AF130,'2. Collected Data'!AF230)&lt;=1,"",AVERAGE('2. Collected Data'!AF30,'2. Collected Data'!AF130,'2. Collected Data'!AF230))</f>
        <v>124.5</v>
      </c>
      <c r="AG30" s="85">
        <f>IF(COUNT('2. Collected Data'!AG30,'2. Collected Data'!AG130,'2. Collected Data'!AG230)&lt;=1,"",AVERAGE('2. Collected Data'!AG30,'2. Collected Data'!AG130,'2. Collected Data'!AG230))</f>
        <v>2000000</v>
      </c>
      <c r="AH30" s="88"/>
      <c r="AI30" s="121">
        <f>IF(COUNT('2. Collected Data'!AI30,'2. Collected Data'!AI130,'2. Collected Data'!AI230)&lt;=1,"",AVERAGE('2. Collected Data'!AI30,'2. Collected Data'!AI130,'2. Collected Data'!AI230))</f>
        <v>158570</v>
      </c>
      <c r="AJ30" s="47">
        <f>IF(COUNT('2. Collected Data'!AJ30,'2. Collected Data'!AJ130,'2. Collected Data'!AJ230)&lt;=1,"",AVERAGE('2. Collected Data'!AJ30,'2. Collected Data'!AJ130,'2. Collected Data'!AJ230))</f>
        <v>0</v>
      </c>
      <c r="AK30" s="47">
        <f>IF(COUNT('2. Collected Data'!AK30,'2. Collected Data'!AK130,'2. Collected Data'!AK230)&lt;=1,"",AVERAGE('2. Collected Data'!AK30,'2. Collected Data'!AK130,'2. Collected Data'!AK230))</f>
        <v>0</v>
      </c>
      <c r="AL30" s="47">
        <f>IF(COUNT('2. Collected Data'!AL30,'2. Collected Data'!AL130,'2. Collected Data'!AL230)&lt;=1,"",AVERAGE('2. Collected Data'!AL30,'2. Collected Data'!AL130,'2. Collected Data'!AL230))</f>
        <v>0</v>
      </c>
      <c r="AM30" s="47" t="str">
        <f>IF(COUNT('2. Collected Data'!AM30,'2. Collected Data'!AM130,'2. Collected Data'!AM230)&lt;=1,"",AVERAGE('2. Collected Data'!AM30,'2. Collected Data'!AM130,'2. Collected Data'!AM230))</f>
        <v/>
      </c>
      <c r="AN30" s="122"/>
      <c r="AO30" s="47">
        <f>IF(COUNT('2. Collected Data'!AO30,'2. Collected Data'!AO130,'2. Collected Data'!AO230)&lt;=1,"",AVERAGE('2. Collected Data'!AO30,'2. Collected Data'!AO130,'2. Collected Data'!AO230))</f>
        <v>978727.5</v>
      </c>
      <c r="AP30" s="47">
        <f>IF(COUNT('2. Collected Data'!AP30,'2. Collected Data'!AP130,'2. Collected Data'!AP230)&lt;=1,"",AVERAGE('2. Collected Data'!AP30,'2. Collected Data'!AP130,'2. Collected Data'!AP230))</f>
        <v>567670</v>
      </c>
      <c r="AQ30" s="47">
        <f>IF(COUNT('2. Collected Data'!AQ30,'2. Collected Data'!AQ130,'2. Collected Data'!AQ230)&lt;=1,"",AVERAGE('2. Collected Data'!AQ30,'2. Collected Data'!AQ130,'2. Collected Data'!AQ230))</f>
        <v>250</v>
      </c>
      <c r="AR30" s="47">
        <f>IF(COUNT('2. Collected Data'!AR30,'2. Collected Data'!AR130,'2. Collected Data'!AR230)&lt;=1,"",AVERAGE('2. Collected Data'!AR30,'2. Collected Data'!AR130,'2. Collected Data'!AR230))</f>
        <v>0</v>
      </c>
      <c r="AS30" s="47">
        <f>IF(COUNT('2. Collected Data'!AS30,'2. Collected Data'!AS130,'2. Collected Data'!AS230)&lt;=1,"",AVERAGE('2. Collected Data'!AS30,'2. Collected Data'!AS130,'2. Collected Data'!AS230))</f>
        <v>250</v>
      </c>
      <c r="AT30" s="47">
        <f>IF(COUNT('2. Collected Data'!AT30,'2. Collected Data'!AT130,'2. Collected Data'!AT230)&lt;=1,"",AVERAGE('2. Collected Data'!AT30,'2. Collected Data'!AT130,'2. Collected Data'!AT230))</f>
        <v>0</v>
      </c>
      <c r="AU30" s="85" t="str">
        <f>IF(COUNT('2. Collected Data'!AU30,'2. Collected Data'!AU130,'2. Collected Data'!AU230)&lt;=1,"",AVERAGE('2. Collected Data'!AU30,'2. Collected Data'!AU130,'2. Collected Data'!AU230))</f>
        <v/>
      </c>
      <c r="AV30" s="88"/>
      <c r="AW30" s="185">
        <f>IF(COUNT('2. Collected Data'!AW30,'2. Collected Data'!AW130,'2. Collected Data'!AW230)&lt;=1,"",AVERAGE('2. Collected Data'!AW30,'2. Collected Data'!AW130,'2. Collected Data'!AW230))</f>
        <v>0.5</v>
      </c>
      <c r="AX30" s="185">
        <f>IF(COUNT('2. Collected Data'!AX30,'2. Collected Data'!AX130,'2. Collected Data'!AX230)&lt;=1,"",AVERAGE('2. Collected Data'!AX30,'2. Collected Data'!AX130,'2. Collected Data'!AX230))</f>
        <v>0.5</v>
      </c>
      <c r="AY30" s="50"/>
      <c r="AZ30" s="91"/>
      <c r="BA30" s="88"/>
      <c r="BB30" s="78">
        <f>IF(COUNT('2. Collected Data'!BB30,'2. Collected Data'!BB130,'2. Collected Data'!BB230)&lt;=1,"",AVERAGE('2. Collected Data'!BB30,'2. Collected Data'!BB130,'2. Collected Data'!BB230))</f>
        <v>83</v>
      </c>
      <c r="BC30" s="75">
        <f>IF(COUNT('2. Collected Data'!BC30,'2. Collected Data'!BC130,'2. Collected Data'!BC230)&lt;=1,"",AVERAGE('2. Collected Data'!BC30,'2. Collected Data'!BC130,'2. Collected Data'!BC230))</f>
        <v>10897130</v>
      </c>
      <c r="BD30" s="75">
        <f>IF(COUNT('2. Collected Data'!BD30,'2. Collected Data'!BD130,'2. Collected Data'!BD230)&lt;=1,"",AVERAGE('2. Collected Data'!BD30,'2. Collected Data'!BD130,'2. Collected Data'!BD230))</f>
        <v>17865765</v>
      </c>
      <c r="BE30" s="75">
        <f>IF(COUNT('2. Collected Data'!BE30,'2. Collected Data'!BE130,'2. Collected Data'!BE230)&lt;=1,"",AVERAGE('2. Collected Data'!BE30,'2. Collected Data'!BE130,'2. Collected Data'!BE230))</f>
        <v>12830945</v>
      </c>
      <c r="BF30" s="75">
        <f>IF(COUNT('2. Collected Data'!BF30,'2. Collected Data'!BF130,'2. Collected Data'!BF230)&lt;=1,"",AVERAGE('2. Collected Data'!BF30,'2. Collected Data'!BF130,'2. Collected Data'!BF230))</f>
        <v>41849230</v>
      </c>
      <c r="BG30" s="50"/>
      <c r="BH30" s="78">
        <f>IF(COUNT('2. Collected Data'!BH30,'2. Collected Data'!BH130,'2. Collected Data'!BH230)&lt;=1,"",AVERAGE('2. Collected Data'!BH30,'2. Collected Data'!BH130,'2. Collected Data'!BH230))</f>
        <v>73</v>
      </c>
      <c r="BI30" s="130"/>
      <c r="BJ30" s="50"/>
    </row>
    <row r="31" spans="1:62" s="51" customFormat="1" ht="11.25" customHeight="1" x14ac:dyDescent="0.15">
      <c r="A31" s="89" t="s">
        <v>53</v>
      </c>
      <c r="B31" s="172"/>
      <c r="C31" s="350"/>
      <c r="D31" s="350"/>
      <c r="E31" s="350"/>
      <c r="F31" s="350"/>
      <c r="G31" s="45" t="str">
        <f>IF(COUNT('2. Collected Data'!G31,'2. Collected Data'!G131,'2. Collected Data'!G231)&lt;=1,"",AVERAGE('2. Collected Data'!G31,'2. Collected Data'!G131,'2. Collected Data'!G231))</f>
        <v/>
      </c>
      <c r="H31" s="47" t="str">
        <f>IF(COUNT('2. Collected Data'!H31,'2. Collected Data'!H131,'2. Collected Data'!H231)&lt;=1,"",AVERAGE('2. Collected Data'!H31,'2. Collected Data'!H131,'2. Collected Data'!H231))</f>
        <v/>
      </c>
      <c r="I31" s="47" t="str">
        <f>IF(COUNT('2. Collected Data'!I31,'2. Collected Data'!I131,'2. Collected Data'!I231)&lt;=1,"",AVERAGE('2. Collected Data'!I31,'2. Collected Data'!I131,'2. Collected Data'!I231))</f>
        <v/>
      </c>
      <c r="J31" s="47" t="str">
        <f>IF(COUNT('2. Collected Data'!J31,'2. Collected Data'!J131,'2. Collected Data'!J231)&lt;=1,"",AVERAGE('2. Collected Data'!J31,'2. Collected Data'!J131,'2. Collected Data'!J231))</f>
        <v/>
      </c>
      <c r="K31" s="47" t="str">
        <f>IF(COUNT('2. Collected Data'!K31,'2. Collected Data'!K131,'2. Collected Data'!K231)&lt;=1,"",AVERAGE('2. Collected Data'!K31,'2. Collected Data'!K131,'2. Collected Data'!K231))</f>
        <v/>
      </c>
      <c r="L31" s="47" t="str">
        <f>IF(COUNT('2. Collected Data'!L31,'2. Collected Data'!L131,'2. Collected Data'!L231)&lt;=1,"",AVERAGE('2. Collected Data'!L31,'2. Collected Data'!L131,'2. Collected Data'!L231))</f>
        <v/>
      </c>
      <c r="M31" s="47" t="str">
        <f>IF(COUNT('2. Collected Data'!M31,'2. Collected Data'!M131,'2. Collected Data'!M231)&lt;=1,"",AVERAGE('2. Collected Data'!M31,'2. Collected Data'!M131,'2. Collected Data'!M231))</f>
        <v/>
      </c>
      <c r="N31" s="47" t="str">
        <f>IF(COUNT('2. Collected Data'!N31,'2. Collected Data'!N131,'2. Collected Data'!N231)&lt;=1,"",AVERAGE('2. Collected Data'!N31,'2. Collected Data'!N131,'2. Collected Data'!N231))</f>
        <v/>
      </c>
      <c r="O31" s="47" t="str">
        <f>IF(COUNT('2. Collected Data'!O31,'2. Collected Data'!O131,'2. Collected Data'!O231)&lt;=1,"",AVERAGE('2. Collected Data'!O31,'2. Collected Data'!O131,'2. Collected Data'!O231))</f>
        <v/>
      </c>
      <c r="P31" s="47" t="str">
        <f>IF(COUNT('2. Collected Data'!P31,'2. Collected Data'!P131,'2. Collected Data'!P231)&lt;=1,"",AVERAGE('2. Collected Data'!P31,'2. Collected Data'!P131,'2. Collected Data'!P231))</f>
        <v/>
      </c>
      <c r="Q31" s="47" t="str">
        <f>IF(COUNT('2. Collected Data'!Q31,'2. Collected Data'!Q131,'2. Collected Data'!Q231)&lt;=1,"",AVERAGE('2. Collected Data'!Q31,'2. Collected Data'!Q131,'2. Collected Data'!Q231))</f>
        <v/>
      </c>
      <c r="R31" s="47" t="str">
        <f>IF(COUNT('2. Collected Data'!R31,'2. Collected Data'!R131,'2. Collected Data'!R231)&lt;=1,"",AVERAGE('2. Collected Data'!R31,'2. Collected Data'!R131,'2. Collected Data'!R231))</f>
        <v/>
      </c>
      <c r="S31" s="47" t="str">
        <f>IF(COUNT('2. Collected Data'!S31,'2. Collected Data'!S131,'2. Collected Data'!S231)&lt;=1,"",AVERAGE('2. Collected Data'!S31,'2. Collected Data'!S131,'2. Collected Data'!S231))</f>
        <v/>
      </c>
      <c r="T31" s="47" t="str">
        <f>IF(COUNT('2. Collected Data'!T31,'2. Collected Data'!T131,'2. Collected Data'!T231)&lt;=1,"",AVERAGE('2. Collected Data'!T31,'2. Collected Data'!T131,'2. Collected Data'!T231))</f>
        <v/>
      </c>
      <c r="U31" s="47" t="str">
        <f>IF(COUNT('2. Collected Data'!U31,'2. Collected Data'!U131,'2. Collected Data'!U231)&lt;=1,"",AVERAGE('2. Collected Data'!U31,'2. Collected Data'!U131,'2. Collected Data'!U231))</f>
        <v/>
      </c>
      <c r="V31" s="47" t="str">
        <f>IF(COUNT('2. Collected Data'!V31,'2. Collected Data'!V131,'2. Collected Data'!V231)&lt;=1,"",AVERAGE('2. Collected Data'!V31,'2. Collected Data'!V131,'2. Collected Data'!V231))</f>
        <v/>
      </c>
      <c r="W31" s="47" t="str">
        <f>IF(COUNT('2. Collected Data'!W31,'2. Collected Data'!W131,'2. Collected Data'!W231)&lt;=1,"",AVERAGE('2. Collected Data'!W31,'2. Collected Data'!W131,'2. Collected Data'!W231))</f>
        <v/>
      </c>
      <c r="X31" s="47" t="str">
        <f>IF(COUNT('2. Collected Data'!X31,'2. Collected Data'!X131,'2. Collected Data'!X231)&lt;=1,"",AVERAGE('2. Collected Data'!X31,'2. Collected Data'!X131,'2. Collected Data'!X231))</f>
        <v/>
      </c>
      <c r="Y31" s="47" t="str">
        <f>IF(COUNT('2. Collected Data'!Y31,'2. Collected Data'!Y131,'2. Collected Data'!Y231)&lt;=1,"",AVERAGE('2. Collected Data'!Y31,'2. Collected Data'!Y131,'2. Collected Data'!Y231))</f>
        <v/>
      </c>
      <c r="Z31" s="47" t="str">
        <f>IF(COUNT('2. Collected Data'!Z31,'2. Collected Data'!Z131,'2. Collected Data'!Z231)&lt;=1,"",AVERAGE('2. Collected Data'!Z31,'2. Collected Data'!Z131,'2. Collected Data'!Z231))</f>
        <v/>
      </c>
      <c r="AA31" s="185" t="str">
        <f>IF(COUNT('2. Collected Data'!AA31,'2. Collected Data'!AA131,'2. Collected Data'!AA231)&lt;=1,"",AVERAGE('2. Collected Data'!AA31,'2. Collected Data'!AA131,'2. Collected Data'!AA231))</f>
        <v/>
      </c>
      <c r="AB31" s="185" t="str">
        <f>IF(COUNT('2. Collected Data'!AB31,'2. Collected Data'!AB131,'2. Collected Data'!AB231)&lt;=1,"",AVERAGE('2. Collected Data'!AB31,'2. Collected Data'!AB131,'2. Collected Data'!AB231))</f>
        <v/>
      </c>
      <c r="AC31" s="185" t="str">
        <f>IF(COUNT('2. Collected Data'!AC31,'2. Collected Data'!AC131,'2. Collected Data'!AC231)&lt;=1,"",AVERAGE('2. Collected Data'!AC31,'2. Collected Data'!AC131,'2. Collected Data'!AC231))</f>
        <v/>
      </c>
      <c r="AD31" s="47" t="str">
        <f>IF(COUNT('2. Collected Data'!AD31,'2. Collected Data'!AD131,'2. Collected Data'!AD231)&lt;=1,"",AVERAGE('2. Collected Data'!AD31,'2. Collected Data'!AD131,'2. Collected Data'!AD231))</f>
        <v/>
      </c>
      <c r="AE31" s="47" t="str">
        <f>IF(COUNT('2. Collected Data'!AE31,'2. Collected Data'!AE131,'2. Collected Data'!AE231)&lt;=1,"",AVERAGE('2. Collected Data'!AE31,'2. Collected Data'!AE131,'2. Collected Data'!AE231))</f>
        <v/>
      </c>
      <c r="AF31" s="47" t="str">
        <f>IF(COUNT('2. Collected Data'!AF31,'2. Collected Data'!AF131,'2. Collected Data'!AF231)&lt;=1,"",AVERAGE('2. Collected Data'!AF31,'2. Collected Data'!AF131,'2. Collected Data'!AF231))</f>
        <v/>
      </c>
      <c r="AG31" s="85" t="str">
        <f>IF(COUNT('2. Collected Data'!AG31,'2. Collected Data'!AG131,'2. Collected Data'!AG231)&lt;=1,"",AVERAGE('2. Collected Data'!AG31,'2. Collected Data'!AG131,'2. Collected Data'!AG231))</f>
        <v/>
      </c>
      <c r="AH31" s="88"/>
      <c r="AI31" s="121" t="str">
        <f>IF(COUNT('2. Collected Data'!AI31,'2. Collected Data'!AI131,'2. Collected Data'!AI231)&lt;=1,"",AVERAGE('2. Collected Data'!AI31,'2. Collected Data'!AI131,'2. Collected Data'!AI231))</f>
        <v/>
      </c>
      <c r="AJ31" s="47" t="str">
        <f>IF(COUNT('2. Collected Data'!AJ31,'2. Collected Data'!AJ131,'2. Collected Data'!AJ231)&lt;=1,"",AVERAGE('2. Collected Data'!AJ31,'2. Collected Data'!AJ131,'2. Collected Data'!AJ231))</f>
        <v/>
      </c>
      <c r="AK31" s="47" t="str">
        <f>IF(COUNT('2. Collected Data'!AK31,'2. Collected Data'!AK131,'2. Collected Data'!AK231)&lt;=1,"",AVERAGE('2. Collected Data'!AK31,'2. Collected Data'!AK131,'2. Collected Data'!AK231))</f>
        <v/>
      </c>
      <c r="AL31" s="47" t="str">
        <f>IF(COUNT('2. Collected Data'!AL31,'2. Collected Data'!AL131,'2. Collected Data'!AL231)&lt;=1,"",AVERAGE('2. Collected Data'!AL31,'2. Collected Data'!AL131,'2. Collected Data'!AL231))</f>
        <v/>
      </c>
      <c r="AM31" s="47" t="str">
        <f>IF(COUNT('2. Collected Data'!AM31,'2. Collected Data'!AM131,'2. Collected Data'!AM231)&lt;=1,"",AVERAGE('2. Collected Data'!AM31,'2. Collected Data'!AM131,'2. Collected Data'!AM231))</f>
        <v/>
      </c>
      <c r="AN31" s="122"/>
      <c r="AO31" s="47" t="str">
        <f>IF(COUNT('2. Collected Data'!AO31,'2. Collected Data'!AO131,'2. Collected Data'!AO231)&lt;=1,"",AVERAGE('2. Collected Data'!AO31,'2. Collected Data'!AO131,'2. Collected Data'!AO231))</f>
        <v/>
      </c>
      <c r="AP31" s="47" t="str">
        <f>IF(COUNT('2. Collected Data'!AP31,'2. Collected Data'!AP131,'2. Collected Data'!AP231)&lt;=1,"",AVERAGE('2. Collected Data'!AP31,'2. Collected Data'!AP131,'2. Collected Data'!AP231))</f>
        <v/>
      </c>
      <c r="AQ31" s="47" t="str">
        <f>IF(COUNT('2. Collected Data'!AQ31,'2. Collected Data'!AQ131,'2. Collected Data'!AQ231)&lt;=1,"",AVERAGE('2. Collected Data'!AQ31,'2. Collected Data'!AQ131,'2. Collected Data'!AQ231))</f>
        <v/>
      </c>
      <c r="AR31" s="47" t="str">
        <f>IF(COUNT('2. Collected Data'!AR31,'2. Collected Data'!AR131,'2. Collected Data'!AR231)&lt;=1,"",AVERAGE('2. Collected Data'!AR31,'2. Collected Data'!AR131,'2. Collected Data'!AR231))</f>
        <v/>
      </c>
      <c r="AS31" s="47" t="str">
        <f>IF(COUNT('2. Collected Data'!AS31,'2. Collected Data'!AS131,'2. Collected Data'!AS231)&lt;=1,"",AVERAGE('2. Collected Data'!AS31,'2. Collected Data'!AS131,'2. Collected Data'!AS231))</f>
        <v/>
      </c>
      <c r="AT31" s="47" t="str">
        <f>IF(COUNT('2. Collected Data'!AT31,'2. Collected Data'!AT131,'2. Collected Data'!AT231)&lt;=1,"",AVERAGE('2. Collected Data'!AT31,'2. Collected Data'!AT131,'2. Collected Data'!AT231))</f>
        <v/>
      </c>
      <c r="AU31" s="85" t="str">
        <f>IF(COUNT('2. Collected Data'!AU31,'2. Collected Data'!AU131,'2. Collected Data'!AU231)&lt;=1,"",AVERAGE('2. Collected Data'!AU31,'2. Collected Data'!AU131,'2. Collected Data'!AU231))</f>
        <v/>
      </c>
      <c r="AV31" s="88"/>
      <c r="AW31" s="185" t="str">
        <f>IF(COUNT('2. Collected Data'!AW31,'2. Collected Data'!AW131,'2. Collected Data'!AW231)&lt;=1,"",AVERAGE('2. Collected Data'!AW31,'2. Collected Data'!AW131,'2. Collected Data'!AW231))</f>
        <v/>
      </c>
      <c r="AX31" s="185" t="str">
        <f>IF(COUNT('2. Collected Data'!AX31,'2. Collected Data'!AX131,'2. Collected Data'!AX231)&lt;=1,"",AVERAGE('2. Collected Data'!AX31,'2. Collected Data'!AX131,'2. Collected Data'!AX231))</f>
        <v/>
      </c>
      <c r="AY31" s="50"/>
      <c r="AZ31" s="91"/>
      <c r="BA31" s="88"/>
      <c r="BB31" s="78" t="str">
        <f>IF(COUNT('2. Collected Data'!BB31,'2. Collected Data'!BB131,'2. Collected Data'!BB231)&lt;=1,"",AVERAGE('2. Collected Data'!BB31,'2. Collected Data'!BB131,'2. Collected Data'!BB231))</f>
        <v/>
      </c>
      <c r="BC31" s="75" t="str">
        <f>IF(COUNT('2. Collected Data'!BC31,'2. Collected Data'!BC131,'2. Collected Data'!BC231)&lt;=1,"",AVERAGE('2. Collected Data'!BC31,'2. Collected Data'!BC131,'2. Collected Data'!BC231))</f>
        <v/>
      </c>
      <c r="BD31" s="75" t="str">
        <f>IF(COUNT('2. Collected Data'!BD31,'2. Collected Data'!BD131,'2. Collected Data'!BD231)&lt;=1,"",AVERAGE('2. Collected Data'!BD31,'2. Collected Data'!BD131,'2. Collected Data'!BD231))</f>
        <v/>
      </c>
      <c r="BE31" s="75" t="str">
        <f>IF(COUNT('2. Collected Data'!BE31,'2. Collected Data'!BE131,'2. Collected Data'!BE231)&lt;=1,"",AVERAGE('2. Collected Data'!BE31,'2. Collected Data'!BE131,'2. Collected Data'!BE231))</f>
        <v/>
      </c>
      <c r="BF31" s="75" t="str">
        <f>IF(COUNT('2. Collected Data'!BF31,'2. Collected Data'!BF131,'2. Collected Data'!BF231)&lt;=1,"",AVERAGE('2. Collected Data'!BF31,'2. Collected Data'!BF131,'2. Collected Data'!BF231))</f>
        <v/>
      </c>
      <c r="BG31" s="50"/>
      <c r="BH31" s="78" t="str">
        <f>IF(COUNT('2. Collected Data'!BH31,'2. Collected Data'!BH131,'2. Collected Data'!BH231)&lt;=1,"",AVERAGE('2. Collected Data'!BH31,'2. Collected Data'!BH131,'2. Collected Data'!BH231))</f>
        <v/>
      </c>
      <c r="BI31" s="130"/>
      <c r="BJ31" s="50"/>
    </row>
    <row r="32" spans="1:62" s="177" customFormat="1" ht="11.25" customHeight="1" x14ac:dyDescent="0.15">
      <c r="A32" s="89" t="s">
        <v>137</v>
      </c>
      <c r="B32" s="172"/>
      <c r="C32" s="350"/>
      <c r="D32" s="350"/>
      <c r="E32" s="350"/>
      <c r="F32" s="350"/>
      <c r="G32" s="45">
        <f>IF(COUNT('2. Collected Data'!G32,'2. Collected Data'!G132,'2. Collected Data'!G232)&lt;=1,"",AVERAGE('2. Collected Data'!G32,'2. Collected Data'!G132,'2. Collected Data'!G232))</f>
        <v>8300</v>
      </c>
      <c r="H32" s="47">
        <f>IF(COUNT('2. Collected Data'!H32,'2. Collected Data'!H132,'2. Collected Data'!H232)&lt;=1,"",AVERAGE('2. Collected Data'!H32,'2. Collected Data'!H132,'2. Collected Data'!H232))</f>
        <v>4100</v>
      </c>
      <c r="I32" s="47">
        <f>IF(COUNT('2. Collected Data'!I32,'2. Collected Data'!I132,'2. Collected Data'!I232)&lt;=1,"",AVERAGE('2. Collected Data'!I32,'2. Collected Data'!I132,'2. Collected Data'!I232))</f>
        <v>400.66666666666669</v>
      </c>
      <c r="J32" s="47">
        <f>IF(COUNT('2. Collected Data'!J32,'2. Collected Data'!J132,'2. Collected Data'!J232)&lt;=1,"",AVERAGE('2. Collected Data'!J32,'2. Collected Data'!J132,'2. Collected Data'!J232))</f>
        <v>22</v>
      </c>
      <c r="K32" s="47">
        <f>IF(COUNT('2. Collected Data'!K32,'2. Collected Data'!K132,'2. Collected Data'!K232)&lt;=1,"",AVERAGE('2. Collected Data'!K32,'2. Collected Data'!K132,'2. Collected Data'!K232))</f>
        <v>12</v>
      </c>
      <c r="L32" s="47">
        <f>IF(COUNT('2. Collected Data'!L32,'2. Collected Data'!L132,'2. Collected Data'!L232)&lt;=1,"",AVERAGE('2. Collected Data'!L32,'2. Collected Data'!L132,'2. Collected Data'!L232))</f>
        <v>2.6666666666666665</v>
      </c>
      <c r="M32" s="47">
        <f>IF(COUNT('2. Collected Data'!M32,'2. Collected Data'!M132,'2. Collected Data'!M232)&lt;=1,"",AVERAGE('2. Collected Data'!M32,'2. Collected Data'!M132,'2. Collected Data'!M232))</f>
        <v>430</v>
      </c>
      <c r="N32" s="47">
        <f>IF(COUNT('2. Collected Data'!N32,'2. Collected Data'!N132,'2. Collected Data'!N232)&lt;=1,"",AVERAGE('2. Collected Data'!N32,'2. Collected Data'!N132,'2. Collected Data'!N232))</f>
        <v>135</v>
      </c>
      <c r="O32" s="47">
        <f>IF(COUNT('2. Collected Data'!O32,'2. Collected Data'!O132,'2. Collected Data'!O232)&lt;=1,"",AVERAGE('2. Collected Data'!O32,'2. Collected Data'!O132,'2. Collected Data'!O232))</f>
        <v>267</v>
      </c>
      <c r="P32" s="47">
        <f>IF(COUNT('2. Collected Data'!P32,'2. Collected Data'!P132,'2. Collected Data'!P232)&lt;=1,"",AVERAGE('2. Collected Data'!P32,'2. Collected Data'!P132,'2. Collected Data'!P232))</f>
        <v>6.666666666666667</v>
      </c>
      <c r="Q32" s="47">
        <f>IF(COUNT('2. Collected Data'!Q32,'2. Collected Data'!Q132,'2. Collected Data'!Q232)&lt;=1,"",AVERAGE('2. Collected Data'!Q32,'2. Collected Data'!Q132,'2. Collected Data'!Q232))</f>
        <v>22</v>
      </c>
      <c r="R32" s="47" t="str">
        <f>IF(COUNT('2. Collected Data'!R32,'2. Collected Data'!R132,'2. Collected Data'!R232)&lt;=1,"",AVERAGE('2. Collected Data'!R32,'2. Collected Data'!R132,'2. Collected Data'!R232))</f>
        <v/>
      </c>
      <c r="S32" s="47" t="str">
        <f>IF(COUNT('2. Collected Data'!S32,'2. Collected Data'!S132,'2. Collected Data'!S232)&lt;=1,"",AVERAGE('2. Collected Data'!S32,'2. Collected Data'!S132,'2. Collected Data'!S232))</f>
        <v/>
      </c>
      <c r="T32" s="47" t="str">
        <f>IF(COUNT('2. Collected Data'!T32,'2. Collected Data'!T132,'2. Collected Data'!T232)&lt;=1,"",AVERAGE('2. Collected Data'!T32,'2. Collected Data'!T132,'2. Collected Data'!T232))</f>
        <v/>
      </c>
      <c r="U32" s="47">
        <f>IF(COUNT('2. Collected Data'!U32,'2. Collected Data'!U132,'2. Collected Data'!U232)&lt;=1,"",AVERAGE('2. Collected Data'!U32,'2. Collected Data'!U132,'2. Collected Data'!U232))</f>
        <v>15</v>
      </c>
      <c r="V32" s="47" t="str">
        <f>IF(COUNT('2. Collected Data'!V32,'2. Collected Data'!V132,'2. Collected Data'!V232)&lt;=1,"",AVERAGE('2. Collected Data'!V32,'2. Collected Data'!V132,'2. Collected Data'!V232))</f>
        <v/>
      </c>
      <c r="W32" s="47" t="str">
        <f>IF(COUNT('2. Collected Data'!W32,'2. Collected Data'!W132,'2. Collected Data'!W232)&lt;=1,"",AVERAGE('2. Collected Data'!W32,'2. Collected Data'!W132,'2. Collected Data'!W232))</f>
        <v/>
      </c>
      <c r="X32" s="47" t="str">
        <f>IF(COUNT('2. Collected Data'!X32,'2. Collected Data'!X132,'2. Collected Data'!X232)&lt;=1,"",AVERAGE('2. Collected Data'!X32,'2. Collected Data'!X132,'2. Collected Data'!X232))</f>
        <v/>
      </c>
      <c r="Y32" s="47">
        <f>IF(COUNT('2. Collected Data'!Y32,'2. Collected Data'!Y132,'2. Collected Data'!Y232)&lt;=1,"",AVERAGE('2. Collected Data'!Y32,'2. Collected Data'!Y132,'2. Collected Data'!Y232))</f>
        <v>975</v>
      </c>
      <c r="Z32" s="47">
        <f>IF(COUNT('2. Collected Data'!Z32,'2. Collected Data'!Z132,'2. Collected Data'!Z232)&lt;=1,"",AVERAGE('2. Collected Data'!Z32,'2. Collected Data'!Z132,'2. Collected Data'!Z232))</f>
        <v>1.3333333333333333</v>
      </c>
      <c r="AA32" s="185">
        <f>IF(COUNT('2. Collected Data'!AA32,'2. Collected Data'!AA132,'2. Collected Data'!AA232)&lt;=1,"",AVERAGE('2. Collected Data'!AA32,'2. Collected Data'!AA132,'2. Collected Data'!AA232))</f>
        <v>0.94</v>
      </c>
      <c r="AB32" s="185">
        <f>IF(COUNT('2. Collected Data'!AB32,'2. Collected Data'!AB132,'2. Collected Data'!AB232)&lt;=1,"",AVERAGE('2. Collected Data'!AB32,'2. Collected Data'!AB132,'2. Collected Data'!AB232))</f>
        <v>0.04</v>
      </c>
      <c r="AC32" s="185">
        <f>IF(COUNT('2. Collected Data'!AC32,'2. Collected Data'!AC132,'2. Collected Data'!AC232)&lt;=1,"",AVERAGE('2. Collected Data'!AC32,'2. Collected Data'!AC132,'2. Collected Data'!AC232))</f>
        <v>0.02</v>
      </c>
      <c r="AD32" s="47">
        <f>IF(COUNT('2. Collected Data'!AD32,'2. Collected Data'!AD132,'2. Collected Data'!AD232)&lt;=1,"",AVERAGE('2. Collected Data'!AD32,'2. Collected Data'!AD132,'2. Collected Data'!AD232))</f>
        <v>100</v>
      </c>
      <c r="AE32" s="47">
        <f>IF(COUNT('2. Collected Data'!AE32,'2. Collected Data'!AE132,'2. Collected Data'!AE232)&lt;=1,"",AVERAGE('2. Collected Data'!AE32,'2. Collected Data'!AE132,'2. Collected Data'!AE232))</f>
        <v>86666.666666666672</v>
      </c>
      <c r="AF32" s="47">
        <f>IF(COUNT('2. Collected Data'!AF32,'2. Collected Data'!AF132,'2. Collected Data'!AF232)&lt;=1,"",AVERAGE('2. Collected Data'!AF32,'2. Collected Data'!AF132,'2. Collected Data'!AF232))</f>
        <v>100</v>
      </c>
      <c r="AG32" s="85">
        <f>IF(COUNT('2. Collected Data'!AG32,'2. Collected Data'!AG132,'2. Collected Data'!AG232)&lt;=1,"",AVERAGE('2. Collected Data'!AG32,'2. Collected Data'!AG132,'2. Collected Data'!AG232))</f>
        <v>825000</v>
      </c>
      <c r="AH32" s="88"/>
      <c r="AI32" s="121">
        <f>IF(COUNT('2. Collected Data'!AI32,'2. Collected Data'!AI132,'2. Collected Data'!AI232)&lt;=1,"",AVERAGE('2. Collected Data'!AI32,'2. Collected Data'!AI132,'2. Collected Data'!AI232))</f>
        <v>123431.66666666667</v>
      </c>
      <c r="AJ32" s="47">
        <f>IF(COUNT('2. Collected Data'!AJ32,'2. Collected Data'!AJ132,'2. Collected Data'!AJ232)&lt;=1,"",AVERAGE('2. Collected Data'!AJ32,'2. Collected Data'!AJ132,'2. Collected Data'!AJ232))</f>
        <v>5.333333333333333</v>
      </c>
      <c r="AK32" s="47">
        <f>IF(COUNT('2. Collected Data'!AK32,'2. Collected Data'!AK132,'2. Collected Data'!AK232)&lt;=1,"",AVERAGE('2. Collected Data'!AK32,'2. Collected Data'!AK132,'2. Collected Data'!AK232))</f>
        <v>0</v>
      </c>
      <c r="AL32" s="47">
        <f>IF(COUNT('2. Collected Data'!AL32,'2. Collected Data'!AL132,'2. Collected Data'!AL232)&lt;=1,"",AVERAGE('2. Collected Data'!AL32,'2. Collected Data'!AL132,'2. Collected Data'!AL232))</f>
        <v>18323.333333333332</v>
      </c>
      <c r="AM32" s="47" t="str">
        <f>IF(COUNT('2. Collected Data'!AM32,'2. Collected Data'!AM132,'2. Collected Data'!AM232)&lt;=1,"",AVERAGE('2. Collected Data'!AM32,'2. Collected Data'!AM132,'2. Collected Data'!AM232))</f>
        <v/>
      </c>
      <c r="AN32" s="122"/>
      <c r="AO32" s="47">
        <f>IF(COUNT('2. Collected Data'!AO32,'2. Collected Data'!AO132,'2. Collected Data'!AO232)&lt;=1,"",AVERAGE('2. Collected Data'!AO32,'2. Collected Data'!AO132,'2. Collected Data'!AO232))</f>
        <v>576284.66666666663</v>
      </c>
      <c r="AP32" s="47" t="str">
        <f>IF(COUNT('2. Collected Data'!AP32,'2. Collected Data'!AP132,'2. Collected Data'!AP232)&lt;=1,"",AVERAGE('2. Collected Data'!AP32,'2. Collected Data'!AP132,'2. Collected Data'!AP232))</f>
        <v/>
      </c>
      <c r="AQ32" s="47">
        <f>IF(COUNT('2. Collected Data'!AQ32,'2. Collected Data'!AQ132,'2. Collected Data'!AQ232)&lt;=1,"",AVERAGE('2. Collected Data'!AQ32,'2. Collected Data'!AQ132,'2. Collected Data'!AQ232))</f>
        <v>543347.33333333337</v>
      </c>
      <c r="AR32" s="47" t="str">
        <f>IF(COUNT('2. Collected Data'!AR32,'2. Collected Data'!AR132,'2. Collected Data'!AR232)&lt;=1,"",AVERAGE('2. Collected Data'!AR32,'2. Collected Data'!AR132,'2. Collected Data'!AR232))</f>
        <v/>
      </c>
      <c r="AS32" s="47" t="str">
        <f>IF(COUNT('2. Collected Data'!AS32,'2. Collected Data'!AS132,'2. Collected Data'!AS232)&lt;=1,"",AVERAGE('2. Collected Data'!AS32,'2. Collected Data'!AS132,'2. Collected Data'!AS232))</f>
        <v/>
      </c>
      <c r="AT32" s="47" t="str">
        <f>IF(COUNT('2. Collected Data'!AT32,'2. Collected Data'!AT132,'2. Collected Data'!AT232)&lt;=1,"",AVERAGE('2. Collected Data'!AT32,'2. Collected Data'!AT132,'2. Collected Data'!AT232))</f>
        <v/>
      </c>
      <c r="AU32" s="85" t="str">
        <f>IF(COUNT('2. Collected Data'!AU32,'2. Collected Data'!AU132,'2. Collected Data'!AU232)&lt;=1,"",AVERAGE('2. Collected Data'!AU32,'2. Collected Data'!AU132,'2. Collected Data'!AU232))</f>
        <v/>
      </c>
      <c r="AV32" s="88"/>
      <c r="AW32" s="185">
        <f>IF(COUNT('2. Collected Data'!AW32,'2. Collected Data'!AW132,'2. Collected Data'!AW232)&lt;=1,"",AVERAGE('2. Collected Data'!AW32,'2. Collected Data'!AW132,'2. Collected Data'!AW232))</f>
        <v>0.79</v>
      </c>
      <c r="AX32" s="185">
        <f>IF(COUNT('2. Collected Data'!AX32,'2. Collected Data'!AX132,'2. Collected Data'!AX232)&lt;=1,"",AVERAGE('2. Collected Data'!AX32,'2. Collected Data'!AX132,'2. Collected Data'!AX232))</f>
        <v>0.21</v>
      </c>
      <c r="AY32" s="50"/>
      <c r="AZ32" s="91"/>
      <c r="BA32" s="88"/>
      <c r="BB32" s="78">
        <f>IF(COUNT('2. Collected Data'!BB32,'2. Collected Data'!BB132,'2. Collected Data'!BB232)&lt;=1,"",AVERAGE('2. Collected Data'!BB32,'2. Collected Data'!BB132,'2. Collected Data'!BB232))</f>
        <v>67.166666666666671</v>
      </c>
      <c r="BC32" s="75">
        <f>IF(COUNT('2. Collected Data'!BC32,'2. Collected Data'!BC132,'2. Collected Data'!BC232)&lt;=1,"",AVERAGE('2. Collected Data'!BC32,'2. Collected Data'!BC132,'2. Collected Data'!BC232))</f>
        <v>8984238</v>
      </c>
      <c r="BD32" s="75">
        <f>IF(COUNT('2. Collected Data'!BD32,'2. Collected Data'!BD132,'2. Collected Data'!BD232)&lt;=1,"",AVERAGE('2. Collected Data'!BD32,'2. Collected Data'!BD132,'2. Collected Data'!BD232))</f>
        <v>9858939</v>
      </c>
      <c r="BE32" s="75">
        <f>IF(COUNT('2. Collected Data'!BE32,'2. Collected Data'!BE132,'2. Collected Data'!BE232)&lt;=1,"",AVERAGE('2. Collected Data'!BE32,'2. Collected Data'!BE132,'2. Collected Data'!BE232))</f>
        <v>9411966</v>
      </c>
      <c r="BF32" s="75">
        <f>IF(COUNT('2. Collected Data'!BF32,'2. Collected Data'!BF132,'2. Collected Data'!BF232)&lt;=1,"",AVERAGE('2. Collected Data'!BF32,'2. Collected Data'!BF132,'2. Collected Data'!BF232))</f>
        <v>31106902.333333332</v>
      </c>
      <c r="BG32" s="50"/>
      <c r="BH32" s="78">
        <f>IF(COUNT('2. Collected Data'!BH32,'2. Collected Data'!BH132,'2. Collected Data'!BH232)&lt;=1,"",AVERAGE('2. Collected Data'!BH32,'2. Collected Data'!BH132,'2. Collected Data'!BH232))</f>
        <v>68.206666666666663</v>
      </c>
      <c r="BI32" s="130"/>
      <c r="BJ32" s="50"/>
    </row>
    <row r="33" spans="1:62" s="51" customFormat="1" ht="11.25" customHeight="1" x14ac:dyDescent="0.15">
      <c r="A33" s="89" t="s">
        <v>353</v>
      </c>
      <c r="B33" s="172"/>
      <c r="C33" s="350"/>
      <c r="D33" s="350"/>
      <c r="E33" s="350"/>
      <c r="F33" s="350"/>
      <c r="G33" s="45" t="str">
        <f>IF(COUNT('2. Collected Data'!G33,'2. Collected Data'!G133,'2. Collected Data'!G233)&lt;=1,"",AVERAGE('2. Collected Data'!G33,'2. Collected Data'!G133,'2. Collected Data'!G233))</f>
        <v/>
      </c>
      <c r="H33" s="47" t="str">
        <f>IF(COUNT('2. Collected Data'!H33,'2. Collected Data'!H133,'2. Collected Data'!H233)&lt;=1,"",AVERAGE('2. Collected Data'!H33,'2. Collected Data'!H133,'2. Collected Data'!H233))</f>
        <v/>
      </c>
      <c r="I33" s="47" t="str">
        <f>IF(COUNT('2. Collected Data'!I33,'2. Collected Data'!I133,'2. Collected Data'!I233)&lt;=1,"",AVERAGE('2. Collected Data'!I33,'2. Collected Data'!I133,'2. Collected Data'!I233))</f>
        <v/>
      </c>
      <c r="J33" s="47" t="str">
        <f>IF(COUNT('2. Collected Data'!J33,'2. Collected Data'!J133,'2. Collected Data'!J233)&lt;=1,"",AVERAGE('2. Collected Data'!J33,'2. Collected Data'!J133,'2. Collected Data'!J233))</f>
        <v/>
      </c>
      <c r="K33" s="47" t="str">
        <f>IF(COUNT('2. Collected Data'!K33,'2. Collected Data'!K133,'2. Collected Data'!K233)&lt;=1,"",AVERAGE('2. Collected Data'!K33,'2. Collected Data'!K133,'2. Collected Data'!K233))</f>
        <v/>
      </c>
      <c r="L33" s="47" t="str">
        <f>IF(COUNT('2. Collected Data'!L33,'2. Collected Data'!L133,'2. Collected Data'!L233)&lt;=1,"",AVERAGE('2. Collected Data'!L33,'2. Collected Data'!L133,'2. Collected Data'!L233))</f>
        <v/>
      </c>
      <c r="M33" s="47" t="str">
        <f>IF(COUNT('2. Collected Data'!M33,'2. Collected Data'!M133,'2. Collected Data'!M233)&lt;=1,"",AVERAGE('2. Collected Data'!M33,'2. Collected Data'!M133,'2. Collected Data'!M233))</f>
        <v/>
      </c>
      <c r="N33" s="47" t="str">
        <f>IF(COUNT('2. Collected Data'!N33,'2. Collected Data'!N133,'2. Collected Data'!N233)&lt;=1,"",AVERAGE('2. Collected Data'!N33,'2. Collected Data'!N133,'2. Collected Data'!N233))</f>
        <v/>
      </c>
      <c r="O33" s="47" t="str">
        <f>IF(COUNT('2. Collected Data'!O33,'2. Collected Data'!O133,'2. Collected Data'!O233)&lt;=1,"",AVERAGE('2. Collected Data'!O33,'2. Collected Data'!O133,'2. Collected Data'!O233))</f>
        <v/>
      </c>
      <c r="P33" s="47" t="str">
        <f>IF(COUNT('2. Collected Data'!P33,'2. Collected Data'!P133,'2. Collected Data'!P233)&lt;=1,"",AVERAGE('2. Collected Data'!P33,'2. Collected Data'!P133,'2. Collected Data'!P233))</f>
        <v/>
      </c>
      <c r="Q33" s="47" t="str">
        <f>IF(COUNT('2. Collected Data'!Q33,'2. Collected Data'!Q133,'2. Collected Data'!Q233)&lt;=1,"",AVERAGE('2. Collected Data'!Q33,'2. Collected Data'!Q133,'2. Collected Data'!Q233))</f>
        <v/>
      </c>
      <c r="R33" s="47" t="str">
        <f>IF(COUNT('2. Collected Data'!R33,'2. Collected Data'!R133,'2. Collected Data'!R233)&lt;=1,"",AVERAGE('2. Collected Data'!R33,'2. Collected Data'!R133,'2. Collected Data'!R233))</f>
        <v/>
      </c>
      <c r="S33" s="47" t="str">
        <f>IF(COUNT('2. Collected Data'!S33,'2. Collected Data'!S133,'2. Collected Data'!S233)&lt;=1,"",AVERAGE('2. Collected Data'!S33,'2. Collected Data'!S133,'2. Collected Data'!S233))</f>
        <v/>
      </c>
      <c r="T33" s="47" t="str">
        <f>IF(COUNT('2. Collected Data'!T33,'2. Collected Data'!T133,'2. Collected Data'!T233)&lt;=1,"",AVERAGE('2. Collected Data'!T33,'2. Collected Data'!T133,'2. Collected Data'!T233))</f>
        <v/>
      </c>
      <c r="U33" s="47" t="str">
        <f>IF(COUNT('2. Collected Data'!U33,'2. Collected Data'!U133,'2. Collected Data'!U233)&lt;=1,"",AVERAGE('2. Collected Data'!U33,'2. Collected Data'!U133,'2. Collected Data'!U233))</f>
        <v/>
      </c>
      <c r="V33" s="47" t="str">
        <f>IF(COUNT('2. Collected Data'!V33,'2. Collected Data'!V133,'2. Collected Data'!V233)&lt;=1,"",AVERAGE('2. Collected Data'!V33,'2. Collected Data'!V133,'2. Collected Data'!V233))</f>
        <v/>
      </c>
      <c r="W33" s="47" t="str">
        <f>IF(COUNT('2. Collected Data'!W33,'2. Collected Data'!W133,'2. Collected Data'!W233)&lt;=1,"",AVERAGE('2. Collected Data'!W33,'2. Collected Data'!W133,'2. Collected Data'!W233))</f>
        <v/>
      </c>
      <c r="X33" s="47" t="str">
        <f>IF(COUNT('2. Collected Data'!X33,'2. Collected Data'!X133,'2. Collected Data'!X233)&lt;=1,"",AVERAGE('2. Collected Data'!X33,'2. Collected Data'!X133,'2. Collected Data'!X233))</f>
        <v/>
      </c>
      <c r="Y33" s="47" t="str">
        <f>IF(COUNT('2. Collected Data'!Y33,'2. Collected Data'!Y133,'2. Collected Data'!Y233)&lt;=1,"",AVERAGE('2. Collected Data'!Y33,'2. Collected Data'!Y133,'2. Collected Data'!Y233))</f>
        <v/>
      </c>
      <c r="Z33" s="47" t="str">
        <f>IF(COUNT('2. Collected Data'!Z33,'2. Collected Data'!Z133,'2. Collected Data'!Z233)&lt;=1,"",AVERAGE('2. Collected Data'!Z33,'2. Collected Data'!Z133,'2. Collected Data'!Z233))</f>
        <v/>
      </c>
      <c r="AA33" s="185" t="str">
        <f>IF(COUNT('2. Collected Data'!AA33,'2. Collected Data'!AA133,'2. Collected Data'!AA233)&lt;=1,"",AVERAGE('2. Collected Data'!AA33,'2. Collected Data'!AA133,'2. Collected Data'!AA233))</f>
        <v/>
      </c>
      <c r="AB33" s="185" t="str">
        <f>IF(COUNT('2. Collected Data'!AB33,'2. Collected Data'!AB133,'2. Collected Data'!AB233)&lt;=1,"",AVERAGE('2. Collected Data'!AB33,'2. Collected Data'!AB133,'2. Collected Data'!AB233))</f>
        <v/>
      </c>
      <c r="AC33" s="185" t="str">
        <f>IF(COUNT('2. Collected Data'!AC33,'2. Collected Data'!AC133,'2. Collected Data'!AC233)&lt;=1,"",AVERAGE('2. Collected Data'!AC33,'2. Collected Data'!AC133,'2. Collected Data'!AC233))</f>
        <v/>
      </c>
      <c r="AD33" s="47" t="str">
        <f>IF(COUNT('2. Collected Data'!AD33,'2. Collected Data'!AD133,'2. Collected Data'!AD233)&lt;=1,"",AVERAGE('2. Collected Data'!AD33,'2. Collected Data'!AD133,'2. Collected Data'!AD233))</f>
        <v/>
      </c>
      <c r="AE33" s="47" t="str">
        <f>IF(COUNT('2. Collected Data'!AE33,'2. Collected Data'!AE133,'2. Collected Data'!AE233)&lt;=1,"",AVERAGE('2. Collected Data'!AE33,'2. Collected Data'!AE133,'2. Collected Data'!AE233))</f>
        <v/>
      </c>
      <c r="AF33" s="47" t="str">
        <f>IF(COUNT('2. Collected Data'!AF33,'2. Collected Data'!AF133,'2. Collected Data'!AF233)&lt;=1,"",AVERAGE('2. Collected Data'!AF33,'2. Collected Data'!AF133,'2. Collected Data'!AF233))</f>
        <v/>
      </c>
      <c r="AG33" s="85" t="str">
        <f>IF(COUNT('2. Collected Data'!AG33,'2. Collected Data'!AG133,'2. Collected Data'!AG233)&lt;=1,"",AVERAGE('2. Collected Data'!AG33,'2. Collected Data'!AG133,'2. Collected Data'!AG233))</f>
        <v/>
      </c>
      <c r="AH33" s="88"/>
      <c r="AI33" s="121" t="str">
        <f>IF(COUNT('2. Collected Data'!AI33,'2. Collected Data'!AI133,'2. Collected Data'!AI233)&lt;=1,"",AVERAGE('2. Collected Data'!AI33,'2. Collected Data'!AI133,'2. Collected Data'!AI233))</f>
        <v/>
      </c>
      <c r="AJ33" s="47" t="str">
        <f>IF(COUNT('2. Collected Data'!AJ33,'2. Collected Data'!AJ133,'2. Collected Data'!AJ233)&lt;=1,"",AVERAGE('2. Collected Data'!AJ33,'2. Collected Data'!AJ133,'2. Collected Data'!AJ233))</f>
        <v/>
      </c>
      <c r="AK33" s="47" t="str">
        <f>IF(COUNT('2. Collected Data'!AK33,'2. Collected Data'!AK133,'2. Collected Data'!AK233)&lt;=1,"",AVERAGE('2. Collected Data'!AK33,'2. Collected Data'!AK133,'2. Collected Data'!AK233))</f>
        <v/>
      </c>
      <c r="AL33" s="47" t="str">
        <f>IF(COUNT('2. Collected Data'!AL33,'2. Collected Data'!AL133,'2. Collected Data'!AL233)&lt;=1,"",AVERAGE('2. Collected Data'!AL33,'2. Collected Data'!AL133,'2. Collected Data'!AL233))</f>
        <v/>
      </c>
      <c r="AM33" s="47" t="str">
        <f>IF(COUNT('2. Collected Data'!AM33,'2. Collected Data'!AM133,'2. Collected Data'!AM233)&lt;=1,"",AVERAGE('2. Collected Data'!AM33,'2. Collected Data'!AM133,'2. Collected Data'!AM233))</f>
        <v/>
      </c>
      <c r="AN33" s="122"/>
      <c r="AO33" s="47" t="str">
        <f>IF(COUNT('2. Collected Data'!AO33,'2. Collected Data'!AO133,'2. Collected Data'!AO233)&lt;=1,"",AVERAGE('2. Collected Data'!AO33,'2. Collected Data'!AO133,'2. Collected Data'!AO233))</f>
        <v/>
      </c>
      <c r="AP33" s="47" t="str">
        <f>IF(COUNT('2. Collected Data'!AP33,'2. Collected Data'!AP133,'2. Collected Data'!AP233)&lt;=1,"",AVERAGE('2. Collected Data'!AP33,'2. Collected Data'!AP133,'2. Collected Data'!AP233))</f>
        <v/>
      </c>
      <c r="AQ33" s="47" t="str">
        <f>IF(COUNT('2. Collected Data'!AQ33,'2. Collected Data'!AQ133,'2. Collected Data'!AQ233)&lt;=1,"",AVERAGE('2. Collected Data'!AQ33,'2. Collected Data'!AQ133,'2. Collected Data'!AQ233))</f>
        <v/>
      </c>
      <c r="AR33" s="47" t="str">
        <f>IF(COUNT('2. Collected Data'!AR33,'2. Collected Data'!AR133,'2. Collected Data'!AR233)&lt;=1,"",AVERAGE('2. Collected Data'!AR33,'2. Collected Data'!AR133,'2. Collected Data'!AR233))</f>
        <v/>
      </c>
      <c r="AS33" s="47" t="str">
        <f>IF(COUNT('2. Collected Data'!AS33,'2. Collected Data'!AS133,'2. Collected Data'!AS233)&lt;=1,"",AVERAGE('2. Collected Data'!AS33,'2. Collected Data'!AS133,'2. Collected Data'!AS233))</f>
        <v/>
      </c>
      <c r="AT33" s="47" t="str">
        <f>IF(COUNT('2. Collected Data'!AT33,'2. Collected Data'!AT133,'2. Collected Data'!AT233)&lt;=1,"",AVERAGE('2. Collected Data'!AT33,'2. Collected Data'!AT133,'2. Collected Data'!AT233))</f>
        <v/>
      </c>
      <c r="AU33" s="85" t="str">
        <f>IF(COUNT('2. Collected Data'!AU33,'2. Collected Data'!AU133,'2. Collected Data'!AU233)&lt;=1,"",AVERAGE('2. Collected Data'!AU33,'2. Collected Data'!AU133,'2. Collected Data'!AU233))</f>
        <v/>
      </c>
      <c r="AV33" s="88"/>
      <c r="AW33" s="185" t="str">
        <f>IF(COUNT('2. Collected Data'!AW33,'2. Collected Data'!AW133,'2. Collected Data'!AW233)&lt;=1,"",AVERAGE('2. Collected Data'!AW33,'2. Collected Data'!AW133,'2. Collected Data'!AW233))</f>
        <v/>
      </c>
      <c r="AX33" s="185" t="str">
        <f>IF(COUNT('2. Collected Data'!AX33,'2. Collected Data'!AX133,'2. Collected Data'!AX233)&lt;=1,"",AVERAGE('2. Collected Data'!AX33,'2. Collected Data'!AX133,'2. Collected Data'!AX233))</f>
        <v/>
      </c>
      <c r="AY33" s="50"/>
      <c r="AZ33" s="91"/>
      <c r="BA33" s="88"/>
      <c r="BB33" s="78" t="str">
        <f>IF(COUNT('2. Collected Data'!BB33,'2. Collected Data'!BB133,'2. Collected Data'!BB233)&lt;=1,"",AVERAGE('2. Collected Data'!BB33,'2. Collected Data'!BB133,'2. Collected Data'!BB233))</f>
        <v/>
      </c>
      <c r="BC33" s="75" t="str">
        <f>IF(COUNT('2. Collected Data'!BC33,'2. Collected Data'!BC133,'2. Collected Data'!BC233)&lt;=1,"",AVERAGE('2. Collected Data'!BC33,'2. Collected Data'!BC133,'2. Collected Data'!BC233))</f>
        <v/>
      </c>
      <c r="BD33" s="75" t="str">
        <f>IF(COUNT('2. Collected Data'!BD33,'2. Collected Data'!BD133,'2. Collected Data'!BD233)&lt;=1,"",AVERAGE('2. Collected Data'!BD33,'2. Collected Data'!BD133,'2. Collected Data'!BD233))</f>
        <v/>
      </c>
      <c r="BE33" s="75" t="str">
        <f>IF(COUNT('2. Collected Data'!BE33,'2. Collected Data'!BE133,'2. Collected Data'!BE233)&lt;=1,"",AVERAGE('2. Collected Data'!BE33,'2. Collected Data'!BE133,'2. Collected Data'!BE233))</f>
        <v/>
      </c>
      <c r="BF33" s="75" t="str">
        <f>IF(COUNT('2. Collected Data'!BF33,'2. Collected Data'!BF133,'2. Collected Data'!BF233)&lt;=1,"",AVERAGE('2. Collected Data'!BF33,'2. Collected Data'!BF133,'2. Collected Data'!BF233))</f>
        <v/>
      </c>
      <c r="BG33" s="50"/>
      <c r="BH33" s="78" t="str">
        <f>IF(COUNT('2. Collected Data'!BH33,'2. Collected Data'!BH133,'2. Collected Data'!BH233)&lt;=1,"",AVERAGE('2. Collected Data'!BH33,'2. Collected Data'!BH133,'2. Collected Data'!BH233))</f>
        <v/>
      </c>
      <c r="BI33" s="130"/>
      <c r="BJ33" s="50"/>
    </row>
    <row r="34" spans="1:62" s="177" customFormat="1" ht="11.25" customHeight="1" x14ac:dyDescent="0.15">
      <c r="A34" s="89" t="s">
        <v>138</v>
      </c>
      <c r="B34" s="172"/>
      <c r="C34" s="350"/>
      <c r="D34" s="350"/>
      <c r="E34" s="350"/>
      <c r="F34" s="350"/>
      <c r="G34" s="45">
        <f>IF(COUNT('2. Collected Data'!G34,'2. Collected Data'!G134,'2. Collected Data'!G234)&lt;=1,"",AVERAGE('2. Collected Data'!G34,'2. Collected Data'!G134,'2. Collected Data'!G234))</f>
        <v>17666.666666666668</v>
      </c>
      <c r="H34" s="47">
        <f>IF(COUNT('2. Collected Data'!H34,'2. Collected Data'!H134,'2. Collected Data'!H234)&lt;=1,"",AVERAGE('2. Collected Data'!H34,'2. Collected Data'!H134,'2. Collected Data'!H234))</f>
        <v>8766.6666666666661</v>
      </c>
      <c r="I34" s="47">
        <f>IF(COUNT('2. Collected Data'!I34,'2. Collected Data'!I134,'2. Collected Data'!I234)&lt;=1,"",AVERAGE('2. Collected Data'!I34,'2. Collected Data'!I134,'2. Collected Data'!I234))</f>
        <v>291.66666666666669</v>
      </c>
      <c r="J34" s="47">
        <f>IF(COUNT('2. Collected Data'!J34,'2. Collected Data'!J134,'2. Collected Data'!J234)&lt;=1,"",AVERAGE('2. Collected Data'!J34,'2. Collected Data'!J134,'2. Collected Data'!J234))</f>
        <v>4</v>
      </c>
      <c r="K34" s="47">
        <f>IF(COUNT('2. Collected Data'!K34,'2. Collected Data'!K134,'2. Collected Data'!K234)&lt;=1,"",AVERAGE('2. Collected Data'!K34,'2. Collected Data'!K134,'2. Collected Data'!K234))</f>
        <v>13.666666666666666</v>
      </c>
      <c r="L34" s="47">
        <f>IF(COUNT('2. Collected Data'!L34,'2. Collected Data'!L134,'2. Collected Data'!L234)&lt;=1,"",AVERAGE('2. Collected Data'!L34,'2. Collected Data'!L134,'2. Collected Data'!L234))</f>
        <v>17</v>
      </c>
      <c r="M34" s="47">
        <f>IF(COUNT('2. Collected Data'!M34,'2. Collected Data'!M134,'2. Collected Data'!M234)&lt;=1,"",AVERAGE('2. Collected Data'!M34,'2. Collected Data'!M134,'2. Collected Data'!M234))</f>
        <v>183.33333333333334</v>
      </c>
      <c r="N34" s="47">
        <f>IF(COUNT('2. Collected Data'!N34,'2. Collected Data'!N134,'2. Collected Data'!N234)&lt;=1,"",AVERAGE('2. Collected Data'!N34,'2. Collected Data'!N134,'2. Collected Data'!N234))</f>
        <v>2.6666666666666665</v>
      </c>
      <c r="O34" s="47">
        <f>IF(COUNT('2. Collected Data'!O34,'2. Collected Data'!O134,'2. Collected Data'!O234)&lt;=1,"",AVERAGE('2. Collected Data'!O34,'2. Collected Data'!O134,'2. Collected Data'!O234))</f>
        <v>241.66666666666666</v>
      </c>
      <c r="P34" s="47">
        <f>IF(COUNT('2. Collected Data'!P34,'2. Collected Data'!P134,'2. Collected Data'!P234)&lt;=1,"",AVERAGE('2. Collected Data'!P34,'2. Collected Data'!P134,'2. Collected Data'!P234))</f>
        <v>0</v>
      </c>
      <c r="Q34" s="47">
        <f>IF(COUNT('2. Collected Data'!Q34,'2. Collected Data'!Q134,'2. Collected Data'!Q234)&lt;=1,"",AVERAGE('2. Collected Data'!Q34,'2. Collected Data'!Q134,'2. Collected Data'!Q234))</f>
        <v>3333.3333333333335</v>
      </c>
      <c r="R34" s="47">
        <f>IF(COUNT('2. Collected Data'!R34,'2. Collected Data'!R134,'2. Collected Data'!R234)&lt;=1,"",AVERAGE('2. Collected Data'!R34,'2. Collected Data'!R134,'2. Collected Data'!R234))</f>
        <v>10</v>
      </c>
      <c r="S34" s="47">
        <f>IF(COUNT('2. Collected Data'!S34,'2. Collected Data'!S134,'2. Collected Data'!S234)&lt;=1,"",AVERAGE('2. Collected Data'!S34,'2. Collected Data'!S134,'2. Collected Data'!S234))</f>
        <v>30</v>
      </c>
      <c r="T34" s="47">
        <f>IF(COUNT('2. Collected Data'!T34,'2. Collected Data'!T134,'2. Collected Data'!T234)&lt;=1,"",AVERAGE('2. Collected Data'!T34,'2. Collected Data'!T134,'2. Collected Data'!T234))</f>
        <v>0</v>
      </c>
      <c r="U34" s="47">
        <f>IF(COUNT('2. Collected Data'!U34,'2. Collected Data'!U134,'2. Collected Data'!U234)&lt;=1,"",AVERAGE('2. Collected Data'!U34,'2. Collected Data'!U134,'2. Collected Data'!U234))</f>
        <v>1041.6666666666667</v>
      </c>
      <c r="V34" s="47">
        <f>IF(COUNT('2. Collected Data'!V34,'2. Collected Data'!V134,'2. Collected Data'!V234)&lt;=1,"",AVERAGE('2. Collected Data'!V34,'2. Collected Data'!V134,'2. Collected Data'!V234))</f>
        <v>31.666666666666668</v>
      </c>
      <c r="W34" s="47">
        <f>IF(COUNT('2. Collected Data'!W34,'2. Collected Data'!W134,'2. Collected Data'!W234)&lt;=1,"",AVERAGE('2. Collected Data'!W34,'2. Collected Data'!W134,'2. Collected Data'!W234))</f>
        <v>1008.3333333333334</v>
      </c>
      <c r="X34" s="47">
        <f>IF(COUNT('2. Collected Data'!X34,'2. Collected Data'!X134,'2. Collected Data'!X234)&lt;=1,"",AVERAGE('2. Collected Data'!X34,'2. Collected Data'!X134,'2. Collected Data'!X234))</f>
        <v>56.666666666666664</v>
      </c>
      <c r="Y34" s="47">
        <f>IF(COUNT('2. Collected Data'!Y34,'2. Collected Data'!Y134,'2. Collected Data'!Y234)&lt;=1,"",AVERAGE('2. Collected Data'!Y34,'2. Collected Data'!Y134,'2. Collected Data'!Y234))</f>
        <v>575</v>
      </c>
      <c r="Z34" s="47">
        <f>IF(COUNT('2. Collected Data'!Z34,'2. Collected Data'!Z134,'2. Collected Data'!Z234)&lt;=1,"",AVERAGE('2. Collected Data'!Z34,'2. Collected Data'!Z134,'2. Collected Data'!Z234))</f>
        <v>166.66666666666666</v>
      </c>
      <c r="AA34" s="185">
        <f>IF(COUNT('2. Collected Data'!AA34,'2. Collected Data'!AA134,'2. Collected Data'!AA234)&lt;=1,"",AVERAGE('2. Collected Data'!AA34,'2. Collected Data'!AA134,'2. Collected Data'!AA234))</f>
        <v>0.13</v>
      </c>
      <c r="AB34" s="185">
        <f>IF(COUNT('2. Collected Data'!AB34,'2. Collected Data'!AB134,'2. Collected Data'!AB234)&lt;=1,"",AVERAGE('2. Collected Data'!AB34,'2. Collected Data'!AB134,'2. Collected Data'!AB234))</f>
        <v>0.87</v>
      </c>
      <c r="AC34" s="185">
        <f>IF(COUNT('2. Collected Data'!AC34,'2. Collected Data'!AC134,'2. Collected Data'!AC234)&lt;=1,"",AVERAGE('2. Collected Data'!AC34,'2. Collected Data'!AC134,'2. Collected Data'!AC234))</f>
        <v>0</v>
      </c>
      <c r="AD34" s="47">
        <f>IF(COUNT('2. Collected Data'!AD34,'2. Collected Data'!AD134,'2. Collected Data'!AD234)&lt;=1,"",AVERAGE('2. Collected Data'!AD34,'2. Collected Data'!AD134,'2. Collected Data'!AD234))</f>
        <v>144.33333333333334</v>
      </c>
      <c r="AE34" s="47">
        <f>IF(COUNT('2. Collected Data'!AE34,'2. Collected Data'!AE134,'2. Collected Data'!AE234)&lt;=1,"",AVERAGE('2. Collected Data'!AE34,'2. Collected Data'!AE134,'2. Collected Data'!AE234))</f>
        <v>368333.33333333331</v>
      </c>
      <c r="AF34" s="47">
        <f>IF(COUNT('2. Collected Data'!AF34,'2. Collected Data'!AF134,'2. Collected Data'!AF234)&lt;=1,"",AVERAGE('2. Collected Data'!AF34,'2. Collected Data'!AF134,'2. Collected Data'!AF234))</f>
        <v>134.33333333333334</v>
      </c>
      <c r="AG34" s="85">
        <f>IF(COUNT('2. Collected Data'!AG34,'2. Collected Data'!AG134,'2. Collected Data'!AG234)&lt;=1,"",AVERAGE('2. Collected Data'!AG34,'2. Collected Data'!AG134,'2. Collected Data'!AG234))</f>
        <v>640000</v>
      </c>
      <c r="AH34" s="88"/>
      <c r="AI34" s="121">
        <f>IF(COUNT('2. Collected Data'!AI34,'2. Collected Data'!AI134,'2. Collected Data'!AI234)&lt;=1,"",AVERAGE('2. Collected Data'!AI34,'2. Collected Data'!AI134,'2. Collected Data'!AI234))</f>
        <v>499290.33333333331</v>
      </c>
      <c r="AJ34" s="47">
        <f>IF(COUNT('2. Collected Data'!AJ34,'2. Collected Data'!AJ134,'2. Collected Data'!AJ234)&lt;=1,"",AVERAGE('2. Collected Data'!AJ34,'2. Collected Data'!AJ134,'2. Collected Data'!AJ234))</f>
        <v>0</v>
      </c>
      <c r="AK34" s="47">
        <f>IF(COUNT('2. Collected Data'!AK34,'2. Collected Data'!AK134,'2. Collected Data'!AK234)&lt;=1,"",AVERAGE('2. Collected Data'!AK34,'2. Collected Data'!AK134,'2. Collected Data'!AK234))</f>
        <v>351.5</v>
      </c>
      <c r="AL34" s="47">
        <f>IF(COUNT('2. Collected Data'!AL34,'2. Collected Data'!AL134,'2. Collected Data'!AL234)&lt;=1,"",AVERAGE('2. Collected Data'!AL34,'2. Collected Data'!AL134,'2. Collected Data'!AL234))</f>
        <v>8546</v>
      </c>
      <c r="AM34" s="47">
        <f>IF(COUNT('2. Collected Data'!AM34,'2. Collected Data'!AM134,'2. Collected Data'!AM234)&lt;=1,"",AVERAGE('2. Collected Data'!AM34,'2. Collected Data'!AM134,'2. Collected Data'!AM234))</f>
        <v>7500</v>
      </c>
      <c r="AN34" s="122"/>
      <c r="AO34" s="47">
        <f>IF(COUNT('2. Collected Data'!AO34,'2. Collected Data'!AO134,'2. Collected Data'!AO234)&lt;=1,"",AVERAGE('2. Collected Data'!AO34,'2. Collected Data'!AO134,'2. Collected Data'!AO234))</f>
        <v>0</v>
      </c>
      <c r="AP34" s="47">
        <f>IF(COUNT('2. Collected Data'!AP34,'2. Collected Data'!AP134,'2. Collected Data'!AP234)&lt;=1,"",AVERAGE('2. Collected Data'!AP34,'2. Collected Data'!AP134,'2. Collected Data'!AP234))</f>
        <v>0</v>
      </c>
      <c r="AQ34" s="47">
        <f>IF(COUNT('2. Collected Data'!AQ34,'2. Collected Data'!AQ134,'2. Collected Data'!AQ234)&lt;=1,"",AVERAGE('2. Collected Data'!AQ34,'2. Collected Data'!AQ134,'2. Collected Data'!AQ234))</f>
        <v>1357471</v>
      </c>
      <c r="AR34" s="47">
        <f>IF(COUNT('2. Collected Data'!AR34,'2. Collected Data'!AR134,'2. Collected Data'!AR234)&lt;=1,"",AVERAGE('2. Collected Data'!AR34,'2. Collected Data'!AR134,'2. Collected Data'!AR234))</f>
        <v>0</v>
      </c>
      <c r="AS34" s="47">
        <f>IF(COUNT('2. Collected Data'!AS34,'2. Collected Data'!AS134,'2. Collected Data'!AS234)&lt;=1,"",AVERAGE('2. Collected Data'!AS34,'2. Collected Data'!AS134,'2. Collected Data'!AS234))</f>
        <v>583333.33333333337</v>
      </c>
      <c r="AT34" s="47">
        <f>IF(COUNT('2. Collected Data'!AT34,'2. Collected Data'!AT134,'2. Collected Data'!AT234)&lt;=1,"",AVERAGE('2. Collected Data'!AT34,'2. Collected Data'!AT134,'2. Collected Data'!AT234))</f>
        <v>0</v>
      </c>
      <c r="AU34" s="85" t="str">
        <f>IF(COUNT('2. Collected Data'!AU34,'2. Collected Data'!AU134,'2. Collected Data'!AU234)&lt;=1,"",AVERAGE('2. Collected Data'!AU34,'2. Collected Data'!AU134,'2. Collected Data'!AU234))</f>
        <v/>
      </c>
      <c r="AV34" s="88"/>
      <c r="AW34" s="185">
        <f>IF(COUNT('2. Collected Data'!AW34,'2. Collected Data'!AW134,'2. Collected Data'!AW234)&lt;=1,"",AVERAGE('2. Collected Data'!AW34,'2. Collected Data'!AW134,'2. Collected Data'!AW234))</f>
        <v>0.5</v>
      </c>
      <c r="AX34" s="185">
        <f>IF(COUNT('2. Collected Data'!AX34,'2. Collected Data'!AX134,'2. Collected Data'!AX234)&lt;=1,"",AVERAGE('2. Collected Data'!AX34,'2. Collected Data'!AX134,'2. Collected Data'!AX234))</f>
        <v>0.5</v>
      </c>
      <c r="AY34" s="50"/>
      <c r="AZ34" s="91"/>
      <c r="BA34" s="88"/>
      <c r="BB34" s="78">
        <f>IF(COUNT('2. Collected Data'!BB34,'2. Collected Data'!BB134,'2. Collected Data'!BB234)&lt;=1,"",AVERAGE('2. Collected Data'!BB34,'2. Collected Data'!BB134,'2. Collected Data'!BB234))</f>
        <v>71</v>
      </c>
      <c r="BC34" s="75">
        <f>IF(COUNT('2. Collected Data'!BC34,'2. Collected Data'!BC134,'2. Collected Data'!BC234)&lt;=1,"",AVERAGE('2. Collected Data'!BC34,'2. Collected Data'!BC134,'2. Collected Data'!BC234))</f>
        <v>13152732.666666666</v>
      </c>
      <c r="BD34" s="75">
        <f>IF(COUNT('2. Collected Data'!BD34,'2. Collected Data'!BD134,'2. Collected Data'!BD234)&lt;=1,"",AVERAGE('2. Collected Data'!BD34,'2. Collected Data'!BD134,'2. Collected Data'!BD234))</f>
        <v>76328684.333333328</v>
      </c>
      <c r="BE34" s="75">
        <f>IF(COUNT('2. Collected Data'!BE34,'2. Collected Data'!BE134,'2. Collected Data'!BE234)&lt;=1,"",AVERAGE('2. Collected Data'!BE34,'2. Collected Data'!BE134,'2. Collected Data'!BE234))</f>
        <v>31905000</v>
      </c>
      <c r="BF34" s="75">
        <f>IF(COUNT('2. Collected Data'!BF34,'2. Collected Data'!BF134,'2. Collected Data'!BF234)&lt;=1,"",AVERAGE('2. Collected Data'!BF34,'2. Collected Data'!BF134,'2. Collected Data'!BF234))</f>
        <v>125981757</v>
      </c>
      <c r="BG34" s="50"/>
      <c r="BH34" s="78">
        <f>IF(COUNT('2. Collected Data'!BH34,'2. Collected Data'!BH134,'2. Collected Data'!BH234)&lt;=1,"",AVERAGE('2. Collected Data'!BH34,'2. Collected Data'!BH134,'2. Collected Data'!BH234))</f>
        <v>71</v>
      </c>
      <c r="BI34" s="130"/>
      <c r="BJ34" s="50"/>
    </row>
    <row r="35" spans="1:62" s="177" customFormat="1" ht="11.25" customHeight="1" x14ac:dyDescent="0.15">
      <c r="A35" s="89" t="s">
        <v>139</v>
      </c>
      <c r="B35" s="172"/>
      <c r="C35" s="350"/>
      <c r="D35" s="350"/>
      <c r="E35" s="350"/>
      <c r="F35" s="350"/>
      <c r="G35" s="45">
        <f>IF(COUNT('2. Collected Data'!G35,'2. Collected Data'!G135,'2. Collected Data'!G235)&lt;=1,"",AVERAGE('2. Collected Data'!G35,'2. Collected Data'!G135,'2. Collected Data'!G235))</f>
        <v>31457</v>
      </c>
      <c r="H35" s="47">
        <f>IF(COUNT('2. Collected Data'!H35,'2. Collected Data'!H135,'2. Collected Data'!H235)&lt;=1,"",AVERAGE('2. Collected Data'!H35,'2. Collected Data'!H135,'2. Collected Data'!H235))</f>
        <v>9668.6666666666661</v>
      </c>
      <c r="I35" s="47">
        <f>IF(COUNT('2. Collected Data'!I35,'2. Collected Data'!I135,'2. Collected Data'!I235)&lt;=1,"",AVERAGE('2. Collected Data'!I35,'2. Collected Data'!I135,'2. Collected Data'!I235))</f>
        <v>320.33333333333331</v>
      </c>
      <c r="J35" s="47">
        <f>IF(COUNT('2. Collected Data'!J35,'2. Collected Data'!J135,'2. Collected Data'!J235)&lt;=1,"",AVERAGE('2. Collected Data'!J35,'2. Collected Data'!J135,'2. Collected Data'!J235))</f>
        <v>22</v>
      </c>
      <c r="K35" s="47">
        <f>IF(COUNT('2. Collected Data'!K35,'2. Collected Data'!K135,'2. Collected Data'!K235)&lt;=1,"",AVERAGE('2. Collected Data'!K35,'2. Collected Data'!K135,'2. Collected Data'!K235))</f>
        <v>9.3333333333333339</v>
      </c>
      <c r="L35" s="47">
        <f>IF(COUNT('2. Collected Data'!L35,'2. Collected Data'!L135,'2. Collected Data'!L235)&lt;=1,"",AVERAGE('2. Collected Data'!L35,'2. Collected Data'!L135,'2. Collected Data'!L235))</f>
        <v>13.333333333333334</v>
      </c>
      <c r="M35" s="47">
        <f>IF(COUNT('2. Collected Data'!M35,'2. Collected Data'!M135,'2. Collected Data'!M235)&lt;=1,"",AVERAGE('2. Collected Data'!M35,'2. Collected Data'!M135,'2. Collected Data'!M235))</f>
        <v>235.33333333333334</v>
      </c>
      <c r="N35" s="47">
        <f>IF(COUNT('2. Collected Data'!N35,'2. Collected Data'!N135,'2. Collected Data'!N235)&lt;=1,"",AVERAGE('2. Collected Data'!N35,'2. Collected Data'!N135,'2. Collected Data'!N235))</f>
        <v>320.33333333333331</v>
      </c>
      <c r="O35" s="47" t="str">
        <f>IF(COUNT('2. Collected Data'!O35,'2. Collected Data'!O135,'2. Collected Data'!O235)&lt;=1,"",AVERAGE('2. Collected Data'!O35,'2. Collected Data'!O135,'2. Collected Data'!O235))</f>
        <v/>
      </c>
      <c r="P35" s="47" t="str">
        <f>IF(COUNT('2. Collected Data'!P35,'2. Collected Data'!P135,'2. Collected Data'!P235)&lt;=1,"",AVERAGE('2. Collected Data'!P35,'2. Collected Data'!P135,'2. Collected Data'!P235))</f>
        <v/>
      </c>
      <c r="Q35" s="47" t="str">
        <f>IF(COUNT('2. Collected Data'!Q35,'2. Collected Data'!Q135,'2. Collected Data'!Q235)&lt;=1,"",AVERAGE('2. Collected Data'!Q35,'2. Collected Data'!Q135,'2. Collected Data'!Q235))</f>
        <v/>
      </c>
      <c r="R35" s="47" t="str">
        <f>IF(COUNT('2. Collected Data'!R35,'2. Collected Data'!R135,'2. Collected Data'!R235)&lt;=1,"",AVERAGE('2. Collected Data'!R35,'2. Collected Data'!R135,'2. Collected Data'!R235))</f>
        <v/>
      </c>
      <c r="S35" s="47" t="str">
        <f>IF(COUNT('2. Collected Data'!S35,'2. Collected Data'!S135,'2. Collected Data'!S235)&lt;=1,"",AVERAGE('2. Collected Data'!S35,'2. Collected Data'!S135,'2. Collected Data'!S235))</f>
        <v/>
      </c>
      <c r="T35" s="47" t="str">
        <f>IF(COUNT('2. Collected Data'!T35,'2. Collected Data'!T135,'2. Collected Data'!T235)&lt;=1,"",AVERAGE('2. Collected Data'!T35,'2. Collected Data'!T135,'2. Collected Data'!T235))</f>
        <v/>
      </c>
      <c r="U35" s="47" t="str">
        <f>IF(COUNT('2. Collected Data'!U35,'2. Collected Data'!U135,'2. Collected Data'!U235)&lt;=1,"",AVERAGE('2. Collected Data'!U35,'2. Collected Data'!U135,'2. Collected Data'!U235))</f>
        <v/>
      </c>
      <c r="V35" s="47" t="str">
        <f>IF(COUNT('2. Collected Data'!V35,'2. Collected Data'!V135,'2. Collected Data'!V235)&lt;=1,"",AVERAGE('2. Collected Data'!V35,'2. Collected Data'!V135,'2. Collected Data'!V235))</f>
        <v/>
      </c>
      <c r="W35" s="47" t="str">
        <f>IF(COUNT('2. Collected Data'!W35,'2. Collected Data'!W135,'2. Collected Data'!W235)&lt;=1,"",AVERAGE('2. Collected Data'!W35,'2. Collected Data'!W135,'2. Collected Data'!W235))</f>
        <v/>
      </c>
      <c r="X35" s="47" t="str">
        <f>IF(COUNT('2. Collected Data'!X35,'2. Collected Data'!X135,'2. Collected Data'!X235)&lt;=1,"",AVERAGE('2. Collected Data'!X35,'2. Collected Data'!X135,'2. Collected Data'!X235))</f>
        <v/>
      </c>
      <c r="Y35" s="47">
        <f>IF(COUNT('2. Collected Data'!Y35,'2. Collected Data'!Y135,'2. Collected Data'!Y235)&lt;=1,"",AVERAGE('2. Collected Data'!Y35,'2. Collected Data'!Y135,'2. Collected Data'!Y235))</f>
        <v>357.33333333333331</v>
      </c>
      <c r="Z35" s="47">
        <f>IF(COUNT('2. Collected Data'!Z35,'2. Collected Data'!Z135,'2. Collected Data'!Z235)&lt;=1,"",AVERAGE('2. Collected Data'!Z35,'2. Collected Data'!Z135,'2. Collected Data'!Z235))</f>
        <v>143.33333333333334</v>
      </c>
      <c r="AA35" s="185">
        <f>IF(COUNT('2. Collected Data'!AA35,'2. Collected Data'!AA135,'2. Collected Data'!AA235)&lt;=1,"",AVERAGE('2. Collected Data'!AA35,'2. Collected Data'!AA135,'2. Collected Data'!AA235))</f>
        <v>0.24333333333333332</v>
      </c>
      <c r="AB35" s="185">
        <f>IF(COUNT('2. Collected Data'!AB35,'2. Collected Data'!AB135,'2. Collected Data'!AB235)&lt;=1,"",AVERAGE('2. Collected Data'!AB35,'2. Collected Data'!AB135,'2. Collected Data'!AB235))</f>
        <v>0.01</v>
      </c>
      <c r="AC35" s="185">
        <f>IF(COUNT('2. Collected Data'!AC35,'2. Collected Data'!AC135,'2. Collected Data'!AC235)&lt;=1,"",AVERAGE('2. Collected Data'!AC35,'2. Collected Data'!AC135,'2. Collected Data'!AC235))</f>
        <v>0.7466666666666667</v>
      </c>
      <c r="AD35" s="47" t="str">
        <f>IF(COUNT('2. Collected Data'!AD35,'2. Collected Data'!AD135,'2. Collected Data'!AD235)&lt;=1,"",AVERAGE('2. Collected Data'!AD35,'2. Collected Data'!AD135,'2. Collected Data'!AD235))</f>
        <v/>
      </c>
      <c r="AE35" s="47" t="str">
        <f>IF(COUNT('2. Collected Data'!AE35,'2. Collected Data'!AE135,'2. Collected Data'!AE235)&lt;=1,"",AVERAGE('2. Collected Data'!AE35,'2. Collected Data'!AE135,'2. Collected Data'!AE235))</f>
        <v/>
      </c>
      <c r="AF35" s="47" t="str">
        <f>IF(COUNT('2. Collected Data'!AF35,'2. Collected Data'!AF135,'2. Collected Data'!AF235)&lt;=1,"",AVERAGE('2. Collected Data'!AF35,'2. Collected Data'!AF135,'2. Collected Data'!AF235))</f>
        <v/>
      </c>
      <c r="AG35" s="85" t="str">
        <f>IF(COUNT('2. Collected Data'!AG35,'2. Collected Data'!AG135,'2. Collected Data'!AG235)&lt;=1,"",AVERAGE('2. Collected Data'!AG35,'2. Collected Data'!AG135,'2. Collected Data'!AG235))</f>
        <v/>
      </c>
      <c r="AH35" s="88"/>
      <c r="AI35" s="121">
        <f>IF(COUNT('2. Collected Data'!AI35,'2. Collected Data'!AI135,'2. Collected Data'!AI235)&lt;=1,"",AVERAGE('2. Collected Data'!AI35,'2. Collected Data'!AI135,'2. Collected Data'!AI235))</f>
        <v>455285</v>
      </c>
      <c r="AJ35" s="47" t="str">
        <f>IF(COUNT('2. Collected Data'!AJ35,'2. Collected Data'!AJ135,'2. Collected Data'!AJ235)&lt;=1,"",AVERAGE('2. Collected Data'!AJ35,'2. Collected Data'!AJ135,'2. Collected Data'!AJ235))</f>
        <v/>
      </c>
      <c r="AK35" s="47" t="str">
        <f>IF(COUNT('2. Collected Data'!AK35,'2. Collected Data'!AK135,'2. Collected Data'!AK235)&lt;=1,"",AVERAGE('2. Collected Data'!AK35,'2. Collected Data'!AK135,'2. Collected Data'!AK235))</f>
        <v/>
      </c>
      <c r="AL35" s="47">
        <f>IF(COUNT('2. Collected Data'!AL35,'2. Collected Data'!AL135,'2. Collected Data'!AL235)&lt;=1,"",AVERAGE('2. Collected Data'!AL35,'2. Collected Data'!AL135,'2. Collected Data'!AL235))</f>
        <v>78614</v>
      </c>
      <c r="AM35" s="47" t="str">
        <f>IF(COUNT('2. Collected Data'!AM35,'2. Collected Data'!AM135,'2. Collected Data'!AM235)&lt;=1,"",AVERAGE('2. Collected Data'!AM35,'2. Collected Data'!AM135,'2. Collected Data'!AM235))</f>
        <v/>
      </c>
      <c r="AN35" s="122"/>
      <c r="AO35" s="47">
        <f>IF(COUNT('2. Collected Data'!AO35,'2. Collected Data'!AO135,'2. Collected Data'!AO235)&lt;=1,"",AVERAGE('2. Collected Data'!AO35,'2. Collected Data'!AO135,'2. Collected Data'!AO235))</f>
        <v>1452553.6666666667</v>
      </c>
      <c r="AP35" s="47">
        <f>IF(COUNT('2. Collected Data'!AP35,'2. Collected Data'!AP135,'2. Collected Data'!AP235)&lt;=1,"",AVERAGE('2. Collected Data'!AP35,'2. Collected Data'!AP135,'2. Collected Data'!AP235))</f>
        <v>442186</v>
      </c>
      <c r="AQ35" s="47">
        <f>IF(COUNT('2. Collected Data'!AQ35,'2. Collected Data'!AQ135,'2. Collected Data'!AQ235)&lt;=1,"",AVERAGE('2. Collected Data'!AQ35,'2. Collected Data'!AQ135,'2. Collected Data'!AQ235))</f>
        <v>0</v>
      </c>
      <c r="AR35" s="47">
        <f>IF(COUNT('2. Collected Data'!AR35,'2. Collected Data'!AR135,'2. Collected Data'!AR235)&lt;=1,"",AVERAGE('2. Collected Data'!AR35,'2. Collected Data'!AR135,'2. Collected Data'!AR235))</f>
        <v>0</v>
      </c>
      <c r="AS35" s="47">
        <f>IF(COUNT('2. Collected Data'!AS35,'2. Collected Data'!AS135,'2. Collected Data'!AS235)&lt;=1,"",AVERAGE('2. Collected Data'!AS35,'2. Collected Data'!AS135,'2. Collected Data'!AS235))</f>
        <v>0</v>
      </c>
      <c r="AT35" s="47">
        <f>IF(COUNT('2. Collected Data'!AT35,'2. Collected Data'!AT135,'2. Collected Data'!AT235)&lt;=1,"",AVERAGE('2. Collected Data'!AT35,'2. Collected Data'!AT135,'2. Collected Data'!AT235))</f>
        <v>0</v>
      </c>
      <c r="AU35" s="85">
        <f>IF(COUNT('2. Collected Data'!AU35,'2. Collected Data'!AU135,'2. Collected Data'!AU235)&lt;=1,"",AVERAGE('2. Collected Data'!AU35,'2. Collected Data'!AU135,'2. Collected Data'!AU235))</f>
        <v>0</v>
      </c>
      <c r="AV35" s="88"/>
      <c r="AW35" s="185">
        <f>IF(COUNT('2. Collected Data'!AW35,'2. Collected Data'!AW135,'2. Collected Data'!AW235)&lt;=1,"",AVERAGE('2. Collected Data'!AW35,'2. Collected Data'!AW135,'2. Collected Data'!AW235))</f>
        <v>0.6</v>
      </c>
      <c r="AX35" s="185">
        <f>IF(COUNT('2. Collected Data'!AX35,'2. Collected Data'!AX135,'2. Collected Data'!AX235)&lt;=1,"",AVERAGE('2. Collected Data'!AX35,'2. Collected Data'!AX135,'2. Collected Data'!AX235))</f>
        <v>0.40000000000000008</v>
      </c>
      <c r="AY35" s="50"/>
      <c r="AZ35" s="91"/>
      <c r="BA35" s="88"/>
      <c r="BB35" s="78">
        <f>IF(COUNT('2. Collected Data'!BB35,'2. Collected Data'!BB135,'2. Collected Data'!BB235)&lt;=1,"",AVERAGE('2. Collected Data'!BB35,'2. Collected Data'!BB135,'2. Collected Data'!BB235))</f>
        <v>58.370000000000005</v>
      </c>
      <c r="BC35" s="75" t="str">
        <f>IF(COUNT('2. Collected Data'!BC35,'2. Collected Data'!BC135,'2. Collected Data'!BC235)&lt;=1,"",AVERAGE('2. Collected Data'!BC35,'2. Collected Data'!BC135,'2. Collected Data'!BC235))</f>
        <v/>
      </c>
      <c r="BD35" s="75" t="str">
        <f>IF(COUNT('2. Collected Data'!BD35,'2. Collected Data'!BD135,'2. Collected Data'!BD235)&lt;=1,"",AVERAGE('2. Collected Data'!BD35,'2. Collected Data'!BD135,'2. Collected Data'!BD235))</f>
        <v/>
      </c>
      <c r="BE35" s="75" t="str">
        <f>IF(COUNT('2. Collected Data'!BE35,'2. Collected Data'!BE135,'2. Collected Data'!BE235)&lt;=1,"",AVERAGE('2. Collected Data'!BE35,'2. Collected Data'!BE135,'2. Collected Data'!BE235))</f>
        <v/>
      </c>
      <c r="BF35" s="75">
        <f>IF(COUNT('2. Collected Data'!BF35,'2. Collected Data'!BF135,'2. Collected Data'!BF235)&lt;=1,"",AVERAGE('2. Collected Data'!BF35,'2. Collected Data'!BF135,'2. Collected Data'!BF235))</f>
        <v>97666666.666666672</v>
      </c>
      <c r="BG35" s="50"/>
      <c r="BH35" s="78">
        <f>IF(COUNT('2. Collected Data'!BH35,'2. Collected Data'!BH135,'2. Collected Data'!BH235)&lt;=1,"",AVERAGE('2. Collected Data'!BH35,'2. Collected Data'!BH135,'2. Collected Data'!BH235))</f>
        <v>51.376666666666665</v>
      </c>
      <c r="BI35" s="130"/>
      <c r="BJ35" s="50"/>
    </row>
    <row r="36" spans="1:62" s="51" customFormat="1" ht="11.25" customHeight="1" x14ac:dyDescent="0.15">
      <c r="A36" s="89" t="s">
        <v>140</v>
      </c>
      <c r="B36" s="172"/>
      <c r="C36" s="350"/>
      <c r="D36" s="350"/>
      <c r="E36" s="350"/>
      <c r="F36" s="350"/>
      <c r="G36" s="45">
        <f>IF(COUNT('2. Collected Data'!G36,'2. Collected Data'!G136,'2. Collected Data'!G236)&lt;=1,"",AVERAGE('2. Collected Data'!G36,'2. Collected Data'!G136,'2. Collected Data'!G236))</f>
        <v>30565</v>
      </c>
      <c r="H36" s="47" t="str">
        <f>IF(COUNT('2. Collected Data'!H36,'2. Collected Data'!H136,'2. Collected Data'!H236)&lt;=1,"",AVERAGE('2. Collected Data'!H36,'2. Collected Data'!H136,'2. Collected Data'!H236))</f>
        <v/>
      </c>
      <c r="I36" s="47">
        <f>IF(COUNT('2. Collected Data'!I36,'2. Collected Data'!I136,'2. Collected Data'!I236)&lt;=1,"",AVERAGE('2. Collected Data'!I36,'2. Collected Data'!I136,'2. Collected Data'!I236))</f>
        <v>841</v>
      </c>
      <c r="J36" s="47" t="str">
        <f>IF(COUNT('2. Collected Data'!J36,'2. Collected Data'!J136,'2. Collected Data'!J236)&lt;=1,"",AVERAGE('2. Collected Data'!J36,'2. Collected Data'!J136,'2. Collected Data'!J236))</f>
        <v/>
      </c>
      <c r="K36" s="47" t="str">
        <f>IF(COUNT('2. Collected Data'!K36,'2. Collected Data'!K136,'2. Collected Data'!K236)&lt;=1,"",AVERAGE('2. Collected Data'!K36,'2. Collected Data'!K136,'2. Collected Data'!K236))</f>
        <v/>
      </c>
      <c r="L36" s="47">
        <f>IF(COUNT('2. Collected Data'!L36,'2. Collected Data'!L136,'2. Collected Data'!L236)&lt;=1,"",AVERAGE('2. Collected Data'!L36,'2. Collected Data'!L136,'2. Collected Data'!L236))</f>
        <v>13</v>
      </c>
      <c r="M36" s="47" t="str">
        <f>IF(COUNT('2. Collected Data'!M36,'2. Collected Data'!M136,'2. Collected Data'!M236)&lt;=1,"",AVERAGE('2. Collected Data'!M36,'2. Collected Data'!M136,'2. Collected Data'!M236))</f>
        <v/>
      </c>
      <c r="N36" s="47" t="str">
        <f>IF(COUNT('2. Collected Data'!N36,'2. Collected Data'!N136,'2. Collected Data'!N236)&lt;=1,"",AVERAGE('2. Collected Data'!N36,'2. Collected Data'!N136,'2. Collected Data'!N236))</f>
        <v/>
      </c>
      <c r="O36" s="47" t="str">
        <f>IF(COUNT('2. Collected Data'!O36,'2. Collected Data'!O136,'2. Collected Data'!O236)&lt;=1,"",AVERAGE('2. Collected Data'!O36,'2. Collected Data'!O136,'2. Collected Data'!O236))</f>
        <v/>
      </c>
      <c r="P36" s="47" t="str">
        <f>IF(COUNT('2. Collected Data'!P36,'2. Collected Data'!P136,'2. Collected Data'!P236)&lt;=1,"",AVERAGE('2. Collected Data'!P36,'2. Collected Data'!P136,'2. Collected Data'!P236))</f>
        <v/>
      </c>
      <c r="Q36" s="47" t="str">
        <f>IF(COUNT('2. Collected Data'!Q36,'2. Collected Data'!Q136,'2. Collected Data'!Q236)&lt;=1,"",AVERAGE('2. Collected Data'!Q36,'2. Collected Data'!Q136,'2. Collected Data'!Q236))</f>
        <v/>
      </c>
      <c r="R36" s="47" t="str">
        <f>IF(COUNT('2. Collected Data'!R36,'2. Collected Data'!R136,'2. Collected Data'!R236)&lt;=1,"",AVERAGE('2. Collected Data'!R36,'2. Collected Data'!R136,'2. Collected Data'!R236))</f>
        <v/>
      </c>
      <c r="S36" s="47" t="str">
        <f>IF(COUNT('2. Collected Data'!S36,'2. Collected Data'!S136,'2. Collected Data'!S236)&lt;=1,"",AVERAGE('2. Collected Data'!S36,'2. Collected Data'!S136,'2. Collected Data'!S236))</f>
        <v/>
      </c>
      <c r="T36" s="47" t="str">
        <f>IF(COUNT('2. Collected Data'!T36,'2. Collected Data'!T136,'2. Collected Data'!T236)&lt;=1,"",AVERAGE('2. Collected Data'!T36,'2. Collected Data'!T136,'2. Collected Data'!T236))</f>
        <v/>
      </c>
      <c r="U36" s="47" t="str">
        <f>IF(COUNT('2. Collected Data'!U36,'2. Collected Data'!U136,'2. Collected Data'!U236)&lt;=1,"",AVERAGE('2. Collected Data'!U36,'2. Collected Data'!U136,'2. Collected Data'!U236))</f>
        <v/>
      </c>
      <c r="V36" s="47" t="str">
        <f>IF(COUNT('2. Collected Data'!V36,'2. Collected Data'!V136,'2. Collected Data'!V236)&lt;=1,"",AVERAGE('2. Collected Data'!V36,'2. Collected Data'!V136,'2. Collected Data'!V236))</f>
        <v/>
      </c>
      <c r="W36" s="47" t="str">
        <f>IF(COUNT('2. Collected Data'!W36,'2. Collected Data'!W136,'2. Collected Data'!W236)&lt;=1,"",AVERAGE('2. Collected Data'!W36,'2. Collected Data'!W136,'2. Collected Data'!W236))</f>
        <v/>
      </c>
      <c r="X36" s="47" t="str">
        <f>IF(COUNT('2. Collected Data'!X36,'2. Collected Data'!X136,'2. Collected Data'!X236)&lt;=1,"",AVERAGE('2. Collected Data'!X36,'2. Collected Data'!X136,'2. Collected Data'!X236))</f>
        <v/>
      </c>
      <c r="Y36" s="47" t="str">
        <f>IF(COUNT('2. Collected Data'!Y36,'2. Collected Data'!Y136,'2. Collected Data'!Y236)&lt;=1,"",AVERAGE('2. Collected Data'!Y36,'2. Collected Data'!Y136,'2. Collected Data'!Y236))</f>
        <v/>
      </c>
      <c r="Z36" s="47" t="str">
        <f>IF(COUNT('2. Collected Data'!Z36,'2. Collected Data'!Z136,'2. Collected Data'!Z236)&lt;=1,"",AVERAGE('2. Collected Data'!Z36,'2. Collected Data'!Z136,'2. Collected Data'!Z236))</f>
        <v/>
      </c>
      <c r="AA36" s="185">
        <f>IF(COUNT('2. Collected Data'!AA36,'2. Collected Data'!AA136,'2. Collected Data'!AA236)&lt;=1,"",AVERAGE('2. Collected Data'!AA36,'2. Collected Data'!AA136,'2. Collected Data'!AA236))</f>
        <v>1</v>
      </c>
      <c r="AB36" s="185">
        <f>IF(COUNT('2. Collected Data'!AB36,'2. Collected Data'!AB136,'2. Collected Data'!AB236)&lt;=1,"",AVERAGE('2. Collected Data'!AB36,'2. Collected Data'!AB136,'2. Collected Data'!AB236))</f>
        <v>0</v>
      </c>
      <c r="AC36" s="185">
        <f>IF(COUNT('2. Collected Data'!AC36,'2. Collected Data'!AC136,'2. Collected Data'!AC236)&lt;=1,"",AVERAGE('2. Collected Data'!AC36,'2. Collected Data'!AC136,'2. Collected Data'!AC236))</f>
        <v>0</v>
      </c>
      <c r="AD36" s="47">
        <f>IF(COUNT('2. Collected Data'!AD36,'2. Collected Data'!AD136,'2. Collected Data'!AD236)&lt;=1,"",AVERAGE('2. Collected Data'!AD36,'2. Collected Data'!AD136,'2. Collected Data'!AD236))</f>
        <v>156</v>
      </c>
      <c r="AE36" s="47" t="str">
        <f>IF(COUNT('2. Collected Data'!AE36,'2. Collected Data'!AE136,'2. Collected Data'!AE236)&lt;=1,"",AVERAGE('2. Collected Data'!AE36,'2. Collected Data'!AE136,'2. Collected Data'!AE236))</f>
        <v/>
      </c>
      <c r="AF36" s="47" t="str">
        <f>IF(COUNT('2. Collected Data'!AF36,'2. Collected Data'!AF136,'2. Collected Data'!AF236)&lt;=1,"",AVERAGE('2. Collected Data'!AF36,'2. Collected Data'!AF136,'2. Collected Data'!AF236))</f>
        <v/>
      </c>
      <c r="AG36" s="85" t="str">
        <f>IF(COUNT('2. Collected Data'!AG36,'2. Collected Data'!AG136,'2. Collected Data'!AG236)&lt;=1,"",AVERAGE('2. Collected Data'!AG36,'2. Collected Data'!AG136,'2. Collected Data'!AG236))</f>
        <v/>
      </c>
      <c r="AH36" s="88"/>
      <c r="AI36" s="121">
        <f>IF(COUNT('2. Collected Data'!AI36,'2. Collected Data'!AI136,'2. Collected Data'!AI236)&lt;=1,"",AVERAGE('2. Collected Data'!AI36,'2. Collected Data'!AI136,'2. Collected Data'!AI236))</f>
        <v>176372.33333333334</v>
      </c>
      <c r="AJ36" s="47" t="str">
        <f>IF(COUNT('2. Collected Data'!AJ36,'2. Collected Data'!AJ136,'2. Collected Data'!AJ236)&lt;=1,"",AVERAGE('2. Collected Data'!AJ36,'2. Collected Data'!AJ136,'2. Collected Data'!AJ236))</f>
        <v/>
      </c>
      <c r="AK36" s="47" t="str">
        <f>IF(COUNT('2. Collected Data'!AK36,'2. Collected Data'!AK136,'2. Collected Data'!AK236)&lt;=1,"",AVERAGE('2. Collected Data'!AK36,'2. Collected Data'!AK136,'2. Collected Data'!AK236))</f>
        <v/>
      </c>
      <c r="AL36" s="47">
        <f>IF(COUNT('2. Collected Data'!AL36,'2. Collected Data'!AL136,'2. Collected Data'!AL236)&lt;=1,"",AVERAGE('2. Collected Data'!AL36,'2. Collected Data'!AL136,'2. Collected Data'!AL236))</f>
        <v>39209.333333333336</v>
      </c>
      <c r="AM36" s="47" t="str">
        <f>IF(COUNT('2. Collected Data'!AM36,'2. Collected Data'!AM136,'2. Collected Data'!AM236)&lt;=1,"",AVERAGE('2. Collected Data'!AM36,'2. Collected Data'!AM136,'2. Collected Data'!AM236))</f>
        <v/>
      </c>
      <c r="AN36" s="122"/>
      <c r="AO36" s="47">
        <f>IF(COUNT('2. Collected Data'!AO36,'2. Collected Data'!AO136,'2. Collected Data'!AO236)&lt;=1,"",AVERAGE('2. Collected Data'!AO36,'2. Collected Data'!AO136,'2. Collected Data'!AO236))</f>
        <v>1462618.3333333333</v>
      </c>
      <c r="AP36" s="47">
        <f>IF(COUNT('2. Collected Data'!AP36,'2. Collected Data'!AP136,'2. Collected Data'!AP236)&lt;=1,"",AVERAGE('2. Collected Data'!AP36,'2. Collected Data'!AP136,'2. Collected Data'!AP236))</f>
        <v>62282</v>
      </c>
      <c r="AQ36" s="47">
        <f>IF(COUNT('2. Collected Data'!AQ36,'2. Collected Data'!AQ136,'2. Collected Data'!AQ236)&lt;=1,"",AVERAGE('2. Collected Data'!AQ36,'2. Collected Data'!AQ136,'2. Collected Data'!AQ236))</f>
        <v>70326.5</v>
      </c>
      <c r="AR36" s="47">
        <f>IF(COUNT('2. Collected Data'!AR36,'2. Collected Data'!AR136,'2. Collected Data'!AR236)&lt;=1,"",AVERAGE('2. Collected Data'!AR36,'2. Collected Data'!AR136,'2. Collected Data'!AR236))</f>
        <v>18389.5</v>
      </c>
      <c r="AS36" s="47" t="str">
        <f>IF(COUNT('2. Collected Data'!AS36,'2. Collected Data'!AS136,'2. Collected Data'!AS236)&lt;=1,"",AVERAGE('2. Collected Data'!AS36,'2. Collected Data'!AS136,'2. Collected Data'!AS236))</f>
        <v/>
      </c>
      <c r="AT36" s="47" t="str">
        <f>IF(COUNT('2. Collected Data'!AT36,'2. Collected Data'!AT136,'2. Collected Data'!AT236)&lt;=1,"",AVERAGE('2. Collected Data'!AT36,'2. Collected Data'!AT136,'2. Collected Data'!AT236))</f>
        <v/>
      </c>
      <c r="AU36" s="85" t="str">
        <f>IF(COUNT('2. Collected Data'!AU36,'2. Collected Data'!AU136,'2. Collected Data'!AU236)&lt;=1,"",AVERAGE('2. Collected Data'!AU36,'2. Collected Data'!AU136,'2. Collected Data'!AU236))</f>
        <v/>
      </c>
      <c r="AV36" s="88"/>
      <c r="AW36" s="185">
        <f>IF(COUNT('2. Collected Data'!AW36,'2. Collected Data'!AW136,'2. Collected Data'!AW236)&lt;=1,"",AVERAGE('2. Collected Data'!AW36,'2. Collected Data'!AW136,'2. Collected Data'!AW236))</f>
        <v>0.75</v>
      </c>
      <c r="AX36" s="185">
        <f>IF(COUNT('2. Collected Data'!AX36,'2. Collected Data'!AX136,'2. Collected Data'!AX236)&lt;=1,"",AVERAGE('2. Collected Data'!AX36,'2. Collected Data'!AX136,'2. Collected Data'!AX236))</f>
        <v>0.25</v>
      </c>
      <c r="AY36" s="50"/>
      <c r="AZ36" s="91"/>
      <c r="BA36" s="88"/>
      <c r="BB36" s="78">
        <f>IF(COUNT('2. Collected Data'!BB36,'2. Collected Data'!BB136,'2. Collected Data'!BB236)&lt;=1,"",AVERAGE('2. Collected Data'!BB36,'2. Collected Data'!BB136,'2. Collected Data'!BB236))</f>
        <v>75.313333333333333</v>
      </c>
      <c r="BC36" s="75">
        <f>IF(COUNT('2. Collected Data'!BC36,'2. Collected Data'!BC136,'2. Collected Data'!BC236)&lt;=1,"",AVERAGE('2. Collected Data'!BC36,'2. Collected Data'!BC136,'2. Collected Data'!BC236))</f>
        <v>29254113.333333332</v>
      </c>
      <c r="BD36" s="75">
        <f>IF(COUNT('2. Collected Data'!BD36,'2. Collected Data'!BD136,'2. Collected Data'!BD236)&lt;=1,"",AVERAGE('2. Collected Data'!BD36,'2. Collected Data'!BD136,'2. Collected Data'!BD236))</f>
        <v>37723626.666666664</v>
      </c>
      <c r="BE36" s="75">
        <f>IF(COUNT('2. Collected Data'!BE36,'2. Collected Data'!BE136,'2. Collected Data'!BE236)&lt;=1,"",AVERAGE('2. Collected Data'!BE36,'2. Collected Data'!BE136,'2. Collected Data'!BE236))</f>
        <v>26057926.666666668</v>
      </c>
      <c r="BF36" s="75">
        <f>IF(COUNT('2. Collected Data'!BF36,'2. Collected Data'!BF136,'2. Collected Data'!BF236)&lt;=1,"",AVERAGE('2. Collected Data'!BF36,'2. Collected Data'!BF136,'2. Collected Data'!BF236))</f>
        <v>91037000</v>
      </c>
      <c r="BG36" s="50"/>
      <c r="BH36" s="78">
        <f>IF(COUNT('2. Collected Data'!BH36,'2. Collected Data'!BH136,'2. Collected Data'!BH236)&lt;=1,"",AVERAGE('2. Collected Data'!BH36,'2. Collected Data'!BH136,'2. Collected Data'!BH236))</f>
        <v>70.77</v>
      </c>
      <c r="BI36" s="130"/>
      <c r="BJ36" s="50"/>
    </row>
    <row r="37" spans="1:62" s="51" customFormat="1" ht="11.25" customHeight="1" x14ac:dyDescent="0.15">
      <c r="A37" s="89" t="s">
        <v>354</v>
      </c>
      <c r="B37" s="172"/>
      <c r="C37" s="350"/>
      <c r="D37" s="350"/>
      <c r="E37" s="350"/>
      <c r="F37" s="350"/>
      <c r="G37" s="45" t="str">
        <f>IF(COUNT('2. Collected Data'!G37,'2. Collected Data'!G137,'2. Collected Data'!G237)&lt;=1,"",AVERAGE('2. Collected Data'!G37,'2. Collected Data'!G137,'2. Collected Data'!G237))</f>
        <v/>
      </c>
      <c r="H37" s="47" t="str">
        <f>IF(COUNT('2. Collected Data'!H37,'2. Collected Data'!H137,'2. Collected Data'!H237)&lt;=1,"",AVERAGE('2. Collected Data'!H37,'2. Collected Data'!H137,'2. Collected Data'!H237))</f>
        <v/>
      </c>
      <c r="I37" s="47" t="str">
        <f>IF(COUNT('2. Collected Data'!I37,'2. Collected Data'!I137,'2. Collected Data'!I237)&lt;=1,"",AVERAGE('2. Collected Data'!I37,'2. Collected Data'!I137,'2. Collected Data'!I237))</f>
        <v/>
      </c>
      <c r="J37" s="47" t="str">
        <f>IF(COUNT('2. Collected Data'!J37,'2. Collected Data'!J137,'2. Collected Data'!J237)&lt;=1,"",AVERAGE('2. Collected Data'!J37,'2. Collected Data'!J137,'2. Collected Data'!J237))</f>
        <v/>
      </c>
      <c r="K37" s="47" t="str">
        <f>IF(COUNT('2. Collected Data'!K37,'2. Collected Data'!K137,'2. Collected Data'!K237)&lt;=1,"",AVERAGE('2. Collected Data'!K37,'2. Collected Data'!K137,'2. Collected Data'!K237))</f>
        <v/>
      </c>
      <c r="L37" s="47" t="str">
        <f>IF(COUNT('2. Collected Data'!L37,'2. Collected Data'!L137,'2. Collected Data'!L237)&lt;=1,"",AVERAGE('2. Collected Data'!L37,'2. Collected Data'!L137,'2. Collected Data'!L237))</f>
        <v/>
      </c>
      <c r="M37" s="47" t="str">
        <f>IF(COUNT('2. Collected Data'!M37,'2. Collected Data'!M137,'2. Collected Data'!M237)&lt;=1,"",AVERAGE('2. Collected Data'!M37,'2. Collected Data'!M137,'2. Collected Data'!M237))</f>
        <v/>
      </c>
      <c r="N37" s="47" t="str">
        <f>IF(COUNT('2. Collected Data'!N37,'2. Collected Data'!N137,'2. Collected Data'!N237)&lt;=1,"",AVERAGE('2. Collected Data'!N37,'2. Collected Data'!N137,'2. Collected Data'!N237))</f>
        <v/>
      </c>
      <c r="O37" s="47" t="str">
        <f>IF(COUNT('2. Collected Data'!O37,'2. Collected Data'!O137,'2. Collected Data'!O237)&lt;=1,"",AVERAGE('2. Collected Data'!O37,'2. Collected Data'!O137,'2. Collected Data'!O237))</f>
        <v/>
      </c>
      <c r="P37" s="47" t="str">
        <f>IF(COUNT('2. Collected Data'!P37,'2. Collected Data'!P137,'2. Collected Data'!P237)&lt;=1,"",AVERAGE('2. Collected Data'!P37,'2. Collected Data'!P137,'2. Collected Data'!P237))</f>
        <v/>
      </c>
      <c r="Q37" s="47" t="str">
        <f>IF(COUNT('2. Collected Data'!Q37,'2. Collected Data'!Q137,'2. Collected Data'!Q237)&lt;=1,"",AVERAGE('2. Collected Data'!Q37,'2. Collected Data'!Q137,'2. Collected Data'!Q237))</f>
        <v/>
      </c>
      <c r="R37" s="47" t="str">
        <f>IF(COUNT('2. Collected Data'!R37,'2. Collected Data'!R137,'2. Collected Data'!R237)&lt;=1,"",AVERAGE('2. Collected Data'!R37,'2. Collected Data'!R137,'2. Collected Data'!R237))</f>
        <v/>
      </c>
      <c r="S37" s="47" t="str">
        <f>IF(COUNT('2. Collected Data'!S37,'2. Collected Data'!S137,'2. Collected Data'!S237)&lt;=1,"",AVERAGE('2. Collected Data'!S37,'2. Collected Data'!S137,'2. Collected Data'!S237))</f>
        <v/>
      </c>
      <c r="T37" s="47" t="str">
        <f>IF(COUNT('2. Collected Data'!T37,'2. Collected Data'!T137,'2. Collected Data'!T237)&lt;=1,"",AVERAGE('2. Collected Data'!T37,'2. Collected Data'!T137,'2. Collected Data'!T237))</f>
        <v/>
      </c>
      <c r="U37" s="47" t="str">
        <f>IF(COUNT('2. Collected Data'!U37,'2. Collected Data'!U137,'2. Collected Data'!U237)&lt;=1,"",AVERAGE('2. Collected Data'!U37,'2. Collected Data'!U137,'2. Collected Data'!U237))</f>
        <v/>
      </c>
      <c r="V37" s="47" t="str">
        <f>IF(COUNT('2. Collected Data'!V37,'2. Collected Data'!V137,'2. Collected Data'!V237)&lt;=1,"",AVERAGE('2. Collected Data'!V37,'2. Collected Data'!V137,'2. Collected Data'!V237))</f>
        <v/>
      </c>
      <c r="W37" s="47" t="str">
        <f>IF(COUNT('2. Collected Data'!W37,'2. Collected Data'!W137,'2. Collected Data'!W237)&lt;=1,"",AVERAGE('2. Collected Data'!W37,'2. Collected Data'!W137,'2. Collected Data'!W237))</f>
        <v/>
      </c>
      <c r="X37" s="47" t="str">
        <f>IF(COUNT('2. Collected Data'!X37,'2. Collected Data'!X137,'2. Collected Data'!X237)&lt;=1,"",AVERAGE('2. Collected Data'!X37,'2. Collected Data'!X137,'2. Collected Data'!X237))</f>
        <v/>
      </c>
      <c r="Y37" s="47" t="str">
        <f>IF(COUNT('2. Collected Data'!Y37,'2. Collected Data'!Y137,'2. Collected Data'!Y237)&lt;=1,"",AVERAGE('2. Collected Data'!Y37,'2. Collected Data'!Y137,'2. Collected Data'!Y237))</f>
        <v/>
      </c>
      <c r="Z37" s="47" t="str">
        <f>IF(COUNT('2. Collected Data'!Z37,'2. Collected Data'!Z137,'2. Collected Data'!Z237)&lt;=1,"",AVERAGE('2. Collected Data'!Z37,'2. Collected Data'!Z137,'2. Collected Data'!Z237))</f>
        <v/>
      </c>
      <c r="AA37" s="185" t="str">
        <f>IF(COUNT('2. Collected Data'!AA37,'2. Collected Data'!AA137,'2. Collected Data'!AA237)&lt;=1,"",AVERAGE('2. Collected Data'!AA37,'2. Collected Data'!AA137,'2. Collected Data'!AA237))</f>
        <v/>
      </c>
      <c r="AB37" s="185" t="str">
        <f>IF(COUNT('2. Collected Data'!AB37,'2. Collected Data'!AB137,'2. Collected Data'!AB237)&lt;=1,"",AVERAGE('2. Collected Data'!AB37,'2. Collected Data'!AB137,'2. Collected Data'!AB237))</f>
        <v/>
      </c>
      <c r="AC37" s="185" t="str">
        <f>IF(COUNT('2. Collected Data'!AC37,'2. Collected Data'!AC137,'2. Collected Data'!AC237)&lt;=1,"",AVERAGE('2. Collected Data'!AC37,'2. Collected Data'!AC137,'2. Collected Data'!AC237))</f>
        <v/>
      </c>
      <c r="AD37" s="47" t="str">
        <f>IF(COUNT('2. Collected Data'!AD37,'2. Collected Data'!AD137,'2. Collected Data'!AD237)&lt;=1,"",AVERAGE('2. Collected Data'!AD37,'2. Collected Data'!AD137,'2. Collected Data'!AD237))</f>
        <v/>
      </c>
      <c r="AE37" s="47" t="str">
        <f>IF(COUNT('2. Collected Data'!AE37,'2. Collected Data'!AE137,'2. Collected Data'!AE237)&lt;=1,"",AVERAGE('2. Collected Data'!AE37,'2. Collected Data'!AE137,'2. Collected Data'!AE237))</f>
        <v/>
      </c>
      <c r="AF37" s="47" t="str">
        <f>IF(COUNT('2. Collected Data'!AF37,'2. Collected Data'!AF137,'2. Collected Data'!AF237)&lt;=1,"",AVERAGE('2. Collected Data'!AF37,'2. Collected Data'!AF137,'2. Collected Data'!AF237))</f>
        <v/>
      </c>
      <c r="AG37" s="85" t="str">
        <f>IF(COUNT('2. Collected Data'!AG37,'2. Collected Data'!AG137,'2. Collected Data'!AG237)&lt;=1,"",AVERAGE('2. Collected Data'!AG37,'2. Collected Data'!AG137,'2. Collected Data'!AG237))</f>
        <v/>
      </c>
      <c r="AH37" s="88"/>
      <c r="AI37" s="121" t="str">
        <f>IF(COUNT('2. Collected Data'!AI37,'2. Collected Data'!AI137,'2. Collected Data'!AI237)&lt;=1,"",AVERAGE('2. Collected Data'!AI37,'2. Collected Data'!AI137,'2. Collected Data'!AI237))</f>
        <v/>
      </c>
      <c r="AJ37" s="47" t="str">
        <f>IF(COUNT('2. Collected Data'!AJ37,'2. Collected Data'!AJ137,'2. Collected Data'!AJ237)&lt;=1,"",AVERAGE('2. Collected Data'!AJ37,'2. Collected Data'!AJ137,'2. Collected Data'!AJ237))</f>
        <v/>
      </c>
      <c r="AK37" s="47" t="str">
        <f>IF(COUNT('2. Collected Data'!AK37,'2. Collected Data'!AK137,'2. Collected Data'!AK237)&lt;=1,"",AVERAGE('2. Collected Data'!AK37,'2. Collected Data'!AK137,'2. Collected Data'!AK237))</f>
        <v/>
      </c>
      <c r="AL37" s="47" t="str">
        <f>IF(COUNT('2. Collected Data'!AL37,'2. Collected Data'!AL137,'2. Collected Data'!AL237)&lt;=1,"",AVERAGE('2. Collected Data'!AL37,'2. Collected Data'!AL137,'2. Collected Data'!AL237))</f>
        <v/>
      </c>
      <c r="AM37" s="47" t="str">
        <f>IF(COUNT('2. Collected Data'!AM37,'2. Collected Data'!AM137,'2. Collected Data'!AM237)&lt;=1,"",AVERAGE('2. Collected Data'!AM37,'2. Collected Data'!AM137,'2. Collected Data'!AM237))</f>
        <v/>
      </c>
      <c r="AN37" s="122"/>
      <c r="AO37" s="47" t="str">
        <f>IF(COUNT('2. Collected Data'!AO37,'2. Collected Data'!AO137,'2. Collected Data'!AO237)&lt;=1,"",AVERAGE('2. Collected Data'!AO37,'2. Collected Data'!AO137,'2. Collected Data'!AO237))</f>
        <v/>
      </c>
      <c r="AP37" s="47" t="str">
        <f>IF(COUNT('2. Collected Data'!AP37,'2. Collected Data'!AP137,'2. Collected Data'!AP237)&lt;=1,"",AVERAGE('2. Collected Data'!AP37,'2. Collected Data'!AP137,'2. Collected Data'!AP237))</f>
        <v/>
      </c>
      <c r="AQ37" s="47" t="str">
        <f>IF(COUNT('2. Collected Data'!AQ37,'2. Collected Data'!AQ137,'2. Collected Data'!AQ237)&lt;=1,"",AVERAGE('2. Collected Data'!AQ37,'2. Collected Data'!AQ137,'2. Collected Data'!AQ237))</f>
        <v/>
      </c>
      <c r="AR37" s="47" t="str">
        <f>IF(COUNT('2. Collected Data'!AR37,'2. Collected Data'!AR137,'2. Collected Data'!AR237)&lt;=1,"",AVERAGE('2. Collected Data'!AR37,'2. Collected Data'!AR137,'2. Collected Data'!AR237))</f>
        <v/>
      </c>
      <c r="AS37" s="47" t="str">
        <f>IF(COUNT('2. Collected Data'!AS37,'2. Collected Data'!AS137,'2. Collected Data'!AS237)&lt;=1,"",AVERAGE('2. Collected Data'!AS37,'2. Collected Data'!AS137,'2. Collected Data'!AS237))</f>
        <v/>
      </c>
      <c r="AT37" s="47" t="str">
        <f>IF(COUNT('2. Collected Data'!AT37,'2. Collected Data'!AT137,'2. Collected Data'!AT237)&lt;=1,"",AVERAGE('2. Collected Data'!AT37,'2. Collected Data'!AT137,'2. Collected Data'!AT237))</f>
        <v/>
      </c>
      <c r="AU37" s="85" t="str">
        <f>IF(COUNT('2. Collected Data'!AU37,'2. Collected Data'!AU137,'2. Collected Data'!AU237)&lt;=1,"",AVERAGE('2. Collected Data'!AU37,'2. Collected Data'!AU137,'2. Collected Data'!AU237))</f>
        <v/>
      </c>
      <c r="AV37" s="88"/>
      <c r="AW37" s="185" t="str">
        <f>IF(COUNT('2. Collected Data'!AW37,'2. Collected Data'!AW137,'2. Collected Data'!AW237)&lt;=1,"",AVERAGE('2. Collected Data'!AW37,'2. Collected Data'!AW137,'2. Collected Data'!AW237))</f>
        <v/>
      </c>
      <c r="AX37" s="185" t="str">
        <f>IF(COUNT('2. Collected Data'!AX37,'2. Collected Data'!AX137,'2. Collected Data'!AX237)&lt;=1,"",AVERAGE('2. Collected Data'!AX37,'2. Collected Data'!AX137,'2. Collected Data'!AX237))</f>
        <v/>
      </c>
      <c r="AY37" s="50"/>
      <c r="AZ37" s="91"/>
      <c r="BA37" s="88"/>
      <c r="BB37" s="78" t="str">
        <f>IF(COUNT('2. Collected Data'!BB37,'2. Collected Data'!BB137,'2. Collected Data'!BB237)&lt;=1,"",AVERAGE('2. Collected Data'!BB37,'2. Collected Data'!BB137,'2. Collected Data'!BB237))</f>
        <v/>
      </c>
      <c r="BC37" s="75" t="str">
        <f>IF(COUNT('2. Collected Data'!BC37,'2. Collected Data'!BC137,'2. Collected Data'!BC237)&lt;=1,"",AVERAGE('2. Collected Data'!BC37,'2. Collected Data'!BC137,'2. Collected Data'!BC237))</f>
        <v/>
      </c>
      <c r="BD37" s="75" t="str">
        <f>IF(COUNT('2. Collected Data'!BD37,'2. Collected Data'!BD137,'2. Collected Data'!BD237)&lt;=1,"",AVERAGE('2. Collected Data'!BD37,'2. Collected Data'!BD137,'2. Collected Data'!BD237))</f>
        <v/>
      </c>
      <c r="BE37" s="75" t="str">
        <f>IF(COUNT('2. Collected Data'!BE37,'2. Collected Data'!BE137,'2. Collected Data'!BE237)&lt;=1,"",AVERAGE('2. Collected Data'!BE37,'2. Collected Data'!BE137,'2. Collected Data'!BE237))</f>
        <v/>
      </c>
      <c r="BF37" s="75" t="str">
        <f>IF(COUNT('2. Collected Data'!BF37,'2. Collected Data'!BF137,'2. Collected Data'!BF237)&lt;=1,"",AVERAGE('2. Collected Data'!BF37,'2. Collected Data'!BF137,'2. Collected Data'!BF237))</f>
        <v/>
      </c>
      <c r="BG37" s="50"/>
      <c r="BH37" s="78" t="str">
        <f>IF(COUNT('2. Collected Data'!BH37,'2. Collected Data'!BH137,'2. Collected Data'!BH237)&lt;=1,"",AVERAGE('2. Collected Data'!BH37,'2. Collected Data'!BH137,'2. Collected Data'!BH237))</f>
        <v/>
      </c>
      <c r="BI37" s="130"/>
      <c r="BJ37" s="50"/>
    </row>
    <row r="38" spans="1:62" s="177" customFormat="1" ht="11.25" customHeight="1" x14ac:dyDescent="0.15">
      <c r="A38" s="89" t="s">
        <v>141</v>
      </c>
      <c r="B38" s="172"/>
      <c r="C38" s="350"/>
      <c r="D38" s="350"/>
      <c r="E38" s="350"/>
      <c r="F38" s="350"/>
      <c r="G38" s="45">
        <f>IF(COUNT('2. Collected Data'!G38,'2. Collected Data'!G138,'2. Collected Data'!G238)&lt;=1,"",AVERAGE('2. Collected Data'!G38,'2. Collected Data'!G138,'2. Collected Data'!G238))</f>
        <v>77000</v>
      </c>
      <c r="H38" s="47">
        <f>IF(COUNT('2. Collected Data'!H38,'2. Collected Data'!H138,'2. Collected Data'!H238)&lt;=1,"",AVERAGE('2. Collected Data'!H38,'2. Collected Data'!H138,'2. Collected Data'!H238))</f>
        <v>34000</v>
      </c>
      <c r="I38" s="47">
        <f>IF(COUNT('2. Collected Data'!I38,'2. Collected Data'!I138,'2. Collected Data'!I238)&lt;=1,"",AVERAGE('2. Collected Data'!I38,'2. Collected Data'!I138,'2. Collected Data'!I238))</f>
        <v>1572.6666666666667</v>
      </c>
      <c r="J38" s="47">
        <f>IF(COUNT('2. Collected Data'!J38,'2. Collected Data'!J138,'2. Collected Data'!J238)&lt;=1,"",AVERAGE('2. Collected Data'!J38,'2. Collected Data'!J138,'2. Collected Data'!J238))</f>
        <v>109.66666666666667</v>
      </c>
      <c r="K38" s="47">
        <f>IF(COUNT('2. Collected Data'!K38,'2. Collected Data'!K138,'2. Collected Data'!K238)&lt;=1,"",AVERAGE('2. Collected Data'!K38,'2. Collected Data'!K138,'2. Collected Data'!K238))</f>
        <v>2.6666666666666665</v>
      </c>
      <c r="L38" s="47">
        <f>IF(COUNT('2. Collected Data'!L38,'2. Collected Data'!L138,'2. Collected Data'!L238)&lt;=1,"",AVERAGE('2. Collected Data'!L38,'2. Collected Data'!L138,'2. Collected Data'!L238))</f>
        <v>83</v>
      </c>
      <c r="M38" s="47">
        <f>IF(COUNT('2. Collected Data'!M38,'2. Collected Data'!M138,'2. Collected Data'!M238)&lt;=1,"",AVERAGE('2. Collected Data'!M38,'2. Collected Data'!M138,'2. Collected Data'!M238))</f>
        <v>520.66666666666663</v>
      </c>
      <c r="N38" s="47">
        <f>IF(COUNT('2. Collected Data'!N38,'2. Collected Data'!N138,'2. Collected Data'!N238)&lt;=1,"",AVERAGE('2. Collected Data'!N38,'2. Collected Data'!N138,'2. Collected Data'!N238))</f>
        <v>534.66666666666663</v>
      </c>
      <c r="O38" s="47">
        <f>IF(COUNT('2. Collected Data'!O38,'2. Collected Data'!O138,'2. Collected Data'!O238)&lt;=1,"",AVERAGE('2. Collected Data'!O38,'2. Collected Data'!O138,'2. Collected Data'!O238))</f>
        <v>693.33333333333337</v>
      </c>
      <c r="P38" s="47">
        <f>IF(COUNT('2. Collected Data'!P38,'2. Collected Data'!P138,'2. Collected Data'!P238)&lt;=1,"",AVERAGE('2. Collected Data'!P38,'2. Collected Data'!P138,'2. Collected Data'!P238))</f>
        <v>0</v>
      </c>
      <c r="Q38" s="47">
        <f>IF(COUNT('2. Collected Data'!Q38,'2. Collected Data'!Q138,'2. Collected Data'!Q238)&lt;=1,"",AVERAGE('2. Collected Data'!Q38,'2. Collected Data'!Q138,'2. Collected Data'!Q238))</f>
        <v>0</v>
      </c>
      <c r="R38" s="47">
        <f>IF(COUNT('2. Collected Data'!R38,'2. Collected Data'!R138,'2. Collected Data'!R238)&lt;=1,"",AVERAGE('2. Collected Data'!R38,'2. Collected Data'!R138,'2. Collected Data'!R238))</f>
        <v>0</v>
      </c>
      <c r="S38" s="47">
        <f>IF(COUNT('2. Collected Data'!S38,'2. Collected Data'!S138,'2. Collected Data'!S238)&lt;=1,"",AVERAGE('2. Collected Data'!S38,'2. Collected Data'!S138,'2. Collected Data'!S238))</f>
        <v>0</v>
      </c>
      <c r="T38" s="47">
        <f>IF(COUNT('2. Collected Data'!T38,'2. Collected Data'!T138,'2. Collected Data'!T238)&lt;=1,"",AVERAGE('2. Collected Data'!T38,'2. Collected Data'!T138,'2. Collected Data'!T238))</f>
        <v>0</v>
      </c>
      <c r="U38" s="47">
        <f>IF(COUNT('2. Collected Data'!U38,'2. Collected Data'!U138,'2. Collected Data'!U238)&lt;=1,"",AVERAGE('2. Collected Data'!U38,'2. Collected Data'!U138,'2. Collected Data'!U238))</f>
        <v>0</v>
      </c>
      <c r="V38" s="47">
        <f>IF(COUNT('2. Collected Data'!V38,'2. Collected Data'!V138,'2. Collected Data'!V238)&lt;=1,"",AVERAGE('2. Collected Data'!V38,'2. Collected Data'!V138,'2. Collected Data'!V238))</f>
        <v>0</v>
      </c>
      <c r="W38" s="47">
        <f>IF(COUNT('2. Collected Data'!W38,'2. Collected Data'!W138,'2. Collected Data'!W238)&lt;=1,"",AVERAGE('2. Collected Data'!W38,'2. Collected Data'!W138,'2. Collected Data'!W238))</f>
        <v>0</v>
      </c>
      <c r="X38" s="47">
        <f>IF(COUNT('2. Collected Data'!X38,'2. Collected Data'!X138,'2. Collected Data'!X238)&lt;=1,"",AVERAGE('2. Collected Data'!X38,'2. Collected Data'!X138,'2. Collected Data'!X238))</f>
        <v>0</v>
      </c>
      <c r="Y38" s="47">
        <f>IF(COUNT('2. Collected Data'!Y38,'2. Collected Data'!Y138,'2. Collected Data'!Y238)&lt;=1,"",AVERAGE('2. Collected Data'!Y38,'2. Collected Data'!Y138,'2. Collected Data'!Y238))</f>
        <v>2727.6666666666665</v>
      </c>
      <c r="Z38" s="47">
        <f>IF(COUNT('2. Collected Data'!Z38,'2. Collected Data'!Z138,'2. Collected Data'!Z238)&lt;=1,"",AVERAGE('2. Collected Data'!Z38,'2. Collected Data'!Z138,'2. Collected Data'!Z238))</f>
        <v>510</v>
      </c>
      <c r="AA38" s="185">
        <f>IF(COUNT('2. Collected Data'!AA38,'2. Collected Data'!AA138,'2. Collected Data'!AA238)&lt;=1,"",AVERAGE('2. Collected Data'!AA38,'2. Collected Data'!AA138,'2. Collected Data'!AA238))</f>
        <v>1</v>
      </c>
      <c r="AB38" s="185">
        <f>IF(COUNT('2. Collected Data'!AB38,'2. Collected Data'!AB138,'2. Collected Data'!AB238)&lt;=1,"",AVERAGE('2. Collected Data'!AB38,'2. Collected Data'!AB138,'2. Collected Data'!AB238))</f>
        <v>0</v>
      </c>
      <c r="AC38" s="185">
        <f>IF(COUNT('2. Collected Data'!AC38,'2. Collected Data'!AC138,'2. Collected Data'!AC238)&lt;=1,"",AVERAGE('2. Collected Data'!AC38,'2. Collected Data'!AC138,'2. Collected Data'!AC238))</f>
        <v>0</v>
      </c>
      <c r="AD38" s="47">
        <f>IF(COUNT('2. Collected Data'!AD38,'2. Collected Data'!AD138,'2. Collected Data'!AD238)&lt;=1,"",AVERAGE('2. Collected Data'!AD38,'2. Collected Data'!AD138,'2. Collected Data'!AD238))</f>
        <v>180</v>
      </c>
      <c r="AE38" s="47">
        <f>IF(COUNT('2. Collected Data'!AE38,'2. Collected Data'!AE138,'2. Collected Data'!AE238)&lt;=1,"",AVERAGE('2. Collected Data'!AE38,'2. Collected Data'!AE138,'2. Collected Data'!AE238))</f>
        <v>265000</v>
      </c>
      <c r="AF38" s="47">
        <f>IF(COUNT('2. Collected Data'!AF38,'2. Collected Data'!AF138,'2. Collected Data'!AF238)&lt;=1,"",AVERAGE('2. Collected Data'!AF38,'2. Collected Data'!AF138,'2. Collected Data'!AF238))</f>
        <v>173</v>
      </c>
      <c r="AG38" s="85">
        <f>IF(COUNT('2. Collected Data'!AG38,'2. Collected Data'!AG138,'2. Collected Data'!AG238)&lt;=1,"",AVERAGE('2. Collected Data'!AG38,'2. Collected Data'!AG138,'2. Collected Data'!AG238))</f>
        <v>2800000</v>
      </c>
      <c r="AH38" s="88"/>
      <c r="AI38" s="121">
        <f>IF(COUNT('2. Collected Data'!AI38,'2. Collected Data'!AI138,'2. Collected Data'!AI238)&lt;=1,"",AVERAGE('2. Collected Data'!AI38,'2. Collected Data'!AI138,'2. Collected Data'!AI238))</f>
        <v>86633.333333333328</v>
      </c>
      <c r="AJ38" s="47">
        <f>IF(COUNT('2. Collected Data'!AJ38,'2. Collected Data'!AJ138,'2. Collected Data'!AJ238)&lt;=1,"",AVERAGE('2. Collected Data'!AJ38,'2. Collected Data'!AJ138,'2. Collected Data'!AJ238))</f>
        <v>433.33333333333331</v>
      </c>
      <c r="AK38" s="47">
        <f>IF(COUNT('2. Collected Data'!AK38,'2. Collected Data'!AK138,'2. Collected Data'!AK238)&lt;=1,"",AVERAGE('2. Collected Data'!AK38,'2. Collected Data'!AK138,'2. Collected Data'!AK238))</f>
        <v>0</v>
      </c>
      <c r="AL38" s="47">
        <f>IF(COUNT('2. Collected Data'!AL38,'2. Collected Data'!AL138,'2. Collected Data'!AL238)&lt;=1,"",AVERAGE('2. Collected Data'!AL38,'2. Collected Data'!AL138,'2. Collected Data'!AL238))</f>
        <v>57466.666666666664</v>
      </c>
      <c r="AM38" s="47">
        <f>IF(COUNT('2. Collected Data'!AM38,'2. Collected Data'!AM138,'2. Collected Data'!AM238)&lt;=1,"",AVERAGE('2. Collected Data'!AM38,'2. Collected Data'!AM138,'2. Collected Data'!AM238))</f>
        <v>0</v>
      </c>
      <c r="AN38" s="122"/>
      <c r="AO38" s="47">
        <f>IF(COUNT('2. Collected Data'!AO38,'2. Collected Data'!AO138,'2. Collected Data'!AO238)&lt;=1,"",AVERAGE('2. Collected Data'!AO38,'2. Collected Data'!AO138,'2. Collected Data'!AO238))</f>
        <v>2022333.3333333333</v>
      </c>
      <c r="AP38" s="47">
        <f>IF(COUNT('2. Collected Data'!AP38,'2. Collected Data'!AP138,'2. Collected Data'!AP238)&lt;=1,"",AVERAGE('2. Collected Data'!AP38,'2. Collected Data'!AP138,'2. Collected Data'!AP238))</f>
        <v>46800</v>
      </c>
      <c r="AQ38" s="47">
        <f>IF(COUNT('2. Collected Data'!AQ38,'2. Collected Data'!AQ138,'2. Collected Data'!AQ238)&lt;=1,"",AVERAGE('2. Collected Data'!AQ38,'2. Collected Data'!AQ138,'2. Collected Data'!AQ238))</f>
        <v>0</v>
      </c>
      <c r="AR38" s="47">
        <f>IF(COUNT('2. Collected Data'!AR38,'2. Collected Data'!AR138,'2. Collected Data'!AR238)&lt;=1,"",AVERAGE('2. Collected Data'!AR38,'2. Collected Data'!AR138,'2. Collected Data'!AR238))</f>
        <v>0</v>
      </c>
      <c r="AS38" s="47">
        <f>IF(COUNT('2. Collected Data'!AS38,'2. Collected Data'!AS138,'2. Collected Data'!AS238)&lt;=1,"",AVERAGE('2. Collected Data'!AS38,'2. Collected Data'!AS138,'2. Collected Data'!AS238))</f>
        <v>0</v>
      </c>
      <c r="AT38" s="47">
        <f>IF(COUNT('2. Collected Data'!AT38,'2. Collected Data'!AT138,'2. Collected Data'!AT238)&lt;=1,"",AVERAGE('2. Collected Data'!AT38,'2. Collected Data'!AT138,'2. Collected Data'!AT238))</f>
        <v>369666.66666666669</v>
      </c>
      <c r="AU38" s="85">
        <f>IF(COUNT('2. Collected Data'!AU38,'2. Collected Data'!AU138,'2. Collected Data'!AU238)&lt;=1,"",AVERAGE('2. Collected Data'!AU38,'2. Collected Data'!AU138,'2. Collected Data'!AU238))</f>
        <v>0</v>
      </c>
      <c r="AV38" s="88"/>
      <c r="AW38" s="185">
        <f>IF(COUNT('2. Collected Data'!AW38,'2. Collected Data'!AW138,'2. Collected Data'!AW238)&lt;=1,"",AVERAGE('2. Collected Data'!AW38,'2. Collected Data'!AW138,'2. Collected Data'!AW238))</f>
        <v>0.79333333333333333</v>
      </c>
      <c r="AX38" s="185">
        <f>IF(COUNT('2. Collected Data'!AX38,'2. Collected Data'!AX138,'2. Collected Data'!AX238)&lt;=1,"",AVERAGE('2. Collected Data'!AX38,'2. Collected Data'!AX138,'2. Collected Data'!AX238))</f>
        <v>0.20666666666666667</v>
      </c>
      <c r="AY38" s="50"/>
      <c r="AZ38" s="91"/>
      <c r="BA38" s="88"/>
      <c r="BB38" s="78">
        <f>IF(COUNT('2. Collected Data'!BB38,'2. Collected Data'!BB138,'2. Collected Data'!BB238)&lt;=1,"",AVERAGE('2. Collected Data'!BB38,'2. Collected Data'!BB138,'2. Collected Data'!BB238))</f>
        <v>74.053333333333327</v>
      </c>
      <c r="BC38" s="75">
        <f>IF(COUNT('2. Collected Data'!BC38,'2. Collected Data'!BC138,'2. Collected Data'!BC238)&lt;=1,"",AVERAGE('2. Collected Data'!BC38,'2. Collected Data'!BC138,'2. Collected Data'!BC238))</f>
        <v>14300000</v>
      </c>
      <c r="BD38" s="75">
        <f>IF(COUNT('2. Collected Data'!BD38,'2. Collected Data'!BD138,'2. Collected Data'!BD238)&lt;=1,"",AVERAGE('2. Collected Data'!BD38,'2. Collected Data'!BD138,'2. Collected Data'!BD238))</f>
        <v>7700000</v>
      </c>
      <c r="BE38" s="75">
        <f>IF(COUNT('2. Collected Data'!BE38,'2. Collected Data'!BE138,'2. Collected Data'!BE238)&lt;=1,"",AVERAGE('2. Collected Data'!BE38,'2. Collected Data'!BE138,'2. Collected Data'!BE238))</f>
        <v>12333333.333333334</v>
      </c>
      <c r="BF38" s="75">
        <f>IF(COUNT('2. Collected Data'!BF38,'2. Collected Data'!BF138,'2. Collected Data'!BF238)&lt;=1,"",AVERAGE('2. Collected Data'!BF38,'2. Collected Data'!BF138,'2. Collected Data'!BF238))</f>
        <v>34450000</v>
      </c>
      <c r="BG38" s="50"/>
      <c r="BH38" s="78">
        <f>IF(COUNT('2. Collected Data'!BH38,'2. Collected Data'!BH138,'2. Collected Data'!BH238)&lt;=1,"",AVERAGE('2. Collected Data'!BH38,'2. Collected Data'!BH138,'2. Collected Data'!BH238))</f>
        <v>69.946666666666673</v>
      </c>
      <c r="BI38" s="130"/>
      <c r="BJ38" s="50"/>
    </row>
    <row r="39" spans="1:62" s="177" customFormat="1" ht="11.25" customHeight="1" x14ac:dyDescent="0.15">
      <c r="A39" s="89" t="s">
        <v>142</v>
      </c>
      <c r="B39" s="172"/>
      <c r="C39" s="350"/>
      <c r="D39" s="350"/>
      <c r="E39" s="350"/>
      <c r="F39" s="350"/>
      <c r="G39" s="45">
        <f>IF(COUNT('2. Collected Data'!G39,'2. Collected Data'!G139,'2. Collected Data'!G239)&lt;=1,"",AVERAGE('2. Collected Data'!G39,'2. Collected Data'!G139,'2. Collected Data'!G239))</f>
        <v>25000</v>
      </c>
      <c r="H39" s="47">
        <f>IF(COUNT('2. Collected Data'!H39,'2. Collected Data'!H139,'2. Collected Data'!H239)&lt;=1,"",AVERAGE('2. Collected Data'!H39,'2. Collected Data'!H139,'2. Collected Data'!H239))</f>
        <v>12500</v>
      </c>
      <c r="I39" s="47">
        <f>IF(COUNT('2. Collected Data'!I39,'2. Collected Data'!I139,'2. Collected Data'!I239)&lt;=1,"",AVERAGE('2. Collected Data'!I39,'2. Collected Data'!I139,'2. Collected Data'!I239))</f>
        <v>568.33333333333337</v>
      </c>
      <c r="J39" s="47">
        <f>IF(COUNT('2. Collected Data'!J39,'2. Collected Data'!J139,'2. Collected Data'!J239)&lt;=1,"",AVERAGE('2. Collected Data'!J39,'2. Collected Data'!J139,'2. Collected Data'!J239))</f>
        <v>62.666666666666664</v>
      </c>
      <c r="K39" s="47">
        <f>IF(COUNT('2. Collected Data'!K39,'2. Collected Data'!K139,'2. Collected Data'!K239)&lt;=1,"",AVERAGE('2. Collected Data'!K39,'2. Collected Data'!K139,'2. Collected Data'!K239))</f>
        <v>36.333333333333336</v>
      </c>
      <c r="L39" s="47">
        <f>IF(COUNT('2. Collected Data'!L39,'2. Collected Data'!L139,'2. Collected Data'!L239)&lt;=1,"",AVERAGE('2. Collected Data'!L39,'2. Collected Data'!L139,'2. Collected Data'!L239))</f>
        <v>14</v>
      </c>
      <c r="M39" s="47">
        <f>IF(COUNT('2. Collected Data'!M39,'2. Collected Data'!M139,'2. Collected Data'!M239)&lt;=1,"",AVERAGE('2. Collected Data'!M39,'2. Collected Data'!M139,'2. Collected Data'!M239))</f>
        <v>369.66666666666669</v>
      </c>
      <c r="N39" s="47">
        <f>IF(COUNT('2. Collected Data'!N39,'2. Collected Data'!N139,'2. Collected Data'!N239)&lt;=1,"",AVERAGE('2. Collected Data'!N39,'2. Collected Data'!N139,'2. Collected Data'!N239))</f>
        <v>4.666666666666667</v>
      </c>
      <c r="O39" s="47">
        <f>IF(COUNT('2. Collected Data'!O39,'2. Collected Data'!O139,'2. Collected Data'!O239)&lt;=1,"",AVERAGE('2. Collected Data'!O39,'2. Collected Data'!O139,'2. Collected Data'!O239))</f>
        <v>453.33333333333331</v>
      </c>
      <c r="P39" s="47">
        <f>IF(COUNT('2. Collected Data'!P39,'2. Collected Data'!P139,'2. Collected Data'!P239)&lt;=1,"",AVERAGE('2. Collected Data'!P39,'2. Collected Data'!P139,'2. Collected Data'!P239))</f>
        <v>0</v>
      </c>
      <c r="Q39" s="47">
        <f>IF(COUNT('2. Collected Data'!Q39,'2. Collected Data'!Q139,'2. Collected Data'!Q239)&lt;=1,"",AVERAGE('2. Collected Data'!Q39,'2. Collected Data'!Q139,'2. Collected Data'!Q239))</f>
        <v>0</v>
      </c>
      <c r="R39" s="47">
        <f>IF(COUNT('2. Collected Data'!R39,'2. Collected Data'!R139,'2. Collected Data'!R239)&lt;=1,"",AVERAGE('2. Collected Data'!R39,'2. Collected Data'!R139,'2. Collected Data'!R239))</f>
        <v>0</v>
      </c>
      <c r="S39" s="47">
        <f>IF(COUNT('2. Collected Data'!S39,'2. Collected Data'!S139,'2. Collected Data'!S239)&lt;=1,"",AVERAGE('2. Collected Data'!S39,'2. Collected Data'!S139,'2. Collected Data'!S239))</f>
        <v>0</v>
      </c>
      <c r="T39" s="47">
        <f>IF(COUNT('2. Collected Data'!T39,'2. Collected Data'!T139,'2. Collected Data'!T239)&lt;=1,"",AVERAGE('2. Collected Data'!T39,'2. Collected Data'!T139,'2. Collected Data'!T239))</f>
        <v>0</v>
      </c>
      <c r="U39" s="47">
        <f>IF(COUNT('2. Collected Data'!U39,'2. Collected Data'!U139,'2. Collected Data'!U239)&lt;=1,"",AVERAGE('2. Collected Data'!U39,'2. Collected Data'!U139,'2. Collected Data'!U239))</f>
        <v>0</v>
      </c>
      <c r="V39" s="47">
        <f>IF(COUNT('2. Collected Data'!V39,'2. Collected Data'!V139,'2. Collected Data'!V239)&lt;=1,"",AVERAGE('2. Collected Data'!V39,'2. Collected Data'!V139,'2. Collected Data'!V239))</f>
        <v>0</v>
      </c>
      <c r="W39" s="47">
        <f>IF(COUNT('2. Collected Data'!W39,'2. Collected Data'!W139,'2. Collected Data'!W239)&lt;=1,"",AVERAGE('2. Collected Data'!W39,'2. Collected Data'!W139,'2. Collected Data'!W239))</f>
        <v>0</v>
      </c>
      <c r="X39" s="47">
        <f>IF(COUNT('2. Collected Data'!X39,'2. Collected Data'!X139,'2. Collected Data'!X239)&lt;=1,"",AVERAGE('2. Collected Data'!X39,'2. Collected Data'!X139,'2. Collected Data'!X239))</f>
        <v>0</v>
      </c>
      <c r="Y39" s="47">
        <f>IF(COUNT('2. Collected Data'!Y39,'2. Collected Data'!Y139,'2. Collected Data'!Y239)&lt;=1,"",AVERAGE('2. Collected Data'!Y39,'2. Collected Data'!Y139,'2. Collected Data'!Y239))</f>
        <v>562.66666666666663</v>
      </c>
      <c r="Z39" s="47">
        <f>IF(COUNT('2. Collected Data'!Z39,'2. Collected Data'!Z139,'2. Collected Data'!Z239)&lt;=1,"",AVERAGE('2. Collected Data'!Z39,'2. Collected Data'!Z139,'2. Collected Data'!Z239))</f>
        <v>155</v>
      </c>
      <c r="AA39" s="185">
        <f>IF(COUNT('2. Collected Data'!AA39,'2. Collected Data'!AA139,'2. Collected Data'!AA239)&lt;=1,"",AVERAGE('2. Collected Data'!AA39,'2. Collected Data'!AA139,'2. Collected Data'!AA239))</f>
        <v>0.98999999999999988</v>
      </c>
      <c r="AB39" s="185">
        <f>IF(COUNT('2. Collected Data'!AB39,'2. Collected Data'!AB139,'2. Collected Data'!AB239)&lt;=1,"",AVERAGE('2. Collected Data'!AB39,'2. Collected Data'!AB139,'2. Collected Data'!AB239))</f>
        <v>0</v>
      </c>
      <c r="AC39" s="185">
        <f>IF(COUNT('2. Collected Data'!AC39,'2. Collected Data'!AC139,'2. Collected Data'!AC239)&lt;=1,"",AVERAGE('2. Collected Data'!AC39,'2. Collected Data'!AC139,'2. Collected Data'!AC239))</f>
        <v>0.01</v>
      </c>
      <c r="AD39" s="47">
        <f>IF(COUNT('2. Collected Data'!AD39,'2. Collected Data'!AD139,'2. Collected Data'!AD239)&lt;=1,"",AVERAGE('2. Collected Data'!AD39,'2. Collected Data'!AD139,'2. Collected Data'!AD239))</f>
        <v>12</v>
      </c>
      <c r="AE39" s="47">
        <f>IF(COUNT('2. Collected Data'!AE39,'2. Collected Data'!AE139,'2. Collected Data'!AE239)&lt;=1,"",AVERAGE('2. Collected Data'!AE39,'2. Collected Data'!AE139,'2. Collected Data'!AE239))</f>
        <v>3350</v>
      </c>
      <c r="AF39" s="47">
        <f>IF(COUNT('2. Collected Data'!AF39,'2. Collected Data'!AF139,'2. Collected Data'!AF239)&lt;=1,"",AVERAGE('2. Collected Data'!AF39,'2. Collected Data'!AF139,'2. Collected Data'!AF239))</f>
        <v>175</v>
      </c>
      <c r="AG39" s="85">
        <f>IF(COUNT('2. Collected Data'!AG39,'2. Collected Data'!AG139,'2. Collected Data'!AG239)&lt;=1,"",AVERAGE('2. Collected Data'!AG39,'2. Collected Data'!AG139,'2. Collected Data'!AG239))</f>
        <v>1750000</v>
      </c>
      <c r="AH39" s="88"/>
      <c r="AI39" s="121">
        <f>IF(COUNT('2. Collected Data'!AI39,'2. Collected Data'!AI139,'2. Collected Data'!AI239)&lt;=1,"",AVERAGE('2. Collected Data'!AI39,'2. Collected Data'!AI139,'2. Collected Data'!AI239))</f>
        <v>10877.333333333334</v>
      </c>
      <c r="AJ39" s="47">
        <f>IF(COUNT('2. Collected Data'!AJ39,'2. Collected Data'!AJ139,'2. Collected Data'!AJ239)&lt;=1,"",AVERAGE('2. Collected Data'!AJ39,'2. Collected Data'!AJ139,'2. Collected Data'!AJ239))</f>
        <v>0</v>
      </c>
      <c r="AK39" s="47">
        <f>IF(COUNT('2. Collected Data'!AK39,'2. Collected Data'!AK139,'2. Collected Data'!AK239)&lt;=1,"",AVERAGE('2. Collected Data'!AK39,'2. Collected Data'!AK139,'2. Collected Data'!AK239))</f>
        <v>0</v>
      </c>
      <c r="AL39" s="47">
        <f>IF(COUNT('2. Collected Data'!AL39,'2. Collected Data'!AL139,'2. Collected Data'!AL239)&lt;=1,"",AVERAGE('2. Collected Data'!AL39,'2. Collected Data'!AL139,'2. Collected Data'!AL239))</f>
        <v>244064</v>
      </c>
      <c r="AM39" s="47" t="str">
        <f>IF(COUNT('2. Collected Data'!AM39,'2. Collected Data'!AM139,'2. Collected Data'!AM239)&lt;=1,"",AVERAGE('2. Collected Data'!AM39,'2. Collected Data'!AM139,'2. Collected Data'!AM239))</f>
        <v/>
      </c>
      <c r="AN39" s="122"/>
      <c r="AO39" s="47">
        <f>IF(COUNT('2. Collected Data'!AO39,'2. Collected Data'!AO139,'2. Collected Data'!AO239)&lt;=1,"",AVERAGE('2. Collected Data'!AO39,'2. Collected Data'!AO139,'2. Collected Data'!AO239))</f>
        <v>4236446.333333333</v>
      </c>
      <c r="AP39" s="47">
        <f>IF(COUNT('2. Collected Data'!AP39,'2. Collected Data'!AP139,'2. Collected Data'!AP239)&lt;=1,"",AVERAGE('2. Collected Data'!AP39,'2. Collected Data'!AP139,'2. Collected Data'!AP239))</f>
        <v>0</v>
      </c>
      <c r="AQ39" s="47">
        <f>IF(COUNT('2. Collected Data'!AQ39,'2. Collected Data'!AQ139,'2. Collected Data'!AQ239)&lt;=1,"",AVERAGE('2. Collected Data'!AQ39,'2. Collected Data'!AQ139,'2. Collected Data'!AQ239))</f>
        <v>2274964.3333333335</v>
      </c>
      <c r="AR39" s="47">
        <f>IF(COUNT('2. Collected Data'!AR39,'2. Collected Data'!AR139,'2. Collected Data'!AR239)&lt;=1,"",AVERAGE('2. Collected Data'!AR39,'2. Collected Data'!AR139,'2. Collected Data'!AR239))</f>
        <v>1000</v>
      </c>
      <c r="AS39" s="47">
        <f>IF(COUNT('2. Collected Data'!AS39,'2. Collected Data'!AS139,'2. Collected Data'!AS239)&lt;=1,"",AVERAGE('2. Collected Data'!AS39,'2. Collected Data'!AS139,'2. Collected Data'!AS239))</f>
        <v>0</v>
      </c>
      <c r="AT39" s="47">
        <f>IF(COUNT('2. Collected Data'!AT39,'2. Collected Data'!AT139,'2. Collected Data'!AT239)&lt;=1,"",AVERAGE('2. Collected Data'!AT39,'2. Collected Data'!AT139,'2. Collected Data'!AT239))</f>
        <v>0</v>
      </c>
      <c r="AU39" s="85">
        <f>IF(COUNT('2. Collected Data'!AU39,'2. Collected Data'!AU139,'2. Collected Data'!AU239)&lt;=1,"",AVERAGE('2. Collected Data'!AU39,'2. Collected Data'!AU139,'2. Collected Data'!AU239))</f>
        <v>0</v>
      </c>
      <c r="AV39" s="88"/>
      <c r="AW39" s="185">
        <f>IF(COUNT('2. Collected Data'!AW39,'2. Collected Data'!AW139,'2. Collected Data'!AW239)&lt;=1,"",AVERAGE('2. Collected Data'!AW39,'2. Collected Data'!AW139,'2. Collected Data'!AW239))</f>
        <v>0.70000000000000007</v>
      </c>
      <c r="AX39" s="185">
        <f>IF(COUNT('2. Collected Data'!AX39,'2. Collected Data'!AX139,'2. Collected Data'!AX239)&lt;=1,"",AVERAGE('2. Collected Data'!AX39,'2. Collected Data'!AX139,'2. Collected Data'!AX239))</f>
        <v>0.3</v>
      </c>
      <c r="AY39" s="50"/>
      <c r="AZ39" s="91"/>
      <c r="BA39" s="88"/>
      <c r="BB39" s="78">
        <f>IF(COUNT('2. Collected Data'!BB39,'2. Collected Data'!BB139,'2. Collected Data'!BB239)&lt;=1,"",AVERAGE('2. Collected Data'!BB39,'2. Collected Data'!BB139,'2. Collected Data'!BB239))</f>
        <v>82.333333333333329</v>
      </c>
      <c r="BC39" s="75">
        <f>IF(COUNT('2. Collected Data'!BC39,'2. Collected Data'!BC139,'2. Collected Data'!BC239)&lt;=1,"",AVERAGE('2. Collected Data'!BC39,'2. Collected Data'!BC139,'2. Collected Data'!BC239))</f>
        <v>7645745.666666667</v>
      </c>
      <c r="BD39" s="75">
        <f>IF(COUNT('2. Collected Data'!BD39,'2. Collected Data'!BD139,'2. Collected Data'!BD239)&lt;=1,"",AVERAGE('2. Collected Data'!BD39,'2. Collected Data'!BD139,'2. Collected Data'!BD239))</f>
        <v>4990580.666666667</v>
      </c>
      <c r="BE39" s="75">
        <f>IF(COUNT('2. Collected Data'!BE39,'2. Collected Data'!BE139,'2. Collected Data'!BE239)&lt;=1,"",AVERAGE('2. Collected Data'!BE39,'2. Collected Data'!BE139,'2. Collected Data'!BE239))</f>
        <v>9288796.333333334</v>
      </c>
      <c r="BF39" s="75">
        <f>IF(COUNT('2. Collected Data'!BF39,'2. Collected Data'!BF139,'2. Collected Data'!BF239)&lt;=1,"",AVERAGE('2. Collected Data'!BF39,'2. Collected Data'!BF139,'2. Collected Data'!BF239))</f>
        <v>22177656</v>
      </c>
      <c r="BG39" s="50"/>
      <c r="BH39" s="78">
        <f>IF(COUNT('2. Collected Data'!BH39,'2. Collected Data'!BH139,'2. Collected Data'!BH239)&lt;=1,"",AVERAGE('2. Collected Data'!BH39,'2. Collected Data'!BH139,'2. Collected Data'!BH239))</f>
        <v>82.666666666666671</v>
      </c>
      <c r="BI39" s="130"/>
      <c r="BJ39" s="50"/>
    </row>
    <row r="40" spans="1:62" s="177" customFormat="1" ht="11.25" customHeight="1" x14ac:dyDescent="0.15">
      <c r="A40" s="89" t="s">
        <v>64</v>
      </c>
      <c r="B40" s="172"/>
      <c r="C40" s="350"/>
      <c r="D40" s="350"/>
      <c r="E40" s="350"/>
      <c r="F40" s="350"/>
      <c r="G40" s="45">
        <f>IF(COUNT('2. Collected Data'!G40,'2. Collected Data'!G140,'2. Collected Data'!G240)&lt;=1,"",AVERAGE('2. Collected Data'!G40,'2. Collected Data'!G140,'2. Collected Data'!G240))</f>
        <v>23445.333333333332</v>
      </c>
      <c r="H40" s="47">
        <f>IF(COUNT('2. Collected Data'!H40,'2. Collected Data'!H140,'2. Collected Data'!H240)&lt;=1,"",AVERAGE('2. Collected Data'!H40,'2. Collected Data'!H140,'2. Collected Data'!H240))</f>
        <v>9949</v>
      </c>
      <c r="I40" s="47">
        <f>IF(COUNT('2. Collected Data'!I40,'2. Collected Data'!I140,'2. Collected Data'!I240)&lt;=1,"",AVERAGE('2. Collected Data'!I40,'2. Collected Data'!I140,'2. Collected Data'!I240))</f>
        <v>671.66666666666663</v>
      </c>
      <c r="J40" s="47">
        <f>IF(COUNT('2. Collected Data'!J40,'2. Collected Data'!J140,'2. Collected Data'!J240)&lt;=1,"",AVERAGE('2. Collected Data'!J40,'2. Collected Data'!J140,'2. Collected Data'!J240))</f>
        <v>132.66666666666666</v>
      </c>
      <c r="K40" s="47">
        <f>IF(COUNT('2. Collected Data'!K40,'2. Collected Data'!K140,'2. Collected Data'!K240)&lt;=1,"",AVERAGE('2. Collected Data'!K40,'2. Collected Data'!K140,'2. Collected Data'!K240))</f>
        <v>25.666666666666668</v>
      </c>
      <c r="L40" s="47">
        <f>IF(COUNT('2. Collected Data'!L40,'2. Collected Data'!L140,'2. Collected Data'!L240)&lt;=1,"",AVERAGE('2. Collected Data'!L40,'2. Collected Data'!L140,'2. Collected Data'!L240))</f>
        <v>22.666666666666668</v>
      </c>
      <c r="M40" s="47">
        <f>IF(COUNT('2. Collected Data'!M40,'2. Collected Data'!M140,'2. Collected Data'!M240)&lt;=1,"",AVERAGE('2. Collected Data'!M40,'2. Collected Data'!M140,'2. Collected Data'!M240))</f>
        <v>548.66666666666663</v>
      </c>
      <c r="N40" s="47">
        <f>IF(COUNT('2. Collected Data'!N40,'2. Collected Data'!N140,'2. Collected Data'!N240)&lt;=1,"",AVERAGE('2. Collected Data'!N40,'2. Collected Data'!N140,'2. Collected Data'!N240))</f>
        <v>0.66666666666666663</v>
      </c>
      <c r="O40" s="47">
        <f>IF(COUNT('2. Collected Data'!O40,'2. Collected Data'!O140,'2. Collected Data'!O240)&lt;=1,"",AVERAGE('2. Collected Data'!O40,'2. Collected Data'!O140,'2. Collected Data'!O240))</f>
        <v>71.333333333333329</v>
      </c>
      <c r="P40" s="47">
        <f>IF(COUNT('2. Collected Data'!P40,'2. Collected Data'!P140,'2. Collected Data'!P240)&lt;=1,"",AVERAGE('2. Collected Data'!P40,'2. Collected Data'!P140,'2. Collected Data'!P240))</f>
        <v>0</v>
      </c>
      <c r="Q40" s="47">
        <f>IF(COUNT('2. Collected Data'!Q40,'2. Collected Data'!Q140,'2. Collected Data'!Q240)&lt;=1,"",AVERAGE('2. Collected Data'!Q40,'2. Collected Data'!Q140,'2. Collected Data'!Q240))</f>
        <v>0</v>
      </c>
      <c r="R40" s="47">
        <f>IF(COUNT('2. Collected Data'!R40,'2. Collected Data'!R140,'2. Collected Data'!R240)&lt;=1,"",AVERAGE('2. Collected Data'!R40,'2. Collected Data'!R140,'2. Collected Data'!R240))</f>
        <v>0</v>
      </c>
      <c r="S40" s="47">
        <f>IF(COUNT('2. Collected Data'!S40,'2. Collected Data'!S140,'2. Collected Data'!S240)&lt;=1,"",AVERAGE('2. Collected Data'!S40,'2. Collected Data'!S140,'2. Collected Data'!S240))</f>
        <v>0</v>
      </c>
      <c r="T40" s="47">
        <f>IF(COUNT('2. Collected Data'!T40,'2. Collected Data'!T140,'2. Collected Data'!T240)&lt;=1,"",AVERAGE('2. Collected Data'!T40,'2. Collected Data'!T140,'2. Collected Data'!T240))</f>
        <v>0</v>
      </c>
      <c r="U40" s="47">
        <f>IF(COUNT('2. Collected Data'!U40,'2. Collected Data'!U140,'2. Collected Data'!U240)&lt;=1,"",AVERAGE('2. Collected Data'!U40,'2. Collected Data'!U140,'2. Collected Data'!U240))</f>
        <v>0</v>
      </c>
      <c r="V40" s="47">
        <f>IF(COUNT('2. Collected Data'!V40,'2. Collected Data'!V140,'2. Collected Data'!V240)&lt;=1,"",AVERAGE('2. Collected Data'!V40,'2. Collected Data'!V140,'2. Collected Data'!V240))</f>
        <v>0</v>
      </c>
      <c r="W40" s="47">
        <f>IF(COUNT('2. Collected Data'!W40,'2. Collected Data'!W140,'2. Collected Data'!W240)&lt;=1,"",AVERAGE('2. Collected Data'!W40,'2. Collected Data'!W140,'2. Collected Data'!W240))</f>
        <v>0</v>
      </c>
      <c r="X40" s="47">
        <f>IF(COUNT('2. Collected Data'!X40,'2. Collected Data'!X140,'2. Collected Data'!X240)&lt;=1,"",AVERAGE('2. Collected Data'!X40,'2. Collected Data'!X140,'2. Collected Data'!X240))</f>
        <v>0</v>
      </c>
      <c r="Y40" s="47">
        <f>IF(COUNT('2. Collected Data'!Y40,'2. Collected Data'!Y140,'2. Collected Data'!Y240)&lt;=1,"",AVERAGE('2. Collected Data'!Y40,'2. Collected Data'!Y140,'2. Collected Data'!Y240))</f>
        <v>905</v>
      </c>
      <c r="Z40" s="47">
        <f>IF(COUNT('2. Collected Data'!Z40,'2. Collected Data'!Z140,'2. Collected Data'!Z240)&lt;=1,"",AVERAGE('2. Collected Data'!Z40,'2. Collected Data'!Z140,'2. Collected Data'!Z240))</f>
        <v>0</v>
      </c>
      <c r="AA40" s="185">
        <f>IF(COUNT('2. Collected Data'!AA40,'2. Collected Data'!AA140,'2. Collected Data'!AA240)&lt;=1,"",AVERAGE('2. Collected Data'!AA40,'2. Collected Data'!AA140,'2. Collected Data'!AA240))</f>
        <v>0.96</v>
      </c>
      <c r="AB40" s="185">
        <f>IF(COUNT('2. Collected Data'!AB40,'2. Collected Data'!AB140,'2. Collected Data'!AB240)&lt;=1,"",AVERAGE('2. Collected Data'!AB40,'2. Collected Data'!AB140,'2. Collected Data'!AB240))</f>
        <v>0</v>
      </c>
      <c r="AC40" s="185">
        <f>IF(COUNT('2. Collected Data'!AC40,'2. Collected Data'!AC140,'2. Collected Data'!AC240)&lt;=1,"",AVERAGE('2. Collected Data'!AC40,'2. Collected Data'!AC140,'2. Collected Data'!AC240))</f>
        <v>0.04</v>
      </c>
      <c r="AD40" s="47">
        <f>IF(COUNT('2. Collected Data'!AD40,'2. Collected Data'!AD140,'2. Collected Data'!AD240)&lt;=1,"",AVERAGE('2. Collected Data'!AD40,'2. Collected Data'!AD140,'2. Collected Data'!AD240))</f>
        <v>128</v>
      </c>
      <c r="AE40" s="47">
        <f>IF(COUNT('2. Collected Data'!AE40,'2. Collected Data'!AE140,'2. Collected Data'!AE240)&lt;=1,"",AVERAGE('2. Collected Data'!AE40,'2. Collected Data'!AE140,'2. Collected Data'!AE240))</f>
        <v>169108.33333333334</v>
      </c>
      <c r="AF40" s="47">
        <f>IF(COUNT('2. Collected Data'!AF40,'2. Collected Data'!AF140,'2. Collected Data'!AF240)&lt;=1,"",AVERAGE('2. Collected Data'!AF40,'2. Collected Data'!AF140,'2. Collected Data'!AF240))</f>
        <v>121.66666666666667</v>
      </c>
      <c r="AG40" s="85">
        <f>IF(COUNT('2. Collected Data'!AG40,'2. Collected Data'!AG140,'2. Collected Data'!AG240)&lt;=1,"",AVERAGE('2. Collected Data'!AG40,'2. Collected Data'!AG140,'2. Collected Data'!AG240))</f>
        <v>6876666.666666667</v>
      </c>
      <c r="AH40" s="88"/>
      <c r="AI40" s="121" t="str">
        <f>IF(COUNT('2. Collected Data'!AI40,'2. Collected Data'!AI140,'2. Collected Data'!AI240)&lt;=1,"",AVERAGE('2. Collected Data'!AI40,'2. Collected Data'!AI140,'2. Collected Data'!AI240))</f>
        <v/>
      </c>
      <c r="AJ40" s="47" t="str">
        <f>IF(COUNT('2. Collected Data'!AJ40,'2. Collected Data'!AJ140,'2. Collected Data'!AJ240)&lt;=1,"",AVERAGE('2. Collected Data'!AJ40,'2. Collected Data'!AJ140,'2. Collected Data'!AJ240))</f>
        <v/>
      </c>
      <c r="AK40" s="47" t="str">
        <f>IF(COUNT('2. Collected Data'!AK40,'2. Collected Data'!AK140,'2. Collected Data'!AK240)&lt;=1,"",AVERAGE('2. Collected Data'!AK40,'2. Collected Data'!AK140,'2. Collected Data'!AK240))</f>
        <v/>
      </c>
      <c r="AL40" s="47" t="str">
        <f>IF(COUNT('2. Collected Data'!AL40,'2. Collected Data'!AL140,'2. Collected Data'!AL240)&lt;=1,"",AVERAGE('2. Collected Data'!AL40,'2. Collected Data'!AL140,'2. Collected Data'!AL240))</f>
        <v/>
      </c>
      <c r="AM40" s="47" t="str">
        <f>IF(COUNT('2. Collected Data'!AM40,'2. Collected Data'!AM140,'2. Collected Data'!AM240)&lt;=1,"",AVERAGE('2. Collected Data'!AM40,'2. Collected Data'!AM140,'2. Collected Data'!AM240))</f>
        <v/>
      </c>
      <c r="AN40" s="122"/>
      <c r="AO40" s="47" t="str">
        <f>IF(COUNT('2. Collected Data'!AO40,'2. Collected Data'!AO140,'2. Collected Data'!AO240)&lt;=1,"",AVERAGE('2. Collected Data'!AO40,'2. Collected Data'!AO140,'2. Collected Data'!AO240))</f>
        <v/>
      </c>
      <c r="AP40" s="47" t="str">
        <f>IF(COUNT('2. Collected Data'!AP40,'2. Collected Data'!AP140,'2. Collected Data'!AP240)&lt;=1,"",AVERAGE('2. Collected Data'!AP40,'2. Collected Data'!AP140,'2. Collected Data'!AP240))</f>
        <v/>
      </c>
      <c r="AQ40" s="47" t="str">
        <f>IF(COUNT('2. Collected Data'!AQ40,'2. Collected Data'!AQ140,'2. Collected Data'!AQ240)&lt;=1,"",AVERAGE('2. Collected Data'!AQ40,'2. Collected Data'!AQ140,'2. Collected Data'!AQ240))</f>
        <v/>
      </c>
      <c r="AR40" s="47" t="str">
        <f>IF(COUNT('2. Collected Data'!AR40,'2. Collected Data'!AR140,'2. Collected Data'!AR240)&lt;=1,"",AVERAGE('2. Collected Data'!AR40,'2. Collected Data'!AR140,'2. Collected Data'!AR240))</f>
        <v/>
      </c>
      <c r="AS40" s="47" t="str">
        <f>IF(COUNT('2. Collected Data'!AS40,'2. Collected Data'!AS140,'2. Collected Data'!AS240)&lt;=1,"",AVERAGE('2. Collected Data'!AS40,'2. Collected Data'!AS140,'2. Collected Data'!AS240))</f>
        <v/>
      </c>
      <c r="AT40" s="47" t="str">
        <f>IF(COUNT('2. Collected Data'!AT40,'2. Collected Data'!AT140,'2. Collected Data'!AT240)&lt;=1,"",AVERAGE('2. Collected Data'!AT40,'2. Collected Data'!AT140,'2. Collected Data'!AT240))</f>
        <v/>
      </c>
      <c r="AU40" s="85" t="str">
        <f>IF(COUNT('2. Collected Data'!AU40,'2. Collected Data'!AU140,'2. Collected Data'!AU240)&lt;=1,"",AVERAGE('2. Collected Data'!AU40,'2. Collected Data'!AU140,'2. Collected Data'!AU240))</f>
        <v/>
      </c>
      <c r="AV40" s="88"/>
      <c r="AW40" s="185">
        <f>IF(COUNT('2. Collected Data'!AW40,'2. Collected Data'!AW140,'2. Collected Data'!AW240)&lt;=1,"",AVERAGE('2. Collected Data'!AW40,'2. Collected Data'!AW140,'2. Collected Data'!AW240))</f>
        <v>0.64999999999999991</v>
      </c>
      <c r="AX40" s="185">
        <f>IF(COUNT('2. Collected Data'!AX40,'2. Collected Data'!AX140,'2. Collected Data'!AX240)&lt;=1,"",AVERAGE('2. Collected Data'!AX40,'2. Collected Data'!AX140,'2. Collected Data'!AX240))</f>
        <v>0.35</v>
      </c>
      <c r="AY40" s="50"/>
      <c r="AZ40" s="91"/>
      <c r="BA40" s="88"/>
      <c r="BB40" s="78">
        <f>IF(COUNT('2. Collected Data'!BB40,'2. Collected Data'!BB140,'2. Collected Data'!BB240)&lt;=1,"",AVERAGE('2. Collected Data'!BB40,'2. Collected Data'!BB140,'2. Collected Data'!BB240))</f>
        <v>56.133333333333333</v>
      </c>
      <c r="BC40" s="75">
        <f>IF(COUNT('2. Collected Data'!BC40,'2. Collected Data'!BC140,'2. Collected Data'!BC240)&lt;=1,"",AVERAGE('2. Collected Data'!BC40,'2. Collected Data'!BC140,'2. Collected Data'!BC240))</f>
        <v>3664454.3333333335</v>
      </c>
      <c r="BD40" s="75">
        <f>IF(COUNT('2. Collected Data'!BD40,'2. Collected Data'!BD140,'2. Collected Data'!BD240)&lt;=1,"",AVERAGE('2. Collected Data'!BD40,'2. Collected Data'!BD140,'2. Collected Data'!BD240))</f>
        <v>8367716</v>
      </c>
      <c r="BE40" s="75">
        <f>IF(COUNT('2. Collected Data'!BE40,'2. Collected Data'!BE140,'2. Collected Data'!BE240)&lt;=1,"",AVERAGE('2. Collected Data'!BE40,'2. Collected Data'!BE140,'2. Collected Data'!BE240))</f>
        <v>9248762.333333334</v>
      </c>
      <c r="BF40" s="75">
        <f>IF(COUNT('2. Collected Data'!BF40,'2. Collected Data'!BF140,'2. Collected Data'!BF240)&lt;=1,"",AVERAGE('2. Collected Data'!BF40,'2. Collected Data'!BF140,'2. Collected Data'!BF240))</f>
        <v>25249450.333333332</v>
      </c>
      <c r="BG40" s="50"/>
      <c r="BH40" s="78">
        <f>IF(COUNT('2. Collected Data'!BH40,'2. Collected Data'!BH140,'2. Collected Data'!BH240)&lt;=1,"",AVERAGE('2. Collected Data'!BH40,'2. Collected Data'!BH140,'2. Collected Data'!BH240))</f>
        <v>56.07</v>
      </c>
      <c r="BI40" s="130"/>
      <c r="BJ40" s="50"/>
    </row>
    <row r="41" spans="1:62" s="51" customFormat="1" ht="11.25" customHeight="1" x14ac:dyDescent="0.15">
      <c r="A41" s="89" t="s">
        <v>156</v>
      </c>
      <c r="B41" s="172"/>
      <c r="C41" s="350"/>
      <c r="D41" s="350"/>
      <c r="E41" s="350"/>
      <c r="F41" s="350"/>
      <c r="G41" s="45" t="str">
        <f>IF(COUNT('2. Collected Data'!G41,'2. Collected Data'!G141,'2. Collected Data'!G241)&lt;=1,"",AVERAGE('2. Collected Data'!G41,'2. Collected Data'!G141,'2. Collected Data'!G241))</f>
        <v/>
      </c>
      <c r="H41" s="47" t="str">
        <f>IF(COUNT('2. Collected Data'!H41,'2. Collected Data'!H141,'2. Collected Data'!H241)&lt;=1,"",AVERAGE('2. Collected Data'!H41,'2. Collected Data'!H141,'2. Collected Data'!H241))</f>
        <v/>
      </c>
      <c r="I41" s="47" t="str">
        <f>IF(COUNT('2. Collected Data'!I41,'2. Collected Data'!I141,'2. Collected Data'!I241)&lt;=1,"",AVERAGE('2. Collected Data'!I41,'2. Collected Data'!I141,'2. Collected Data'!I241))</f>
        <v/>
      </c>
      <c r="J41" s="47" t="str">
        <f>IF(COUNT('2. Collected Data'!J41,'2. Collected Data'!J141,'2. Collected Data'!J241)&lt;=1,"",AVERAGE('2. Collected Data'!J41,'2. Collected Data'!J141,'2. Collected Data'!J241))</f>
        <v/>
      </c>
      <c r="K41" s="47" t="str">
        <f>IF(COUNT('2. Collected Data'!K41,'2. Collected Data'!K141,'2. Collected Data'!K241)&lt;=1,"",AVERAGE('2. Collected Data'!K41,'2. Collected Data'!K141,'2. Collected Data'!K241))</f>
        <v/>
      </c>
      <c r="L41" s="47" t="str">
        <f>IF(COUNT('2. Collected Data'!L41,'2. Collected Data'!L141,'2. Collected Data'!L241)&lt;=1,"",AVERAGE('2. Collected Data'!L41,'2. Collected Data'!L141,'2. Collected Data'!L241))</f>
        <v/>
      </c>
      <c r="M41" s="47" t="str">
        <f>IF(COUNT('2. Collected Data'!M41,'2. Collected Data'!M141,'2. Collected Data'!M241)&lt;=1,"",AVERAGE('2. Collected Data'!M41,'2. Collected Data'!M141,'2. Collected Data'!M241))</f>
        <v/>
      </c>
      <c r="N41" s="47" t="str">
        <f>IF(COUNT('2. Collected Data'!N41,'2. Collected Data'!N141,'2. Collected Data'!N241)&lt;=1,"",AVERAGE('2. Collected Data'!N41,'2. Collected Data'!N141,'2. Collected Data'!N241))</f>
        <v/>
      </c>
      <c r="O41" s="47" t="str">
        <f>IF(COUNT('2. Collected Data'!O41,'2. Collected Data'!O141,'2. Collected Data'!O241)&lt;=1,"",AVERAGE('2. Collected Data'!O41,'2. Collected Data'!O141,'2. Collected Data'!O241))</f>
        <v/>
      </c>
      <c r="P41" s="47" t="str">
        <f>IF(COUNT('2. Collected Data'!P41,'2. Collected Data'!P141,'2. Collected Data'!P241)&lt;=1,"",AVERAGE('2. Collected Data'!P41,'2. Collected Data'!P141,'2. Collected Data'!P241))</f>
        <v/>
      </c>
      <c r="Q41" s="47" t="str">
        <f>IF(COUNT('2. Collected Data'!Q41,'2. Collected Data'!Q141,'2. Collected Data'!Q241)&lt;=1,"",AVERAGE('2. Collected Data'!Q41,'2. Collected Data'!Q141,'2. Collected Data'!Q241))</f>
        <v/>
      </c>
      <c r="R41" s="47" t="str">
        <f>IF(COUNT('2. Collected Data'!R41,'2. Collected Data'!R141,'2. Collected Data'!R241)&lt;=1,"",AVERAGE('2. Collected Data'!R41,'2. Collected Data'!R141,'2. Collected Data'!R241))</f>
        <v/>
      </c>
      <c r="S41" s="47" t="str">
        <f>IF(COUNT('2. Collected Data'!S41,'2. Collected Data'!S141,'2. Collected Data'!S241)&lt;=1,"",AVERAGE('2. Collected Data'!S41,'2. Collected Data'!S141,'2. Collected Data'!S241))</f>
        <v/>
      </c>
      <c r="T41" s="47" t="str">
        <f>IF(COUNT('2. Collected Data'!T41,'2. Collected Data'!T141,'2. Collected Data'!T241)&lt;=1,"",AVERAGE('2. Collected Data'!T41,'2. Collected Data'!T141,'2. Collected Data'!T241))</f>
        <v/>
      </c>
      <c r="U41" s="47" t="str">
        <f>IF(COUNT('2. Collected Data'!U41,'2. Collected Data'!U141,'2. Collected Data'!U241)&lt;=1,"",AVERAGE('2. Collected Data'!U41,'2. Collected Data'!U141,'2. Collected Data'!U241))</f>
        <v/>
      </c>
      <c r="V41" s="47" t="str">
        <f>IF(COUNT('2. Collected Data'!V41,'2. Collected Data'!V141,'2. Collected Data'!V241)&lt;=1,"",AVERAGE('2. Collected Data'!V41,'2. Collected Data'!V141,'2. Collected Data'!V241))</f>
        <v/>
      </c>
      <c r="W41" s="47" t="str">
        <f>IF(COUNT('2. Collected Data'!W41,'2. Collected Data'!W141,'2. Collected Data'!W241)&lt;=1,"",AVERAGE('2. Collected Data'!W41,'2. Collected Data'!W141,'2. Collected Data'!W241))</f>
        <v/>
      </c>
      <c r="X41" s="47" t="str">
        <f>IF(COUNT('2. Collected Data'!X41,'2. Collected Data'!X141,'2. Collected Data'!X241)&lt;=1,"",AVERAGE('2. Collected Data'!X41,'2. Collected Data'!X141,'2. Collected Data'!X241))</f>
        <v/>
      </c>
      <c r="Y41" s="47" t="str">
        <f>IF(COUNT('2. Collected Data'!Y41,'2. Collected Data'!Y141,'2. Collected Data'!Y241)&lt;=1,"",AVERAGE('2. Collected Data'!Y41,'2. Collected Data'!Y141,'2. Collected Data'!Y241))</f>
        <v/>
      </c>
      <c r="Z41" s="47" t="str">
        <f>IF(COUNT('2. Collected Data'!Z41,'2. Collected Data'!Z141,'2. Collected Data'!Z241)&lt;=1,"",AVERAGE('2. Collected Data'!Z41,'2. Collected Data'!Z141,'2. Collected Data'!Z241))</f>
        <v/>
      </c>
      <c r="AA41" s="185" t="str">
        <f>IF(COUNT('2. Collected Data'!AA41,'2. Collected Data'!AA141,'2. Collected Data'!AA241)&lt;=1,"",AVERAGE('2. Collected Data'!AA41,'2. Collected Data'!AA141,'2. Collected Data'!AA241))</f>
        <v/>
      </c>
      <c r="AB41" s="185" t="str">
        <f>IF(COUNT('2. Collected Data'!AB41,'2. Collected Data'!AB141,'2. Collected Data'!AB241)&lt;=1,"",AVERAGE('2. Collected Data'!AB41,'2. Collected Data'!AB141,'2. Collected Data'!AB241))</f>
        <v/>
      </c>
      <c r="AC41" s="185" t="str">
        <f>IF(COUNT('2. Collected Data'!AC41,'2. Collected Data'!AC141,'2. Collected Data'!AC241)&lt;=1,"",AVERAGE('2. Collected Data'!AC41,'2. Collected Data'!AC141,'2. Collected Data'!AC241))</f>
        <v/>
      </c>
      <c r="AD41" s="47" t="str">
        <f>IF(COUNT('2. Collected Data'!AD41,'2. Collected Data'!AD141,'2. Collected Data'!AD241)&lt;=1,"",AVERAGE('2. Collected Data'!AD41,'2. Collected Data'!AD141,'2. Collected Data'!AD241))</f>
        <v/>
      </c>
      <c r="AE41" s="47" t="str">
        <f>IF(COUNT('2. Collected Data'!AE41,'2. Collected Data'!AE141,'2. Collected Data'!AE241)&lt;=1,"",AVERAGE('2. Collected Data'!AE41,'2. Collected Data'!AE141,'2. Collected Data'!AE241))</f>
        <v/>
      </c>
      <c r="AF41" s="47" t="str">
        <f>IF(COUNT('2. Collected Data'!AF41,'2. Collected Data'!AF141,'2. Collected Data'!AF241)&lt;=1,"",AVERAGE('2. Collected Data'!AF41,'2. Collected Data'!AF141,'2. Collected Data'!AF241))</f>
        <v/>
      </c>
      <c r="AG41" s="85" t="str">
        <f>IF(COUNT('2. Collected Data'!AG41,'2. Collected Data'!AG141,'2. Collected Data'!AG241)&lt;=1,"",AVERAGE('2. Collected Data'!AG41,'2. Collected Data'!AG141,'2. Collected Data'!AG241))</f>
        <v/>
      </c>
      <c r="AH41" s="88"/>
      <c r="AI41" s="121" t="str">
        <f>IF(COUNT('2. Collected Data'!AI41,'2. Collected Data'!AI141,'2. Collected Data'!AI241)&lt;=1,"",AVERAGE('2. Collected Data'!AI41,'2. Collected Data'!AI141,'2. Collected Data'!AI241))</f>
        <v/>
      </c>
      <c r="AJ41" s="47" t="str">
        <f>IF(COUNT('2. Collected Data'!AJ41,'2. Collected Data'!AJ141,'2. Collected Data'!AJ241)&lt;=1,"",AVERAGE('2. Collected Data'!AJ41,'2. Collected Data'!AJ141,'2. Collected Data'!AJ241))</f>
        <v/>
      </c>
      <c r="AK41" s="47" t="str">
        <f>IF(COUNT('2. Collected Data'!AK41,'2. Collected Data'!AK141,'2. Collected Data'!AK241)&lt;=1,"",AVERAGE('2. Collected Data'!AK41,'2. Collected Data'!AK141,'2. Collected Data'!AK241))</f>
        <v/>
      </c>
      <c r="AL41" s="47" t="str">
        <f>IF(COUNT('2. Collected Data'!AL41,'2. Collected Data'!AL141,'2. Collected Data'!AL241)&lt;=1,"",AVERAGE('2. Collected Data'!AL41,'2. Collected Data'!AL141,'2. Collected Data'!AL241))</f>
        <v/>
      </c>
      <c r="AM41" s="47" t="str">
        <f>IF(COUNT('2. Collected Data'!AM41,'2. Collected Data'!AM141,'2. Collected Data'!AM241)&lt;=1,"",AVERAGE('2. Collected Data'!AM41,'2. Collected Data'!AM141,'2. Collected Data'!AM241))</f>
        <v/>
      </c>
      <c r="AN41" s="122"/>
      <c r="AO41" s="47" t="str">
        <f>IF(COUNT('2. Collected Data'!AO41,'2. Collected Data'!AO141,'2. Collected Data'!AO241)&lt;=1,"",AVERAGE('2. Collected Data'!AO41,'2. Collected Data'!AO141,'2. Collected Data'!AO241))</f>
        <v/>
      </c>
      <c r="AP41" s="47" t="str">
        <f>IF(COUNT('2. Collected Data'!AP41,'2. Collected Data'!AP141,'2. Collected Data'!AP241)&lt;=1,"",AVERAGE('2. Collected Data'!AP41,'2. Collected Data'!AP141,'2. Collected Data'!AP241))</f>
        <v/>
      </c>
      <c r="AQ41" s="47" t="str">
        <f>IF(COUNT('2. Collected Data'!AQ41,'2. Collected Data'!AQ141,'2. Collected Data'!AQ241)&lt;=1,"",AVERAGE('2. Collected Data'!AQ41,'2. Collected Data'!AQ141,'2. Collected Data'!AQ241))</f>
        <v/>
      </c>
      <c r="AR41" s="47" t="str">
        <f>IF(COUNT('2. Collected Data'!AR41,'2. Collected Data'!AR141,'2. Collected Data'!AR241)&lt;=1,"",AVERAGE('2. Collected Data'!AR41,'2. Collected Data'!AR141,'2. Collected Data'!AR241))</f>
        <v/>
      </c>
      <c r="AS41" s="47" t="str">
        <f>IF(COUNT('2. Collected Data'!AS41,'2. Collected Data'!AS141,'2. Collected Data'!AS241)&lt;=1,"",AVERAGE('2. Collected Data'!AS41,'2. Collected Data'!AS141,'2. Collected Data'!AS241))</f>
        <v/>
      </c>
      <c r="AT41" s="47" t="str">
        <f>IF(COUNT('2. Collected Data'!AT41,'2. Collected Data'!AT141,'2. Collected Data'!AT241)&lt;=1,"",AVERAGE('2. Collected Data'!AT41,'2. Collected Data'!AT141,'2. Collected Data'!AT241))</f>
        <v/>
      </c>
      <c r="AU41" s="85" t="str">
        <f>IF(COUNT('2. Collected Data'!AU41,'2. Collected Data'!AU141,'2. Collected Data'!AU241)&lt;=1,"",AVERAGE('2. Collected Data'!AU41,'2. Collected Data'!AU141,'2. Collected Data'!AU241))</f>
        <v/>
      </c>
      <c r="AV41" s="88"/>
      <c r="AW41" s="185" t="str">
        <f>IF(COUNT('2. Collected Data'!AW41,'2. Collected Data'!AW141,'2. Collected Data'!AW241)&lt;=1,"",AVERAGE('2. Collected Data'!AW41,'2. Collected Data'!AW141,'2. Collected Data'!AW241))</f>
        <v/>
      </c>
      <c r="AX41" s="185" t="str">
        <f>IF(COUNT('2. Collected Data'!AX41,'2. Collected Data'!AX141,'2. Collected Data'!AX241)&lt;=1,"",AVERAGE('2. Collected Data'!AX41,'2. Collected Data'!AX141,'2. Collected Data'!AX241))</f>
        <v/>
      </c>
      <c r="AY41" s="50"/>
      <c r="AZ41" s="91"/>
      <c r="BA41" s="88"/>
      <c r="BB41" s="78" t="str">
        <f>IF(COUNT('2. Collected Data'!BB41,'2. Collected Data'!BB141,'2. Collected Data'!BB241)&lt;=1,"",AVERAGE('2. Collected Data'!BB41,'2. Collected Data'!BB141,'2. Collected Data'!BB241))</f>
        <v/>
      </c>
      <c r="BC41" s="75" t="str">
        <f>IF(COUNT('2. Collected Data'!BC41,'2. Collected Data'!BC141,'2. Collected Data'!BC241)&lt;=1,"",AVERAGE('2. Collected Data'!BC41,'2. Collected Data'!BC141,'2. Collected Data'!BC241))</f>
        <v/>
      </c>
      <c r="BD41" s="75" t="str">
        <f>IF(COUNT('2. Collected Data'!BD41,'2. Collected Data'!BD141,'2. Collected Data'!BD241)&lt;=1,"",AVERAGE('2. Collected Data'!BD41,'2. Collected Data'!BD141,'2. Collected Data'!BD241))</f>
        <v/>
      </c>
      <c r="BE41" s="75" t="str">
        <f>IF(COUNT('2. Collected Data'!BE41,'2. Collected Data'!BE141,'2. Collected Data'!BE241)&lt;=1,"",AVERAGE('2. Collected Data'!BE41,'2. Collected Data'!BE141,'2. Collected Data'!BE241))</f>
        <v/>
      </c>
      <c r="BF41" s="75" t="str">
        <f>IF(COUNT('2. Collected Data'!BF41,'2. Collected Data'!BF141,'2. Collected Data'!BF241)&lt;=1,"",AVERAGE('2. Collected Data'!BF41,'2. Collected Data'!BF141,'2. Collected Data'!BF241))</f>
        <v/>
      </c>
      <c r="BG41" s="50"/>
      <c r="BH41" s="78" t="str">
        <f>IF(COUNT('2. Collected Data'!BH41,'2. Collected Data'!BH141,'2. Collected Data'!BH241)&lt;=1,"",AVERAGE('2. Collected Data'!BH41,'2. Collected Data'!BH141,'2. Collected Data'!BH241))</f>
        <v/>
      </c>
      <c r="BI41" s="130"/>
      <c r="BJ41" s="50"/>
    </row>
    <row r="42" spans="1:62" s="177" customFormat="1" ht="11.25" customHeight="1" x14ac:dyDescent="0.15">
      <c r="A42" s="89" t="s">
        <v>334</v>
      </c>
      <c r="B42" s="172"/>
      <c r="C42" s="350"/>
      <c r="D42" s="350"/>
      <c r="E42" s="350"/>
      <c r="F42" s="350"/>
      <c r="G42" s="45">
        <f>IF(COUNT('2. Collected Data'!G42,'2. Collected Data'!G142,'2. Collected Data'!G242)&lt;=1,"",AVERAGE('2. Collected Data'!G42,'2. Collected Data'!G142,'2. Collected Data'!G242))</f>
        <v>9356</v>
      </c>
      <c r="H42" s="47">
        <f>IF(COUNT('2. Collected Data'!H42,'2. Collected Data'!H142,'2. Collected Data'!H242)&lt;=1,"",AVERAGE('2. Collected Data'!H42,'2. Collected Data'!H142,'2. Collected Data'!H242))</f>
        <v>4600</v>
      </c>
      <c r="I42" s="47">
        <f>IF(COUNT('2. Collected Data'!I42,'2. Collected Data'!I142,'2. Collected Data'!I242)&lt;=1,"",AVERAGE('2. Collected Data'!I42,'2. Collected Data'!I142,'2. Collected Data'!I242))</f>
        <v>335</v>
      </c>
      <c r="J42" s="47">
        <f>IF(COUNT('2. Collected Data'!J42,'2. Collected Data'!J142,'2. Collected Data'!J242)&lt;=1,"",AVERAGE('2. Collected Data'!J42,'2. Collected Data'!J142,'2. Collected Data'!J242))</f>
        <v>22</v>
      </c>
      <c r="K42" s="47">
        <f>IF(COUNT('2. Collected Data'!K42,'2. Collected Data'!K142,'2. Collected Data'!K242)&lt;=1,"",AVERAGE('2. Collected Data'!K42,'2. Collected Data'!K142,'2. Collected Data'!K242))</f>
        <v>2</v>
      </c>
      <c r="L42" s="47">
        <f>IF(COUNT('2. Collected Data'!L42,'2. Collected Data'!L142,'2. Collected Data'!L242)&lt;=1,"",AVERAGE('2. Collected Data'!L42,'2. Collected Data'!L142,'2. Collected Data'!L242))</f>
        <v>3</v>
      </c>
      <c r="M42" s="47">
        <f>IF(COUNT('2. Collected Data'!M42,'2. Collected Data'!M142,'2. Collected Data'!M242)&lt;=1,"",AVERAGE('2. Collected Data'!M42,'2. Collected Data'!M142,'2. Collected Data'!M242))</f>
        <v>503</v>
      </c>
      <c r="N42" s="47">
        <f>IF(COUNT('2. Collected Data'!N42,'2. Collected Data'!N142,'2. Collected Data'!N242)&lt;=1,"",AVERAGE('2. Collected Data'!N42,'2. Collected Data'!N142,'2. Collected Data'!N242))</f>
        <v>6</v>
      </c>
      <c r="O42" s="47">
        <f>IF(COUNT('2. Collected Data'!O42,'2. Collected Data'!O142,'2. Collected Data'!O242)&lt;=1,"",AVERAGE('2. Collected Data'!O42,'2. Collected Data'!O142,'2. Collected Data'!O242))</f>
        <v>165</v>
      </c>
      <c r="P42" s="47">
        <f>IF(COUNT('2. Collected Data'!P42,'2. Collected Data'!P142,'2. Collected Data'!P242)&lt;=1,"",AVERAGE('2. Collected Data'!P42,'2. Collected Data'!P142,'2. Collected Data'!P242))</f>
        <v>0</v>
      </c>
      <c r="Q42" s="47">
        <f>IF(COUNT('2. Collected Data'!Q42,'2. Collected Data'!Q142,'2. Collected Data'!Q242)&lt;=1,"",AVERAGE('2. Collected Data'!Q42,'2. Collected Data'!Q142,'2. Collected Data'!Q242))</f>
        <v>401</v>
      </c>
      <c r="R42" s="47">
        <f>IF(COUNT('2. Collected Data'!R42,'2. Collected Data'!R142,'2. Collected Data'!R242)&lt;=1,"",AVERAGE('2. Collected Data'!R42,'2. Collected Data'!R142,'2. Collected Data'!R242))</f>
        <v>1</v>
      </c>
      <c r="S42" s="47">
        <f>IF(COUNT('2. Collected Data'!S42,'2. Collected Data'!S142,'2. Collected Data'!S242)&lt;=1,"",AVERAGE('2. Collected Data'!S42,'2. Collected Data'!S142,'2. Collected Data'!S242))</f>
        <v>0</v>
      </c>
      <c r="T42" s="47">
        <f>IF(COUNT('2. Collected Data'!T42,'2. Collected Data'!T142,'2. Collected Data'!T242)&lt;=1,"",AVERAGE('2. Collected Data'!T42,'2. Collected Data'!T142,'2. Collected Data'!T242))</f>
        <v>0</v>
      </c>
      <c r="U42" s="47">
        <f>IF(COUNT('2. Collected Data'!U42,'2. Collected Data'!U142,'2. Collected Data'!U242)&lt;=1,"",AVERAGE('2. Collected Data'!U42,'2. Collected Data'!U142,'2. Collected Data'!U242))</f>
        <v>300</v>
      </c>
      <c r="V42" s="47">
        <f>IF(COUNT('2. Collected Data'!V42,'2. Collected Data'!V142,'2. Collected Data'!V242)&lt;=1,"",AVERAGE('2. Collected Data'!V42,'2. Collected Data'!V142,'2. Collected Data'!V242))</f>
        <v>0</v>
      </c>
      <c r="W42" s="47">
        <f>IF(COUNT('2. Collected Data'!W42,'2. Collected Data'!W142,'2. Collected Data'!W242)&lt;=1,"",AVERAGE('2. Collected Data'!W42,'2. Collected Data'!W142,'2. Collected Data'!W242))</f>
        <v>0</v>
      </c>
      <c r="X42" s="47">
        <f>IF(COUNT('2. Collected Data'!X42,'2. Collected Data'!X142,'2. Collected Data'!X242)&lt;=1,"",AVERAGE('2. Collected Data'!X42,'2. Collected Data'!X142,'2. Collected Data'!X242))</f>
        <v>0</v>
      </c>
      <c r="Y42" s="47">
        <f>IF(COUNT('2. Collected Data'!Y42,'2. Collected Data'!Y142,'2. Collected Data'!Y242)&lt;=1,"",AVERAGE('2. Collected Data'!Y42,'2. Collected Data'!Y142,'2. Collected Data'!Y242))</f>
        <v>664</v>
      </c>
      <c r="Z42" s="47">
        <f>IF(COUNT('2. Collected Data'!Z42,'2. Collected Data'!Z142,'2. Collected Data'!Z242)&lt;=1,"",AVERAGE('2. Collected Data'!Z42,'2. Collected Data'!Z142,'2. Collected Data'!Z242))</f>
        <v>0</v>
      </c>
      <c r="AA42" s="185">
        <f>IF(COUNT('2. Collected Data'!AA42,'2. Collected Data'!AA142,'2. Collected Data'!AA242)&lt;=1,"",AVERAGE('2. Collected Data'!AA42,'2. Collected Data'!AA142,'2. Collected Data'!AA242))</f>
        <v>0.46</v>
      </c>
      <c r="AB42" s="185">
        <f>IF(COUNT('2. Collected Data'!AB42,'2. Collected Data'!AB142,'2. Collected Data'!AB242)&lt;=1,"",AVERAGE('2. Collected Data'!AB42,'2. Collected Data'!AB142,'2. Collected Data'!AB242))</f>
        <v>0.54</v>
      </c>
      <c r="AC42" s="185">
        <f>IF(COUNT('2. Collected Data'!AC42,'2. Collected Data'!AC142,'2. Collected Data'!AC242)&lt;=1,"",AVERAGE('2. Collected Data'!AC42,'2. Collected Data'!AC142,'2. Collected Data'!AC242))</f>
        <v>0</v>
      </c>
      <c r="AD42" s="47">
        <f>IF(COUNT('2. Collected Data'!AD42,'2. Collected Data'!AD142,'2. Collected Data'!AD242)&lt;=1,"",AVERAGE('2. Collected Data'!AD42,'2. Collected Data'!AD142,'2. Collected Data'!AD242))</f>
        <v>107</v>
      </c>
      <c r="AE42" s="47">
        <f>IF(COUNT('2. Collected Data'!AE42,'2. Collected Data'!AE142,'2. Collected Data'!AE242)&lt;=1,"",AVERAGE('2. Collected Data'!AE42,'2. Collected Data'!AE142,'2. Collected Data'!AE242))</f>
        <v>209630</v>
      </c>
      <c r="AF42" s="47">
        <f>IF(COUNT('2. Collected Data'!AF42,'2. Collected Data'!AF142,'2. Collected Data'!AF242)&lt;=1,"",AVERAGE('2. Collected Data'!AF42,'2. Collected Data'!AF142,'2. Collected Data'!AF242))</f>
        <v>44</v>
      </c>
      <c r="AG42" s="85">
        <f>IF(COUNT('2. Collected Data'!AG42,'2. Collected Data'!AG142,'2. Collected Data'!AG242)&lt;=1,"",AVERAGE('2. Collected Data'!AG42,'2. Collected Data'!AG142,'2. Collected Data'!AG242))</f>
        <v>232000</v>
      </c>
      <c r="AH42" s="88"/>
      <c r="AI42" s="123">
        <f>IF(COUNT('2. Collected Data'!AI42,'2. Collected Data'!AI142,'2. Collected Data'!AI242)&lt;=1,"",AVERAGE('2. Collected Data'!AI42,'2. Collected Data'!AI142,'2. Collected Data'!AI242))</f>
        <v>175420.5</v>
      </c>
      <c r="AJ42" s="47">
        <f>IF(COUNT('2. Collected Data'!AJ42,'2. Collected Data'!AJ142,'2. Collected Data'!AJ242)&lt;=1,"",AVERAGE('2. Collected Data'!AJ42,'2. Collected Data'!AJ142,'2. Collected Data'!AJ242))</f>
        <v>67097.53333333334</v>
      </c>
      <c r="AK42" s="47">
        <f>IF(COUNT('2. Collected Data'!AK42,'2. Collected Data'!AK142,'2. Collected Data'!AK242)&lt;=1,"",AVERAGE('2. Collected Data'!AK42,'2. Collected Data'!AK142,'2. Collected Data'!AK242))</f>
        <v>0</v>
      </c>
      <c r="AL42" s="47">
        <f>IF(COUNT('2. Collected Data'!AL42,'2. Collected Data'!AL142,'2. Collected Data'!AL242)&lt;=1,"",AVERAGE('2. Collected Data'!AL42,'2. Collected Data'!AL142,'2. Collected Data'!AL242))</f>
        <v>35773.326666666668</v>
      </c>
      <c r="AM42" s="47">
        <f>IF(COUNT('2. Collected Data'!AM42,'2. Collected Data'!AM142,'2. Collected Data'!AM242)&lt;=1,"",AVERAGE('2. Collected Data'!AM42,'2. Collected Data'!AM142,'2. Collected Data'!AM242))</f>
        <v>16536.446666666667</v>
      </c>
      <c r="AN42" s="122"/>
      <c r="AO42" s="49">
        <f>IF(COUNT('2. Collected Data'!AO42,'2. Collected Data'!AO142,'2. Collected Data'!AO242)&lt;=1,"",AVERAGE('2. Collected Data'!AO42,'2. Collected Data'!AO142,'2. Collected Data'!AO242))</f>
        <v>5540.5</v>
      </c>
      <c r="AP42" s="47">
        <f>IF(COUNT('2. Collected Data'!AP42,'2. Collected Data'!AP142,'2. Collected Data'!AP242)&lt;=1,"",AVERAGE('2. Collected Data'!AP42,'2. Collected Data'!AP142,'2. Collected Data'!AP242))</f>
        <v>30283</v>
      </c>
      <c r="AQ42" s="47">
        <f>IF(COUNT('2. Collected Data'!AQ42,'2. Collected Data'!AQ142,'2. Collected Data'!AQ242)&lt;=1,"",AVERAGE('2. Collected Data'!AQ42,'2. Collected Data'!AQ142,'2. Collected Data'!AQ242))</f>
        <v>107552.66666666667</v>
      </c>
      <c r="AR42" s="47">
        <f>IF(COUNT('2. Collected Data'!AR42,'2. Collected Data'!AR142,'2. Collected Data'!AR242)&lt;=1,"",AVERAGE('2. Collected Data'!AR42,'2. Collected Data'!AR142,'2. Collected Data'!AR242))</f>
        <v>0</v>
      </c>
      <c r="AS42" s="47">
        <f>IF(COUNT('2. Collected Data'!AS42,'2. Collected Data'!AS142,'2. Collected Data'!AS242)&lt;=1,"",AVERAGE('2. Collected Data'!AS42,'2. Collected Data'!AS142,'2. Collected Data'!AS242))</f>
        <v>54577.666666666664</v>
      </c>
      <c r="AT42" s="47">
        <f>IF(COUNT('2. Collected Data'!AT42,'2. Collected Data'!AT142,'2. Collected Data'!AT242)&lt;=1,"",AVERAGE('2. Collected Data'!AT42,'2. Collected Data'!AT142,'2. Collected Data'!AT242))</f>
        <v>0</v>
      </c>
      <c r="AU42" s="85">
        <f>IF(COUNT('2. Collected Data'!AU42,'2. Collected Data'!AU142,'2. Collected Data'!AU242)&lt;=1,"",AVERAGE('2. Collected Data'!AU42,'2. Collected Data'!AU142,'2. Collected Data'!AU242))</f>
        <v>0</v>
      </c>
      <c r="AV42" s="88"/>
      <c r="AW42" s="185">
        <f>IF(COUNT('2. Collected Data'!AW42,'2. Collected Data'!AW142,'2. Collected Data'!AW242)&lt;=1,"",AVERAGE('2. Collected Data'!AW42,'2. Collected Data'!AW142,'2. Collected Data'!AW242))</f>
        <v>0.89999999999999991</v>
      </c>
      <c r="AX42" s="185">
        <f>IF(COUNT('2. Collected Data'!AX42,'2. Collected Data'!AX142,'2. Collected Data'!AX242)&lt;=1,"",AVERAGE('2. Collected Data'!AX42,'2. Collected Data'!AX142,'2. Collected Data'!AX242))</f>
        <v>0.10000000000000002</v>
      </c>
      <c r="AY42" s="50"/>
      <c r="AZ42" s="91"/>
      <c r="BA42" s="88"/>
      <c r="BB42" s="78">
        <f>IF(COUNT('2. Collected Data'!BB42,'2. Collected Data'!BB142,'2. Collected Data'!BB242)&lt;=1,"",AVERAGE('2. Collected Data'!BB42,'2. Collected Data'!BB142,'2. Collected Data'!BB242))</f>
        <v>59.463333333333331</v>
      </c>
      <c r="BC42" s="75">
        <f>IF(COUNT('2. Collected Data'!BC42,'2. Collected Data'!BC142,'2. Collected Data'!BC242)&lt;=1,"",AVERAGE('2. Collected Data'!BC42,'2. Collected Data'!BC142,'2. Collected Data'!BC242))</f>
        <v>14108229.626666667</v>
      </c>
      <c r="BD42" s="75">
        <f>IF(COUNT('2. Collected Data'!BD42,'2. Collected Data'!BD142,'2. Collected Data'!BD242)&lt;=1,"",AVERAGE('2. Collected Data'!BD42,'2. Collected Data'!BD142,'2. Collected Data'!BD242))</f>
        <v>9155449.666666666</v>
      </c>
      <c r="BE42" s="75">
        <f>IF(COUNT('2. Collected Data'!BE42,'2. Collected Data'!BE142,'2. Collected Data'!BE242)&lt;=1,"",AVERAGE('2. Collected Data'!BE42,'2. Collected Data'!BE142,'2. Collected Data'!BE242))</f>
        <v>12269650.593333334</v>
      </c>
      <c r="BF42" s="75">
        <f>IF(COUNT('2. Collected Data'!BF42,'2. Collected Data'!BF142,'2. Collected Data'!BF242)&lt;=1,"",AVERAGE('2. Collected Data'!BF42,'2. Collected Data'!BF142,'2. Collected Data'!BF242))</f>
        <v>40932257.673333332</v>
      </c>
      <c r="BG42" s="50"/>
      <c r="BH42" s="78">
        <f>IF(COUNT('2. Collected Data'!BH42,'2. Collected Data'!BH142,'2. Collected Data'!BH242)&lt;=1,"",AVERAGE('2. Collected Data'!BH42,'2. Collected Data'!BH142,'2. Collected Data'!BH242))</f>
        <v>60.523333333333333</v>
      </c>
      <c r="BI42" s="130"/>
      <c r="BJ42" s="50"/>
    </row>
    <row r="43" spans="1:62" s="51" customFormat="1" ht="11.25" customHeight="1" x14ac:dyDescent="0.15">
      <c r="A43" s="89" t="s">
        <v>157</v>
      </c>
      <c r="B43" s="172"/>
      <c r="C43" s="350"/>
      <c r="D43" s="350"/>
      <c r="E43" s="350"/>
      <c r="F43" s="350"/>
      <c r="G43" s="45" t="str">
        <f>IF(COUNT('2. Collected Data'!G43,'2. Collected Data'!G143,'2. Collected Data'!G243)&lt;=1,"",AVERAGE('2. Collected Data'!G43,'2. Collected Data'!G143,'2. Collected Data'!G243))</f>
        <v/>
      </c>
      <c r="H43" s="47" t="str">
        <f>IF(COUNT('2. Collected Data'!H43,'2. Collected Data'!H143,'2. Collected Data'!H243)&lt;=1,"",AVERAGE('2. Collected Data'!H43,'2. Collected Data'!H143,'2. Collected Data'!H243))</f>
        <v/>
      </c>
      <c r="I43" s="47" t="str">
        <f>IF(COUNT('2. Collected Data'!I43,'2. Collected Data'!I143,'2. Collected Data'!I243)&lt;=1,"",AVERAGE('2. Collected Data'!I43,'2. Collected Data'!I143,'2. Collected Data'!I243))</f>
        <v/>
      </c>
      <c r="J43" s="47" t="str">
        <f>IF(COUNT('2. Collected Data'!J43,'2. Collected Data'!J143,'2. Collected Data'!J243)&lt;=1,"",AVERAGE('2. Collected Data'!J43,'2. Collected Data'!J143,'2. Collected Data'!J243))</f>
        <v/>
      </c>
      <c r="K43" s="47" t="str">
        <f>IF(COUNT('2. Collected Data'!K43,'2. Collected Data'!K143,'2. Collected Data'!K243)&lt;=1,"",AVERAGE('2. Collected Data'!K43,'2. Collected Data'!K143,'2. Collected Data'!K243))</f>
        <v/>
      </c>
      <c r="L43" s="47" t="str">
        <f>IF(COUNT('2. Collected Data'!L43,'2. Collected Data'!L143,'2. Collected Data'!L243)&lt;=1,"",AVERAGE('2. Collected Data'!L43,'2. Collected Data'!L143,'2. Collected Data'!L243))</f>
        <v/>
      </c>
      <c r="M43" s="47" t="str">
        <f>IF(COUNT('2. Collected Data'!M43,'2. Collected Data'!M143,'2. Collected Data'!M243)&lt;=1,"",AVERAGE('2. Collected Data'!M43,'2. Collected Data'!M143,'2. Collected Data'!M243))</f>
        <v/>
      </c>
      <c r="N43" s="47" t="str">
        <f>IF(COUNT('2. Collected Data'!N43,'2. Collected Data'!N143,'2. Collected Data'!N243)&lt;=1,"",AVERAGE('2. Collected Data'!N43,'2. Collected Data'!N143,'2. Collected Data'!N243))</f>
        <v/>
      </c>
      <c r="O43" s="47" t="str">
        <f>IF(COUNT('2. Collected Data'!O43,'2. Collected Data'!O143,'2. Collected Data'!O243)&lt;=1,"",AVERAGE('2. Collected Data'!O43,'2. Collected Data'!O143,'2. Collected Data'!O243))</f>
        <v/>
      </c>
      <c r="P43" s="47" t="str">
        <f>IF(COUNT('2. Collected Data'!P43,'2. Collected Data'!P143,'2. Collected Data'!P243)&lt;=1,"",AVERAGE('2. Collected Data'!P43,'2. Collected Data'!P143,'2. Collected Data'!P243))</f>
        <v/>
      </c>
      <c r="Q43" s="47" t="str">
        <f>IF(COUNT('2. Collected Data'!Q43,'2. Collected Data'!Q143,'2. Collected Data'!Q243)&lt;=1,"",AVERAGE('2. Collected Data'!Q43,'2. Collected Data'!Q143,'2. Collected Data'!Q243))</f>
        <v/>
      </c>
      <c r="R43" s="47" t="str">
        <f>IF(COUNT('2. Collected Data'!R43,'2. Collected Data'!R143,'2. Collected Data'!R243)&lt;=1,"",AVERAGE('2. Collected Data'!R43,'2. Collected Data'!R143,'2. Collected Data'!R243))</f>
        <v/>
      </c>
      <c r="S43" s="47" t="str">
        <f>IF(COUNT('2. Collected Data'!S43,'2. Collected Data'!S143,'2. Collected Data'!S243)&lt;=1,"",AVERAGE('2. Collected Data'!S43,'2. Collected Data'!S143,'2. Collected Data'!S243))</f>
        <v/>
      </c>
      <c r="T43" s="47" t="str">
        <f>IF(COUNT('2. Collected Data'!T43,'2. Collected Data'!T143,'2. Collected Data'!T243)&lt;=1,"",AVERAGE('2. Collected Data'!T43,'2. Collected Data'!T143,'2. Collected Data'!T243))</f>
        <v/>
      </c>
      <c r="U43" s="47" t="str">
        <f>IF(COUNT('2. Collected Data'!U43,'2. Collected Data'!U143,'2. Collected Data'!U243)&lt;=1,"",AVERAGE('2. Collected Data'!U43,'2. Collected Data'!U143,'2. Collected Data'!U243))</f>
        <v/>
      </c>
      <c r="V43" s="47" t="str">
        <f>IF(COUNT('2. Collected Data'!V43,'2. Collected Data'!V143,'2. Collected Data'!V243)&lt;=1,"",AVERAGE('2. Collected Data'!V43,'2. Collected Data'!V143,'2. Collected Data'!V243))</f>
        <v/>
      </c>
      <c r="W43" s="47" t="str">
        <f>IF(COUNT('2. Collected Data'!W43,'2. Collected Data'!W143,'2. Collected Data'!W243)&lt;=1,"",AVERAGE('2. Collected Data'!W43,'2. Collected Data'!W143,'2. Collected Data'!W243))</f>
        <v/>
      </c>
      <c r="X43" s="47" t="str">
        <f>IF(COUNT('2. Collected Data'!X43,'2. Collected Data'!X143,'2. Collected Data'!X243)&lt;=1,"",AVERAGE('2. Collected Data'!X43,'2. Collected Data'!X143,'2. Collected Data'!X243))</f>
        <v/>
      </c>
      <c r="Y43" s="47" t="str">
        <f>IF(COUNT('2. Collected Data'!Y43,'2. Collected Data'!Y143,'2. Collected Data'!Y243)&lt;=1,"",AVERAGE('2. Collected Data'!Y43,'2. Collected Data'!Y143,'2. Collected Data'!Y243))</f>
        <v/>
      </c>
      <c r="Z43" s="47" t="str">
        <f>IF(COUNT('2. Collected Data'!Z43,'2. Collected Data'!Z143,'2. Collected Data'!Z243)&lt;=1,"",AVERAGE('2. Collected Data'!Z43,'2. Collected Data'!Z143,'2. Collected Data'!Z243))</f>
        <v/>
      </c>
      <c r="AA43" s="185" t="str">
        <f>IF(COUNT('2. Collected Data'!AA43,'2. Collected Data'!AA143,'2. Collected Data'!AA243)&lt;=1,"",AVERAGE('2. Collected Data'!AA43,'2. Collected Data'!AA143,'2. Collected Data'!AA243))</f>
        <v/>
      </c>
      <c r="AB43" s="185" t="str">
        <f>IF(COUNT('2. Collected Data'!AB43,'2. Collected Data'!AB143,'2. Collected Data'!AB243)&lt;=1,"",AVERAGE('2. Collected Data'!AB43,'2. Collected Data'!AB143,'2. Collected Data'!AB243))</f>
        <v/>
      </c>
      <c r="AC43" s="185" t="str">
        <f>IF(COUNT('2. Collected Data'!AC43,'2. Collected Data'!AC143,'2. Collected Data'!AC243)&lt;=1,"",AVERAGE('2. Collected Data'!AC43,'2. Collected Data'!AC143,'2. Collected Data'!AC243))</f>
        <v/>
      </c>
      <c r="AD43" s="47" t="str">
        <f>IF(COUNT('2. Collected Data'!AD43,'2. Collected Data'!AD143,'2. Collected Data'!AD243)&lt;=1,"",AVERAGE('2. Collected Data'!AD43,'2. Collected Data'!AD143,'2. Collected Data'!AD243))</f>
        <v/>
      </c>
      <c r="AE43" s="47" t="str">
        <f>IF(COUNT('2. Collected Data'!AE43,'2. Collected Data'!AE143,'2. Collected Data'!AE243)&lt;=1,"",AVERAGE('2. Collected Data'!AE43,'2. Collected Data'!AE143,'2. Collected Data'!AE243))</f>
        <v/>
      </c>
      <c r="AF43" s="47" t="str">
        <f>IF(COUNT('2. Collected Data'!AF43,'2. Collected Data'!AF143,'2. Collected Data'!AF243)&lt;=1,"",AVERAGE('2. Collected Data'!AF43,'2. Collected Data'!AF143,'2. Collected Data'!AF243))</f>
        <v/>
      </c>
      <c r="AG43" s="85" t="str">
        <f>IF(COUNT('2. Collected Data'!AG43,'2. Collected Data'!AG143,'2. Collected Data'!AG243)&lt;=1,"",AVERAGE('2. Collected Data'!AG43,'2. Collected Data'!AG143,'2. Collected Data'!AG243))</f>
        <v/>
      </c>
      <c r="AH43" s="88"/>
      <c r="AI43" s="121" t="str">
        <f>IF(COUNT('2. Collected Data'!AI43,'2. Collected Data'!AI143,'2. Collected Data'!AI243)&lt;=1,"",AVERAGE('2. Collected Data'!AI43,'2. Collected Data'!AI143,'2. Collected Data'!AI243))</f>
        <v/>
      </c>
      <c r="AJ43" s="47" t="str">
        <f>IF(COUNT('2. Collected Data'!AJ43,'2. Collected Data'!AJ143,'2. Collected Data'!AJ243)&lt;=1,"",AVERAGE('2. Collected Data'!AJ43,'2. Collected Data'!AJ143,'2. Collected Data'!AJ243))</f>
        <v/>
      </c>
      <c r="AK43" s="47" t="str">
        <f>IF(COUNT('2. Collected Data'!AK43,'2. Collected Data'!AK143,'2. Collected Data'!AK243)&lt;=1,"",AVERAGE('2. Collected Data'!AK43,'2. Collected Data'!AK143,'2. Collected Data'!AK243))</f>
        <v/>
      </c>
      <c r="AL43" s="47" t="str">
        <f>IF(COUNT('2. Collected Data'!AL43,'2. Collected Data'!AL143,'2. Collected Data'!AL243)&lt;=1,"",AVERAGE('2. Collected Data'!AL43,'2. Collected Data'!AL143,'2. Collected Data'!AL243))</f>
        <v/>
      </c>
      <c r="AM43" s="47" t="str">
        <f>IF(COUNT('2. Collected Data'!AM43,'2. Collected Data'!AM143,'2. Collected Data'!AM243)&lt;=1,"",AVERAGE('2. Collected Data'!AM43,'2. Collected Data'!AM143,'2. Collected Data'!AM243))</f>
        <v/>
      </c>
      <c r="AN43" s="122"/>
      <c r="AO43" s="47" t="str">
        <f>IF(COUNT('2. Collected Data'!AO43,'2. Collected Data'!AO143,'2. Collected Data'!AO243)&lt;=1,"",AVERAGE('2. Collected Data'!AO43,'2. Collected Data'!AO143,'2. Collected Data'!AO243))</f>
        <v/>
      </c>
      <c r="AP43" s="47" t="str">
        <f>IF(COUNT('2. Collected Data'!AP43,'2. Collected Data'!AP143,'2. Collected Data'!AP243)&lt;=1,"",AVERAGE('2. Collected Data'!AP43,'2. Collected Data'!AP143,'2. Collected Data'!AP243))</f>
        <v/>
      </c>
      <c r="AQ43" s="47" t="str">
        <f>IF(COUNT('2. Collected Data'!AQ43,'2. Collected Data'!AQ143,'2. Collected Data'!AQ243)&lt;=1,"",AVERAGE('2. Collected Data'!AQ43,'2. Collected Data'!AQ143,'2. Collected Data'!AQ243))</f>
        <v/>
      </c>
      <c r="AR43" s="47" t="str">
        <f>IF(COUNT('2. Collected Data'!AR43,'2. Collected Data'!AR143,'2. Collected Data'!AR243)&lt;=1,"",AVERAGE('2. Collected Data'!AR43,'2. Collected Data'!AR143,'2. Collected Data'!AR243))</f>
        <v/>
      </c>
      <c r="AS43" s="47" t="str">
        <f>IF(COUNT('2. Collected Data'!AS43,'2. Collected Data'!AS143,'2. Collected Data'!AS243)&lt;=1,"",AVERAGE('2. Collected Data'!AS43,'2. Collected Data'!AS143,'2. Collected Data'!AS243))</f>
        <v/>
      </c>
      <c r="AT43" s="47" t="str">
        <f>IF(COUNT('2. Collected Data'!AT43,'2. Collected Data'!AT143,'2. Collected Data'!AT243)&lt;=1,"",AVERAGE('2. Collected Data'!AT43,'2. Collected Data'!AT143,'2. Collected Data'!AT243))</f>
        <v/>
      </c>
      <c r="AU43" s="85" t="str">
        <f>IF(COUNT('2. Collected Data'!AU43,'2. Collected Data'!AU143,'2. Collected Data'!AU243)&lt;=1,"",AVERAGE('2. Collected Data'!AU43,'2. Collected Data'!AU143,'2. Collected Data'!AU243))</f>
        <v/>
      </c>
      <c r="AV43" s="88"/>
      <c r="AW43" s="185" t="str">
        <f>IF(COUNT('2. Collected Data'!AW43,'2. Collected Data'!AW143,'2. Collected Data'!AW243)&lt;=1,"",AVERAGE('2. Collected Data'!AW43,'2. Collected Data'!AW143,'2. Collected Data'!AW243))</f>
        <v/>
      </c>
      <c r="AX43" s="185" t="str">
        <f>IF(COUNT('2. Collected Data'!AX43,'2. Collected Data'!AX143,'2. Collected Data'!AX243)&lt;=1,"",AVERAGE('2. Collected Data'!AX43,'2. Collected Data'!AX143,'2. Collected Data'!AX243))</f>
        <v/>
      </c>
      <c r="AY43" s="50"/>
      <c r="AZ43" s="91"/>
      <c r="BA43" s="88"/>
      <c r="BB43" s="78" t="str">
        <f>IF(COUNT('2. Collected Data'!BB43,'2. Collected Data'!BB143,'2. Collected Data'!BB243)&lt;=1,"",AVERAGE('2. Collected Data'!BB43,'2. Collected Data'!BB143,'2. Collected Data'!BB243))</f>
        <v/>
      </c>
      <c r="BC43" s="75" t="str">
        <f>IF(COUNT('2. Collected Data'!BC43,'2. Collected Data'!BC143,'2. Collected Data'!BC243)&lt;=1,"",AVERAGE('2. Collected Data'!BC43,'2. Collected Data'!BC143,'2. Collected Data'!BC243))</f>
        <v/>
      </c>
      <c r="BD43" s="75" t="str">
        <f>IF(COUNT('2. Collected Data'!BD43,'2. Collected Data'!BD143,'2. Collected Data'!BD243)&lt;=1,"",AVERAGE('2. Collected Data'!BD43,'2. Collected Data'!BD143,'2. Collected Data'!BD243))</f>
        <v/>
      </c>
      <c r="BE43" s="75" t="str">
        <f>IF(COUNT('2. Collected Data'!BE43,'2. Collected Data'!BE143,'2. Collected Data'!BE243)&lt;=1,"",AVERAGE('2. Collected Data'!BE43,'2. Collected Data'!BE143,'2. Collected Data'!BE243))</f>
        <v/>
      </c>
      <c r="BF43" s="75" t="str">
        <f>IF(COUNT('2. Collected Data'!BF43,'2. Collected Data'!BF143,'2. Collected Data'!BF243)&lt;=1,"",AVERAGE('2. Collected Data'!BF43,'2. Collected Data'!BF143,'2. Collected Data'!BF243))</f>
        <v/>
      </c>
      <c r="BG43" s="50"/>
      <c r="BH43" s="78" t="str">
        <f>IF(COUNT('2. Collected Data'!BH43,'2. Collected Data'!BH143,'2. Collected Data'!BH243)&lt;=1,"",AVERAGE('2. Collected Data'!BH43,'2. Collected Data'!BH143,'2. Collected Data'!BH243))</f>
        <v/>
      </c>
      <c r="BI43" s="130"/>
      <c r="BJ43" s="50"/>
    </row>
    <row r="44" spans="1:62" s="51" customFormat="1" ht="11.25" customHeight="1" x14ac:dyDescent="0.15">
      <c r="A44" s="89" t="s">
        <v>355</v>
      </c>
      <c r="B44" s="172"/>
      <c r="C44" s="350"/>
      <c r="D44" s="350"/>
      <c r="E44" s="350"/>
      <c r="F44" s="350"/>
      <c r="G44" s="45" t="str">
        <f>IF(COUNT('2. Collected Data'!G44,'2. Collected Data'!G144,'2. Collected Data'!G244)&lt;=1,"",AVERAGE('2. Collected Data'!G44,'2. Collected Data'!G144,'2. Collected Data'!G244))</f>
        <v/>
      </c>
      <c r="H44" s="47" t="str">
        <f>IF(COUNT('2. Collected Data'!H44,'2. Collected Data'!H144,'2. Collected Data'!H244)&lt;=1,"",AVERAGE('2. Collected Data'!H44,'2. Collected Data'!H144,'2. Collected Data'!H244))</f>
        <v/>
      </c>
      <c r="I44" s="47" t="str">
        <f>IF(COUNT('2. Collected Data'!I44,'2. Collected Data'!I144,'2. Collected Data'!I244)&lt;=1,"",AVERAGE('2. Collected Data'!I44,'2. Collected Data'!I144,'2. Collected Data'!I244))</f>
        <v/>
      </c>
      <c r="J44" s="47" t="str">
        <f>IF(COUNT('2. Collected Data'!J44,'2. Collected Data'!J144,'2. Collected Data'!J244)&lt;=1,"",AVERAGE('2. Collected Data'!J44,'2. Collected Data'!J144,'2. Collected Data'!J244))</f>
        <v/>
      </c>
      <c r="K44" s="47" t="str">
        <f>IF(COUNT('2. Collected Data'!K44,'2. Collected Data'!K144,'2. Collected Data'!K244)&lt;=1,"",AVERAGE('2. Collected Data'!K44,'2. Collected Data'!K144,'2. Collected Data'!K244))</f>
        <v/>
      </c>
      <c r="L44" s="47" t="str">
        <f>IF(COUNT('2. Collected Data'!L44,'2. Collected Data'!L144,'2. Collected Data'!L244)&lt;=1,"",AVERAGE('2. Collected Data'!L44,'2. Collected Data'!L144,'2. Collected Data'!L244))</f>
        <v/>
      </c>
      <c r="M44" s="47" t="str">
        <f>IF(COUNT('2. Collected Data'!M44,'2. Collected Data'!M144,'2. Collected Data'!M244)&lt;=1,"",AVERAGE('2. Collected Data'!M44,'2. Collected Data'!M144,'2. Collected Data'!M244))</f>
        <v/>
      </c>
      <c r="N44" s="47" t="str">
        <f>IF(COUNT('2. Collected Data'!N44,'2. Collected Data'!N144,'2. Collected Data'!N244)&lt;=1,"",AVERAGE('2. Collected Data'!N44,'2. Collected Data'!N144,'2. Collected Data'!N244))</f>
        <v/>
      </c>
      <c r="O44" s="47" t="str">
        <f>IF(COUNT('2. Collected Data'!O44,'2. Collected Data'!O144,'2. Collected Data'!O244)&lt;=1,"",AVERAGE('2. Collected Data'!O44,'2. Collected Data'!O144,'2. Collected Data'!O244))</f>
        <v/>
      </c>
      <c r="P44" s="47" t="str">
        <f>IF(COUNT('2. Collected Data'!P44,'2. Collected Data'!P144,'2. Collected Data'!P244)&lt;=1,"",AVERAGE('2. Collected Data'!P44,'2. Collected Data'!P144,'2. Collected Data'!P244))</f>
        <v/>
      </c>
      <c r="Q44" s="47" t="str">
        <f>IF(COUNT('2. Collected Data'!Q44,'2. Collected Data'!Q144,'2. Collected Data'!Q244)&lt;=1,"",AVERAGE('2. Collected Data'!Q44,'2. Collected Data'!Q144,'2. Collected Data'!Q244))</f>
        <v/>
      </c>
      <c r="R44" s="47" t="str">
        <f>IF(COUNT('2. Collected Data'!R44,'2. Collected Data'!R144,'2. Collected Data'!R244)&lt;=1,"",AVERAGE('2. Collected Data'!R44,'2. Collected Data'!R144,'2. Collected Data'!R244))</f>
        <v/>
      </c>
      <c r="S44" s="47" t="str">
        <f>IF(COUNT('2. Collected Data'!S44,'2. Collected Data'!S144,'2. Collected Data'!S244)&lt;=1,"",AVERAGE('2. Collected Data'!S44,'2. Collected Data'!S144,'2. Collected Data'!S244))</f>
        <v/>
      </c>
      <c r="T44" s="47" t="str">
        <f>IF(COUNT('2. Collected Data'!T44,'2. Collected Data'!T144,'2. Collected Data'!T244)&lt;=1,"",AVERAGE('2. Collected Data'!T44,'2. Collected Data'!T144,'2. Collected Data'!T244))</f>
        <v/>
      </c>
      <c r="U44" s="47" t="str">
        <f>IF(COUNT('2. Collected Data'!U44,'2. Collected Data'!U144,'2. Collected Data'!U244)&lt;=1,"",AVERAGE('2. Collected Data'!U44,'2. Collected Data'!U144,'2. Collected Data'!U244))</f>
        <v/>
      </c>
      <c r="V44" s="47" t="str">
        <f>IF(COUNT('2. Collected Data'!V44,'2. Collected Data'!V144,'2. Collected Data'!V244)&lt;=1,"",AVERAGE('2. Collected Data'!V44,'2. Collected Data'!V144,'2. Collected Data'!V244))</f>
        <v/>
      </c>
      <c r="W44" s="47" t="str">
        <f>IF(COUNT('2. Collected Data'!W44,'2. Collected Data'!W144,'2. Collected Data'!W244)&lt;=1,"",AVERAGE('2. Collected Data'!W44,'2. Collected Data'!W144,'2. Collected Data'!W244))</f>
        <v/>
      </c>
      <c r="X44" s="47" t="str">
        <f>IF(COUNT('2. Collected Data'!X44,'2. Collected Data'!X144,'2. Collected Data'!X244)&lt;=1,"",AVERAGE('2. Collected Data'!X44,'2. Collected Data'!X144,'2. Collected Data'!X244))</f>
        <v/>
      </c>
      <c r="Y44" s="47" t="str">
        <f>IF(COUNT('2. Collected Data'!Y44,'2. Collected Data'!Y144,'2. Collected Data'!Y244)&lt;=1,"",AVERAGE('2. Collected Data'!Y44,'2. Collected Data'!Y144,'2. Collected Data'!Y244))</f>
        <v/>
      </c>
      <c r="Z44" s="47" t="str">
        <f>IF(COUNT('2. Collected Data'!Z44,'2. Collected Data'!Z144,'2. Collected Data'!Z244)&lt;=1,"",AVERAGE('2. Collected Data'!Z44,'2. Collected Data'!Z144,'2. Collected Data'!Z244))</f>
        <v/>
      </c>
      <c r="AA44" s="185" t="str">
        <f>IF(COUNT('2. Collected Data'!AA44,'2. Collected Data'!AA144,'2. Collected Data'!AA244)&lt;=1,"",AVERAGE('2. Collected Data'!AA44,'2. Collected Data'!AA144,'2. Collected Data'!AA244))</f>
        <v/>
      </c>
      <c r="AB44" s="185" t="str">
        <f>IF(COUNT('2. Collected Data'!AB44,'2. Collected Data'!AB144,'2. Collected Data'!AB244)&lt;=1,"",AVERAGE('2. Collected Data'!AB44,'2. Collected Data'!AB144,'2. Collected Data'!AB244))</f>
        <v/>
      </c>
      <c r="AC44" s="185" t="str">
        <f>IF(COUNT('2. Collected Data'!AC44,'2. Collected Data'!AC144,'2. Collected Data'!AC244)&lt;=1,"",AVERAGE('2. Collected Data'!AC44,'2. Collected Data'!AC144,'2. Collected Data'!AC244))</f>
        <v/>
      </c>
      <c r="AD44" s="47" t="str">
        <f>IF(COUNT('2. Collected Data'!AD44,'2. Collected Data'!AD144,'2. Collected Data'!AD244)&lt;=1,"",AVERAGE('2. Collected Data'!AD44,'2. Collected Data'!AD144,'2. Collected Data'!AD244))</f>
        <v/>
      </c>
      <c r="AE44" s="47" t="str">
        <f>IF(COUNT('2. Collected Data'!AE44,'2. Collected Data'!AE144,'2. Collected Data'!AE244)&lt;=1,"",AVERAGE('2. Collected Data'!AE44,'2. Collected Data'!AE144,'2. Collected Data'!AE244))</f>
        <v/>
      </c>
      <c r="AF44" s="47" t="str">
        <f>IF(COUNT('2. Collected Data'!AF44,'2. Collected Data'!AF144,'2. Collected Data'!AF244)&lt;=1,"",AVERAGE('2. Collected Data'!AF44,'2. Collected Data'!AF144,'2. Collected Data'!AF244))</f>
        <v/>
      </c>
      <c r="AG44" s="85" t="str">
        <f>IF(COUNT('2. Collected Data'!AG44,'2. Collected Data'!AG144,'2. Collected Data'!AG244)&lt;=1,"",AVERAGE('2. Collected Data'!AG44,'2. Collected Data'!AG144,'2. Collected Data'!AG244))</f>
        <v/>
      </c>
      <c r="AH44" s="88"/>
      <c r="AI44" s="121" t="str">
        <f>IF(COUNT('2. Collected Data'!AI44,'2. Collected Data'!AI144,'2. Collected Data'!AI244)&lt;=1,"",AVERAGE('2. Collected Data'!AI44,'2. Collected Data'!AI144,'2. Collected Data'!AI244))</f>
        <v/>
      </c>
      <c r="AJ44" s="47" t="str">
        <f>IF(COUNT('2. Collected Data'!AJ44,'2. Collected Data'!AJ144,'2. Collected Data'!AJ244)&lt;=1,"",AVERAGE('2. Collected Data'!AJ44,'2. Collected Data'!AJ144,'2. Collected Data'!AJ244))</f>
        <v/>
      </c>
      <c r="AK44" s="47" t="str">
        <f>IF(COUNT('2. Collected Data'!AK44,'2. Collected Data'!AK144,'2. Collected Data'!AK244)&lt;=1,"",AVERAGE('2. Collected Data'!AK44,'2. Collected Data'!AK144,'2. Collected Data'!AK244))</f>
        <v/>
      </c>
      <c r="AL44" s="47" t="str">
        <f>IF(COUNT('2. Collected Data'!AL44,'2. Collected Data'!AL144,'2. Collected Data'!AL244)&lt;=1,"",AVERAGE('2. Collected Data'!AL44,'2. Collected Data'!AL144,'2. Collected Data'!AL244))</f>
        <v/>
      </c>
      <c r="AM44" s="47" t="str">
        <f>IF(COUNT('2. Collected Data'!AM44,'2. Collected Data'!AM144,'2. Collected Data'!AM244)&lt;=1,"",AVERAGE('2. Collected Data'!AM44,'2. Collected Data'!AM144,'2. Collected Data'!AM244))</f>
        <v/>
      </c>
      <c r="AN44" s="122"/>
      <c r="AO44" s="47" t="str">
        <f>IF(COUNT('2. Collected Data'!AO44,'2. Collected Data'!AO144,'2. Collected Data'!AO244)&lt;=1,"",AVERAGE('2. Collected Data'!AO44,'2. Collected Data'!AO144,'2. Collected Data'!AO244))</f>
        <v/>
      </c>
      <c r="AP44" s="47" t="str">
        <f>IF(COUNT('2. Collected Data'!AP44,'2. Collected Data'!AP144,'2. Collected Data'!AP244)&lt;=1,"",AVERAGE('2. Collected Data'!AP44,'2. Collected Data'!AP144,'2. Collected Data'!AP244))</f>
        <v/>
      </c>
      <c r="AQ44" s="47" t="str">
        <f>IF(COUNT('2. Collected Data'!AQ44,'2. Collected Data'!AQ144,'2. Collected Data'!AQ244)&lt;=1,"",AVERAGE('2. Collected Data'!AQ44,'2. Collected Data'!AQ144,'2. Collected Data'!AQ244))</f>
        <v/>
      </c>
      <c r="AR44" s="47" t="str">
        <f>IF(COUNT('2. Collected Data'!AR44,'2. Collected Data'!AR144,'2. Collected Data'!AR244)&lt;=1,"",AVERAGE('2. Collected Data'!AR44,'2. Collected Data'!AR144,'2. Collected Data'!AR244))</f>
        <v/>
      </c>
      <c r="AS44" s="47" t="str">
        <f>IF(COUNT('2. Collected Data'!AS44,'2. Collected Data'!AS144,'2. Collected Data'!AS244)&lt;=1,"",AVERAGE('2. Collected Data'!AS44,'2. Collected Data'!AS144,'2. Collected Data'!AS244))</f>
        <v/>
      </c>
      <c r="AT44" s="47" t="str">
        <f>IF(COUNT('2. Collected Data'!AT44,'2. Collected Data'!AT144,'2. Collected Data'!AT244)&lt;=1,"",AVERAGE('2. Collected Data'!AT44,'2. Collected Data'!AT144,'2. Collected Data'!AT244))</f>
        <v/>
      </c>
      <c r="AU44" s="85" t="str">
        <f>IF(COUNT('2. Collected Data'!AU44,'2. Collected Data'!AU144,'2. Collected Data'!AU244)&lt;=1,"",AVERAGE('2. Collected Data'!AU44,'2. Collected Data'!AU144,'2. Collected Data'!AU244))</f>
        <v/>
      </c>
      <c r="AV44" s="88"/>
      <c r="AW44" s="185" t="str">
        <f>IF(COUNT('2. Collected Data'!AW44,'2. Collected Data'!AW144,'2. Collected Data'!AW244)&lt;=1,"",AVERAGE('2. Collected Data'!AW44,'2. Collected Data'!AW144,'2. Collected Data'!AW244))</f>
        <v/>
      </c>
      <c r="AX44" s="185" t="str">
        <f>IF(COUNT('2. Collected Data'!AX44,'2. Collected Data'!AX144,'2. Collected Data'!AX244)&lt;=1,"",AVERAGE('2. Collected Data'!AX44,'2. Collected Data'!AX144,'2. Collected Data'!AX244))</f>
        <v/>
      </c>
      <c r="AY44" s="50"/>
      <c r="AZ44" s="91"/>
      <c r="BA44" s="88"/>
      <c r="BB44" s="78" t="str">
        <f>IF(COUNT('2. Collected Data'!BB44,'2. Collected Data'!BB144,'2. Collected Data'!BB244)&lt;=1,"",AVERAGE('2. Collected Data'!BB44,'2. Collected Data'!BB144,'2. Collected Data'!BB244))</f>
        <v/>
      </c>
      <c r="BC44" s="75" t="str">
        <f>IF(COUNT('2. Collected Data'!BC44,'2. Collected Data'!BC144,'2. Collected Data'!BC244)&lt;=1,"",AVERAGE('2. Collected Data'!BC44,'2. Collected Data'!BC144,'2. Collected Data'!BC244))</f>
        <v/>
      </c>
      <c r="BD44" s="75" t="str">
        <f>IF(COUNT('2. Collected Data'!BD44,'2. Collected Data'!BD144,'2. Collected Data'!BD244)&lt;=1,"",AVERAGE('2. Collected Data'!BD44,'2. Collected Data'!BD144,'2. Collected Data'!BD244))</f>
        <v/>
      </c>
      <c r="BE44" s="75" t="str">
        <f>IF(COUNT('2. Collected Data'!BE44,'2. Collected Data'!BE144,'2. Collected Data'!BE244)&lt;=1,"",AVERAGE('2. Collected Data'!BE44,'2. Collected Data'!BE144,'2. Collected Data'!BE244))</f>
        <v/>
      </c>
      <c r="BF44" s="75" t="str">
        <f>IF(COUNT('2. Collected Data'!BF44,'2. Collected Data'!BF144,'2. Collected Data'!BF244)&lt;=1,"",AVERAGE('2. Collected Data'!BF44,'2. Collected Data'!BF144,'2. Collected Data'!BF244))</f>
        <v/>
      </c>
      <c r="BG44" s="50"/>
      <c r="BH44" s="78" t="str">
        <f>IF(COUNT('2. Collected Data'!BH44,'2. Collected Data'!BH144,'2. Collected Data'!BH244)&lt;=1,"",AVERAGE('2. Collected Data'!BH44,'2. Collected Data'!BH144,'2. Collected Data'!BH244))</f>
        <v/>
      </c>
      <c r="BI44" s="130"/>
      <c r="BJ44" s="50"/>
    </row>
    <row r="45" spans="1:62" s="51" customFormat="1" ht="11.25" customHeight="1" x14ac:dyDescent="0.15">
      <c r="A45" s="89" t="s">
        <v>100</v>
      </c>
      <c r="B45" s="172"/>
      <c r="C45" s="350"/>
      <c r="D45" s="350"/>
      <c r="E45" s="350"/>
      <c r="F45" s="350"/>
      <c r="G45" s="45">
        <f>IF(COUNT('2. Collected Data'!G45,'2. Collected Data'!G145,'2. Collected Data'!G245)&lt;=1,"",AVERAGE('2. Collected Data'!G45,'2. Collected Data'!G145,'2. Collected Data'!G245))</f>
        <v>43602.666666666664</v>
      </c>
      <c r="H45" s="47" t="str">
        <f>IF(COUNT('2. Collected Data'!H45,'2. Collected Data'!H145,'2. Collected Data'!H245)&lt;=1,"",AVERAGE('2. Collected Data'!H45,'2. Collected Data'!H145,'2. Collected Data'!H245))</f>
        <v/>
      </c>
      <c r="I45" s="47">
        <f>IF(COUNT('2. Collected Data'!I45,'2. Collected Data'!I145,'2. Collected Data'!I245)&lt;=1,"",AVERAGE('2. Collected Data'!I45,'2. Collected Data'!I145,'2. Collected Data'!I245))</f>
        <v>1465.6666666666667</v>
      </c>
      <c r="J45" s="47">
        <f>IF(COUNT('2. Collected Data'!J45,'2. Collected Data'!J145,'2. Collected Data'!J245)&lt;=1,"",AVERAGE('2. Collected Data'!J45,'2. Collected Data'!J145,'2. Collected Data'!J245))</f>
        <v>39</v>
      </c>
      <c r="K45" s="47">
        <f>IF(COUNT('2. Collected Data'!K45,'2. Collected Data'!K145,'2. Collected Data'!K245)&lt;=1,"",AVERAGE('2. Collected Data'!K45,'2. Collected Data'!K145,'2. Collected Data'!K245))</f>
        <v>48</v>
      </c>
      <c r="L45" s="47">
        <f>IF(COUNT('2. Collected Data'!L45,'2. Collected Data'!L145,'2. Collected Data'!L245)&lt;=1,"",AVERAGE('2. Collected Data'!L45,'2. Collected Data'!L145,'2. Collected Data'!L245))</f>
        <v>58.666666666666664</v>
      </c>
      <c r="M45" s="47">
        <f>IF(COUNT('2. Collected Data'!M45,'2. Collected Data'!M145,'2. Collected Data'!M245)&lt;=1,"",AVERAGE('2. Collected Data'!M45,'2. Collected Data'!M145,'2. Collected Data'!M245))</f>
        <v>1465.6666666666667</v>
      </c>
      <c r="N45" s="47">
        <f>IF(COUNT('2. Collected Data'!N45,'2. Collected Data'!N145,'2. Collected Data'!N245)&lt;=1,"",AVERAGE('2. Collected Data'!N45,'2. Collected Data'!N145,'2. Collected Data'!N245))</f>
        <v>111</v>
      </c>
      <c r="O45" s="47">
        <f>IF(COUNT('2. Collected Data'!O45,'2. Collected Data'!O145,'2. Collected Data'!O245)&lt;=1,"",AVERAGE('2. Collected Data'!O45,'2. Collected Data'!O145,'2. Collected Data'!O245))</f>
        <v>1416.6666666666667</v>
      </c>
      <c r="P45" s="47">
        <f>IF(COUNT('2. Collected Data'!P45,'2. Collected Data'!P145,'2. Collected Data'!P245)&lt;=1,"",AVERAGE('2. Collected Data'!P45,'2. Collected Data'!P145,'2. Collected Data'!P245))</f>
        <v>0</v>
      </c>
      <c r="Q45" s="47" t="str">
        <f>IF(COUNT('2. Collected Data'!Q45,'2. Collected Data'!Q145,'2. Collected Data'!Q245)&lt;=1,"",AVERAGE('2. Collected Data'!Q45,'2. Collected Data'!Q145,'2. Collected Data'!Q245))</f>
        <v/>
      </c>
      <c r="R45" s="47" t="str">
        <f>IF(COUNT('2. Collected Data'!R45,'2. Collected Data'!R145,'2. Collected Data'!R245)&lt;=1,"",AVERAGE('2. Collected Data'!R45,'2. Collected Data'!R145,'2. Collected Data'!R245))</f>
        <v/>
      </c>
      <c r="S45" s="47" t="str">
        <f>IF(COUNT('2. Collected Data'!S45,'2. Collected Data'!S145,'2. Collected Data'!S245)&lt;=1,"",AVERAGE('2. Collected Data'!S45,'2. Collected Data'!S145,'2. Collected Data'!S245))</f>
        <v/>
      </c>
      <c r="T45" s="47" t="str">
        <f>IF(COUNT('2. Collected Data'!T45,'2. Collected Data'!T145,'2. Collected Data'!T245)&lt;=1,"",AVERAGE('2. Collected Data'!T45,'2. Collected Data'!T145,'2. Collected Data'!T245))</f>
        <v/>
      </c>
      <c r="U45" s="47" t="str">
        <f>IF(COUNT('2. Collected Data'!U45,'2. Collected Data'!U145,'2. Collected Data'!U245)&lt;=1,"",AVERAGE('2. Collected Data'!U45,'2. Collected Data'!U145,'2. Collected Data'!U245))</f>
        <v/>
      </c>
      <c r="V45" s="47" t="str">
        <f>IF(COUNT('2. Collected Data'!V45,'2. Collected Data'!V145,'2. Collected Data'!V245)&lt;=1,"",AVERAGE('2. Collected Data'!V45,'2. Collected Data'!V145,'2. Collected Data'!V245))</f>
        <v/>
      </c>
      <c r="W45" s="47" t="str">
        <f>IF(COUNT('2. Collected Data'!W45,'2. Collected Data'!W145,'2. Collected Data'!W245)&lt;=1,"",AVERAGE('2. Collected Data'!W45,'2. Collected Data'!W145,'2. Collected Data'!W245))</f>
        <v/>
      </c>
      <c r="X45" s="47" t="str">
        <f>IF(COUNT('2. Collected Data'!X45,'2. Collected Data'!X145,'2. Collected Data'!X245)&lt;=1,"",AVERAGE('2. Collected Data'!X45,'2. Collected Data'!X145,'2. Collected Data'!X245))</f>
        <v/>
      </c>
      <c r="Y45" s="47">
        <f>IF(COUNT('2. Collected Data'!Y45,'2. Collected Data'!Y145,'2. Collected Data'!Y245)&lt;=1,"",AVERAGE('2. Collected Data'!Y45,'2. Collected Data'!Y145,'2. Collected Data'!Y245))</f>
        <v>3442.5</v>
      </c>
      <c r="Z45" s="47">
        <f>IF(COUNT('2. Collected Data'!Z45,'2. Collected Data'!Z145,'2. Collected Data'!Z245)&lt;=1,"",AVERAGE('2. Collected Data'!Z45,'2. Collected Data'!Z145,'2. Collected Data'!Z245))</f>
        <v>295</v>
      </c>
      <c r="AA45" s="185">
        <f>IF(COUNT('2. Collected Data'!AA45,'2. Collected Data'!AA145,'2. Collected Data'!AA245)&lt;=1,"",AVERAGE('2. Collected Data'!AA45,'2. Collected Data'!AA145,'2. Collected Data'!AA245))</f>
        <v>0.84</v>
      </c>
      <c r="AB45" s="185">
        <f>IF(COUNT('2. Collected Data'!AB45,'2. Collected Data'!AB145,'2. Collected Data'!AB245)&lt;=1,"",AVERAGE('2. Collected Data'!AB45,'2. Collected Data'!AB145,'2. Collected Data'!AB245))</f>
        <v>0</v>
      </c>
      <c r="AC45" s="185">
        <f>IF(COUNT('2. Collected Data'!AC45,'2. Collected Data'!AC145,'2. Collected Data'!AC245)&lt;=1,"",AVERAGE('2. Collected Data'!AC45,'2. Collected Data'!AC145,'2. Collected Data'!AC245))</f>
        <v>0.16</v>
      </c>
      <c r="AD45" s="47">
        <f>IF(COUNT('2. Collected Data'!AD45,'2. Collected Data'!AD145,'2. Collected Data'!AD245)&lt;=1,"",AVERAGE('2. Collected Data'!AD45,'2. Collected Data'!AD145,'2. Collected Data'!AD245))</f>
        <v>256.33333333333331</v>
      </c>
      <c r="AE45" s="47">
        <f>IF(COUNT('2. Collected Data'!AE45,'2. Collected Data'!AE145,'2. Collected Data'!AE245)&lt;=1,"",AVERAGE('2. Collected Data'!AE45,'2. Collected Data'!AE145,'2. Collected Data'!AE245))</f>
        <v>496726.66666666669</v>
      </c>
      <c r="AF45" s="47">
        <f>IF(COUNT('2. Collected Data'!AF45,'2. Collected Data'!AF145,'2. Collected Data'!AF245)&lt;=1,"",AVERAGE('2. Collected Data'!AF45,'2. Collected Data'!AF145,'2. Collected Data'!AF245))</f>
        <v>190.66666666666666</v>
      </c>
      <c r="AG45" s="85">
        <f>IF(COUNT('2. Collected Data'!AG45,'2. Collected Data'!AG145,'2. Collected Data'!AG245)&lt;=1,"",AVERAGE('2. Collected Data'!AG45,'2. Collected Data'!AG145,'2. Collected Data'!AG245))</f>
        <v>1033333.3333333334</v>
      </c>
      <c r="AH45" s="88"/>
      <c r="AI45" s="121">
        <f>IF(COUNT('2. Collected Data'!AI45,'2. Collected Data'!AI145,'2. Collected Data'!AI245)&lt;=1,"",AVERAGE('2. Collected Data'!AI45,'2. Collected Data'!AI145,'2. Collected Data'!AI245))</f>
        <v>920865.66666666663</v>
      </c>
      <c r="AJ45" s="47" t="str">
        <f>IF(COUNT('2. Collected Data'!AJ45,'2. Collected Data'!AJ145,'2. Collected Data'!AJ245)&lt;=1,"",AVERAGE('2. Collected Data'!AJ45,'2. Collected Data'!AJ145,'2. Collected Data'!AJ245))</f>
        <v/>
      </c>
      <c r="AK45" s="47" t="str">
        <f>IF(COUNT('2. Collected Data'!AK45,'2. Collected Data'!AK145,'2. Collected Data'!AK245)&lt;=1,"",AVERAGE('2. Collected Data'!AK45,'2. Collected Data'!AK145,'2. Collected Data'!AK245))</f>
        <v/>
      </c>
      <c r="AL45" s="47">
        <f>IF(COUNT('2. Collected Data'!AL45,'2. Collected Data'!AL145,'2. Collected Data'!AL245)&lt;=1,"",AVERAGE('2. Collected Data'!AL45,'2. Collected Data'!AL145,'2. Collected Data'!AL245))</f>
        <v>9233.3333333333339</v>
      </c>
      <c r="AM45" s="47" t="str">
        <f>IF(COUNT('2. Collected Data'!AM45,'2. Collected Data'!AM145,'2. Collected Data'!AM245)&lt;=1,"",AVERAGE('2. Collected Data'!AM45,'2. Collected Data'!AM145,'2. Collected Data'!AM245))</f>
        <v/>
      </c>
      <c r="AN45" s="122"/>
      <c r="AO45" s="47">
        <f>IF(COUNT('2. Collected Data'!AO45,'2. Collected Data'!AO145,'2. Collected Data'!AO245)&lt;=1,"",AVERAGE('2. Collected Data'!AO45,'2. Collected Data'!AO145,'2. Collected Data'!AO245))</f>
        <v>1020838.3333333334</v>
      </c>
      <c r="AP45" s="47">
        <f>IF(COUNT('2. Collected Data'!AP45,'2. Collected Data'!AP145,'2. Collected Data'!AP245)&lt;=1,"",AVERAGE('2. Collected Data'!AP45,'2. Collected Data'!AP145,'2. Collected Data'!AP245))</f>
        <v>41540</v>
      </c>
      <c r="AQ45" s="47">
        <f>IF(COUNT('2. Collected Data'!AQ45,'2. Collected Data'!AQ145,'2. Collected Data'!AQ245)&lt;=1,"",AVERAGE('2. Collected Data'!AQ45,'2. Collected Data'!AQ145,'2. Collected Data'!AQ245))</f>
        <v>143850</v>
      </c>
      <c r="AR45" s="47">
        <f>IF(COUNT('2. Collected Data'!AR45,'2. Collected Data'!AR145,'2. Collected Data'!AR245)&lt;=1,"",AVERAGE('2. Collected Data'!AR45,'2. Collected Data'!AR145,'2. Collected Data'!AR245))</f>
        <v>0</v>
      </c>
      <c r="AS45" s="47">
        <f>IF(COUNT('2. Collected Data'!AS45,'2. Collected Data'!AS145,'2. Collected Data'!AS245)&lt;=1,"",AVERAGE('2. Collected Data'!AS45,'2. Collected Data'!AS145,'2. Collected Data'!AS245))</f>
        <v>0</v>
      </c>
      <c r="AT45" s="47">
        <f>IF(COUNT('2. Collected Data'!AT45,'2. Collected Data'!AT145,'2. Collected Data'!AT245)&lt;=1,"",AVERAGE('2. Collected Data'!AT45,'2. Collected Data'!AT145,'2. Collected Data'!AT245))</f>
        <v>391.66666666666669</v>
      </c>
      <c r="AU45" s="85" t="str">
        <f>IF(COUNT('2. Collected Data'!AU45,'2. Collected Data'!AU145,'2. Collected Data'!AU245)&lt;=1,"",AVERAGE('2. Collected Data'!AU45,'2. Collected Data'!AU145,'2. Collected Data'!AU245))</f>
        <v/>
      </c>
      <c r="AV45" s="88"/>
      <c r="AW45" s="185">
        <f>IF(COUNT('2. Collected Data'!AW45,'2. Collected Data'!AW145,'2. Collected Data'!AW245)&lt;=1,"",AVERAGE('2. Collected Data'!AW45,'2. Collected Data'!AW145,'2. Collected Data'!AW245))</f>
        <v>0.63666666666666671</v>
      </c>
      <c r="AX45" s="185">
        <f>IF(COUNT('2. Collected Data'!AX45,'2. Collected Data'!AX145,'2. Collected Data'!AX245)&lt;=1,"",AVERAGE('2. Collected Data'!AX45,'2. Collected Data'!AX145,'2. Collected Data'!AX245))</f>
        <v>0.36333333333333334</v>
      </c>
      <c r="AY45" s="50"/>
      <c r="AZ45" s="91"/>
      <c r="BA45" s="88"/>
      <c r="BB45" s="78">
        <f>IF(COUNT('2. Collected Data'!BB45,'2. Collected Data'!BB145,'2. Collected Data'!BB245)&lt;=1,"",AVERAGE('2. Collected Data'!BB45,'2. Collected Data'!BB145,'2. Collected Data'!BB245))</f>
        <v>56.623333333333335</v>
      </c>
      <c r="BC45" s="75">
        <f>IF(COUNT('2. Collected Data'!BC45,'2. Collected Data'!BC145,'2. Collected Data'!BC245)&lt;=1,"",AVERAGE('2. Collected Data'!BC45,'2. Collected Data'!BC145,'2. Collected Data'!BC245))</f>
        <v>207666666.66666666</v>
      </c>
      <c r="BD45" s="75">
        <f>IF(COUNT('2. Collected Data'!BD45,'2. Collected Data'!BD145,'2. Collected Data'!BD245)&lt;=1,"",AVERAGE('2. Collected Data'!BD45,'2. Collected Data'!BD145,'2. Collected Data'!BD245))</f>
        <v>44000000</v>
      </c>
      <c r="BE45" s="75">
        <f>IF(COUNT('2. Collected Data'!BE45,'2. Collected Data'!BE145,'2. Collected Data'!BE245)&lt;=1,"",AVERAGE('2. Collected Data'!BE45,'2. Collected Data'!BE145,'2. Collected Data'!BE245))</f>
        <v>63000000</v>
      </c>
      <c r="BF45" s="75">
        <f>IF(COUNT('2. Collected Data'!BF45,'2. Collected Data'!BF145,'2. Collected Data'!BF245)&lt;=1,"",AVERAGE('2. Collected Data'!BF45,'2. Collected Data'!BF145,'2. Collected Data'!BF245))</f>
        <v>370333333.33333331</v>
      </c>
      <c r="BG45" s="50"/>
      <c r="BH45" s="78">
        <f>IF(COUNT('2. Collected Data'!BH45,'2. Collected Data'!BH145,'2. Collected Data'!BH245)&lt;=1,"",AVERAGE('2. Collected Data'!BH45,'2. Collected Data'!BH145,'2. Collected Data'!BH245))</f>
        <v>57.830000000000005</v>
      </c>
      <c r="BI45" s="130"/>
      <c r="BJ45" s="50"/>
    </row>
    <row r="46" spans="1:62" s="177" customFormat="1" ht="11.25" customHeight="1" x14ac:dyDescent="0.15">
      <c r="A46" s="89" t="s">
        <v>356</v>
      </c>
      <c r="B46" s="172"/>
      <c r="C46" s="350"/>
      <c r="D46" s="350"/>
      <c r="E46" s="350"/>
      <c r="F46" s="350"/>
      <c r="G46" s="45" t="str">
        <f>IF(COUNT('2. Collected Data'!G46,'2. Collected Data'!G146,'2. Collected Data'!G246)&lt;=1,"",AVERAGE('2. Collected Data'!G46,'2. Collected Data'!G146,'2. Collected Data'!G246))</f>
        <v/>
      </c>
      <c r="H46" s="47" t="str">
        <f>IF(COUNT('2. Collected Data'!H46,'2. Collected Data'!H146,'2. Collected Data'!H246)&lt;=1,"",AVERAGE('2. Collected Data'!H46,'2. Collected Data'!H146,'2. Collected Data'!H246))</f>
        <v/>
      </c>
      <c r="I46" s="47" t="str">
        <f>IF(COUNT('2. Collected Data'!I46,'2. Collected Data'!I146,'2. Collected Data'!I246)&lt;=1,"",AVERAGE('2. Collected Data'!I46,'2. Collected Data'!I146,'2. Collected Data'!I246))</f>
        <v/>
      </c>
      <c r="J46" s="47" t="str">
        <f>IF(COUNT('2. Collected Data'!J46,'2. Collected Data'!J146,'2. Collected Data'!J246)&lt;=1,"",AVERAGE('2. Collected Data'!J46,'2. Collected Data'!J146,'2. Collected Data'!J246))</f>
        <v/>
      </c>
      <c r="K46" s="47" t="str">
        <f>IF(COUNT('2. Collected Data'!K46,'2. Collected Data'!K146,'2. Collected Data'!K246)&lt;=1,"",AVERAGE('2. Collected Data'!K46,'2. Collected Data'!K146,'2. Collected Data'!K246))</f>
        <v/>
      </c>
      <c r="L46" s="47" t="str">
        <f>IF(COUNT('2. Collected Data'!L46,'2. Collected Data'!L146,'2. Collected Data'!L246)&lt;=1,"",AVERAGE('2. Collected Data'!L46,'2. Collected Data'!L146,'2. Collected Data'!L246))</f>
        <v/>
      </c>
      <c r="M46" s="47" t="str">
        <f>IF(COUNT('2. Collected Data'!M46,'2. Collected Data'!M146,'2. Collected Data'!M246)&lt;=1,"",AVERAGE('2. Collected Data'!M46,'2. Collected Data'!M146,'2. Collected Data'!M246))</f>
        <v/>
      </c>
      <c r="N46" s="47" t="str">
        <f>IF(COUNT('2. Collected Data'!N46,'2. Collected Data'!N146,'2. Collected Data'!N246)&lt;=1,"",AVERAGE('2. Collected Data'!N46,'2. Collected Data'!N146,'2. Collected Data'!N246))</f>
        <v/>
      </c>
      <c r="O46" s="47" t="str">
        <f>IF(COUNT('2. Collected Data'!O46,'2. Collected Data'!O146,'2. Collected Data'!O246)&lt;=1,"",AVERAGE('2. Collected Data'!O46,'2. Collected Data'!O146,'2. Collected Data'!O246))</f>
        <v/>
      </c>
      <c r="P46" s="47" t="str">
        <f>IF(COUNT('2. Collected Data'!P46,'2. Collected Data'!P146,'2. Collected Data'!P246)&lt;=1,"",AVERAGE('2. Collected Data'!P46,'2. Collected Data'!P146,'2. Collected Data'!P246))</f>
        <v/>
      </c>
      <c r="Q46" s="47" t="str">
        <f>IF(COUNT('2. Collected Data'!Q46,'2. Collected Data'!Q146,'2. Collected Data'!Q246)&lt;=1,"",AVERAGE('2. Collected Data'!Q46,'2. Collected Data'!Q146,'2. Collected Data'!Q246))</f>
        <v/>
      </c>
      <c r="R46" s="47" t="str">
        <f>IF(COUNT('2. Collected Data'!R46,'2. Collected Data'!R146,'2. Collected Data'!R246)&lt;=1,"",AVERAGE('2. Collected Data'!R46,'2. Collected Data'!R146,'2. Collected Data'!R246))</f>
        <v/>
      </c>
      <c r="S46" s="47" t="str">
        <f>IF(COUNT('2. Collected Data'!S46,'2. Collected Data'!S146,'2. Collected Data'!S246)&lt;=1,"",AVERAGE('2. Collected Data'!S46,'2. Collected Data'!S146,'2. Collected Data'!S246))</f>
        <v/>
      </c>
      <c r="T46" s="47" t="str">
        <f>IF(COUNT('2. Collected Data'!T46,'2. Collected Data'!T146,'2. Collected Data'!T246)&lt;=1,"",AVERAGE('2. Collected Data'!T46,'2. Collected Data'!T146,'2. Collected Data'!T246))</f>
        <v/>
      </c>
      <c r="U46" s="47" t="str">
        <f>IF(COUNT('2. Collected Data'!U46,'2. Collected Data'!U146,'2. Collected Data'!U246)&lt;=1,"",AVERAGE('2. Collected Data'!U46,'2. Collected Data'!U146,'2. Collected Data'!U246))</f>
        <v/>
      </c>
      <c r="V46" s="47" t="str">
        <f>IF(COUNT('2. Collected Data'!V46,'2. Collected Data'!V146,'2. Collected Data'!V246)&lt;=1,"",AVERAGE('2. Collected Data'!V46,'2. Collected Data'!V146,'2. Collected Data'!V246))</f>
        <v/>
      </c>
      <c r="W46" s="47" t="str">
        <f>IF(COUNT('2. Collected Data'!W46,'2. Collected Data'!W146,'2. Collected Data'!W246)&lt;=1,"",AVERAGE('2. Collected Data'!W46,'2. Collected Data'!W146,'2. Collected Data'!W246))</f>
        <v/>
      </c>
      <c r="X46" s="47" t="str">
        <f>IF(COUNT('2. Collected Data'!X46,'2. Collected Data'!X146,'2. Collected Data'!X246)&lt;=1,"",AVERAGE('2. Collected Data'!X46,'2. Collected Data'!X146,'2. Collected Data'!X246))</f>
        <v/>
      </c>
      <c r="Y46" s="47" t="str">
        <f>IF(COUNT('2. Collected Data'!Y46,'2. Collected Data'!Y146,'2. Collected Data'!Y246)&lt;=1,"",AVERAGE('2. Collected Data'!Y46,'2. Collected Data'!Y146,'2. Collected Data'!Y246))</f>
        <v/>
      </c>
      <c r="Z46" s="47" t="str">
        <f>IF(COUNT('2. Collected Data'!Z46,'2. Collected Data'!Z146,'2. Collected Data'!Z246)&lt;=1,"",AVERAGE('2. Collected Data'!Z46,'2. Collected Data'!Z146,'2. Collected Data'!Z246))</f>
        <v/>
      </c>
      <c r="AA46" s="185" t="str">
        <f>IF(COUNT('2. Collected Data'!AA46,'2. Collected Data'!AA146,'2. Collected Data'!AA246)&lt;=1,"",AVERAGE('2. Collected Data'!AA46,'2. Collected Data'!AA146,'2. Collected Data'!AA246))</f>
        <v/>
      </c>
      <c r="AB46" s="185" t="str">
        <f>IF(COUNT('2. Collected Data'!AB46,'2. Collected Data'!AB146,'2. Collected Data'!AB246)&lt;=1,"",AVERAGE('2. Collected Data'!AB46,'2. Collected Data'!AB146,'2. Collected Data'!AB246))</f>
        <v/>
      </c>
      <c r="AC46" s="185" t="str">
        <f>IF(COUNT('2. Collected Data'!AC46,'2. Collected Data'!AC146,'2. Collected Data'!AC246)&lt;=1,"",AVERAGE('2. Collected Data'!AC46,'2. Collected Data'!AC146,'2. Collected Data'!AC246))</f>
        <v/>
      </c>
      <c r="AD46" s="47" t="str">
        <f>IF(COUNT('2. Collected Data'!AD46,'2. Collected Data'!AD146,'2. Collected Data'!AD246)&lt;=1,"",AVERAGE('2. Collected Data'!AD46,'2. Collected Data'!AD146,'2. Collected Data'!AD246))</f>
        <v/>
      </c>
      <c r="AE46" s="47" t="str">
        <f>IF(COUNT('2. Collected Data'!AE46,'2. Collected Data'!AE146,'2. Collected Data'!AE246)&lt;=1,"",AVERAGE('2. Collected Data'!AE46,'2. Collected Data'!AE146,'2. Collected Data'!AE246))</f>
        <v/>
      </c>
      <c r="AF46" s="47" t="str">
        <f>IF(COUNT('2. Collected Data'!AF46,'2. Collected Data'!AF146,'2. Collected Data'!AF246)&lt;=1,"",AVERAGE('2. Collected Data'!AF46,'2. Collected Data'!AF146,'2. Collected Data'!AF246))</f>
        <v/>
      </c>
      <c r="AG46" s="85" t="str">
        <f>IF(COUNT('2. Collected Data'!AG46,'2. Collected Data'!AG146,'2. Collected Data'!AG246)&lt;=1,"",AVERAGE('2. Collected Data'!AG46,'2. Collected Data'!AG146,'2. Collected Data'!AG246))</f>
        <v/>
      </c>
      <c r="AH46" s="88"/>
      <c r="AI46" s="121" t="str">
        <f>IF(COUNT('2. Collected Data'!AI46,'2. Collected Data'!AI146,'2. Collected Data'!AI246)&lt;=1,"",AVERAGE('2. Collected Data'!AI46,'2. Collected Data'!AI146,'2. Collected Data'!AI246))</f>
        <v/>
      </c>
      <c r="AJ46" s="47" t="str">
        <f>IF(COUNT('2. Collected Data'!AJ46,'2. Collected Data'!AJ146,'2. Collected Data'!AJ246)&lt;=1,"",AVERAGE('2. Collected Data'!AJ46,'2. Collected Data'!AJ146,'2. Collected Data'!AJ246))</f>
        <v/>
      </c>
      <c r="AK46" s="47" t="str">
        <f>IF(COUNT('2. Collected Data'!AK46,'2. Collected Data'!AK146,'2. Collected Data'!AK246)&lt;=1,"",AVERAGE('2. Collected Data'!AK46,'2. Collected Data'!AK146,'2. Collected Data'!AK246))</f>
        <v/>
      </c>
      <c r="AL46" s="47" t="str">
        <f>IF(COUNT('2. Collected Data'!AL46,'2. Collected Data'!AL146,'2. Collected Data'!AL246)&lt;=1,"",AVERAGE('2. Collected Data'!AL46,'2. Collected Data'!AL146,'2. Collected Data'!AL246))</f>
        <v/>
      </c>
      <c r="AM46" s="47" t="str">
        <f>IF(COUNT('2. Collected Data'!AM46,'2. Collected Data'!AM146,'2. Collected Data'!AM246)&lt;=1,"",AVERAGE('2. Collected Data'!AM46,'2. Collected Data'!AM146,'2. Collected Data'!AM246))</f>
        <v/>
      </c>
      <c r="AN46" s="122"/>
      <c r="AO46" s="47" t="str">
        <f>IF(COUNT('2. Collected Data'!AO46,'2. Collected Data'!AO146,'2. Collected Data'!AO246)&lt;=1,"",AVERAGE('2. Collected Data'!AO46,'2. Collected Data'!AO146,'2. Collected Data'!AO246))</f>
        <v/>
      </c>
      <c r="AP46" s="47" t="str">
        <f>IF(COUNT('2. Collected Data'!AP46,'2. Collected Data'!AP146,'2. Collected Data'!AP246)&lt;=1,"",AVERAGE('2. Collected Data'!AP46,'2. Collected Data'!AP146,'2. Collected Data'!AP246))</f>
        <v/>
      </c>
      <c r="AQ46" s="47" t="str">
        <f>IF(COUNT('2. Collected Data'!AQ46,'2. Collected Data'!AQ146,'2. Collected Data'!AQ246)&lt;=1,"",AVERAGE('2. Collected Data'!AQ46,'2. Collected Data'!AQ146,'2. Collected Data'!AQ246))</f>
        <v/>
      </c>
      <c r="AR46" s="47" t="str">
        <f>IF(COUNT('2. Collected Data'!AR46,'2. Collected Data'!AR146,'2. Collected Data'!AR246)&lt;=1,"",AVERAGE('2. Collected Data'!AR46,'2. Collected Data'!AR146,'2. Collected Data'!AR246))</f>
        <v/>
      </c>
      <c r="AS46" s="47" t="str">
        <f>IF(COUNT('2. Collected Data'!AS46,'2. Collected Data'!AS146,'2. Collected Data'!AS246)&lt;=1,"",AVERAGE('2. Collected Data'!AS46,'2. Collected Data'!AS146,'2. Collected Data'!AS246))</f>
        <v/>
      </c>
      <c r="AT46" s="47" t="str">
        <f>IF(COUNT('2. Collected Data'!AT46,'2. Collected Data'!AT146,'2. Collected Data'!AT246)&lt;=1,"",AVERAGE('2. Collected Data'!AT46,'2. Collected Data'!AT146,'2. Collected Data'!AT246))</f>
        <v/>
      </c>
      <c r="AU46" s="85" t="str">
        <f>IF(COUNT('2. Collected Data'!AU46,'2. Collected Data'!AU146,'2. Collected Data'!AU246)&lt;=1,"",AVERAGE('2. Collected Data'!AU46,'2. Collected Data'!AU146,'2. Collected Data'!AU246))</f>
        <v/>
      </c>
      <c r="AV46" s="88"/>
      <c r="AW46" s="185" t="str">
        <f>IF(COUNT('2. Collected Data'!AW46,'2. Collected Data'!AW146,'2. Collected Data'!AW246)&lt;=1,"",AVERAGE('2. Collected Data'!AW46,'2. Collected Data'!AW146,'2. Collected Data'!AW246))</f>
        <v/>
      </c>
      <c r="AX46" s="185" t="str">
        <f>IF(COUNT('2. Collected Data'!AX46,'2. Collected Data'!AX146,'2. Collected Data'!AX246)&lt;=1,"",AVERAGE('2. Collected Data'!AX46,'2. Collected Data'!AX146,'2. Collected Data'!AX246))</f>
        <v/>
      </c>
      <c r="AY46" s="50"/>
      <c r="AZ46" s="91"/>
      <c r="BA46" s="88"/>
      <c r="BB46" s="78" t="str">
        <f>IF(COUNT('2. Collected Data'!BB46,'2. Collected Data'!BB146,'2. Collected Data'!BB246)&lt;=1,"",AVERAGE('2. Collected Data'!BB46,'2. Collected Data'!BB146,'2. Collected Data'!BB246))</f>
        <v/>
      </c>
      <c r="BC46" s="75" t="str">
        <f>IF(COUNT('2. Collected Data'!BC46,'2. Collected Data'!BC146,'2. Collected Data'!BC246)&lt;=1,"",AVERAGE('2. Collected Data'!BC46,'2. Collected Data'!BC146,'2. Collected Data'!BC246))</f>
        <v/>
      </c>
      <c r="BD46" s="75" t="str">
        <f>IF(COUNT('2. Collected Data'!BD46,'2. Collected Data'!BD146,'2. Collected Data'!BD246)&lt;=1,"",AVERAGE('2. Collected Data'!BD46,'2. Collected Data'!BD146,'2. Collected Data'!BD246))</f>
        <v/>
      </c>
      <c r="BE46" s="75" t="str">
        <f>IF(COUNT('2. Collected Data'!BE46,'2. Collected Data'!BE146,'2. Collected Data'!BE246)&lt;=1,"",AVERAGE('2. Collected Data'!BE46,'2. Collected Data'!BE146,'2. Collected Data'!BE246))</f>
        <v/>
      </c>
      <c r="BF46" s="75" t="str">
        <f>IF(COUNT('2. Collected Data'!BF46,'2. Collected Data'!BF146,'2. Collected Data'!BF246)&lt;=1,"",AVERAGE('2. Collected Data'!BF46,'2. Collected Data'!BF146,'2. Collected Data'!BF246))</f>
        <v/>
      </c>
      <c r="BG46" s="50"/>
      <c r="BH46" s="78" t="str">
        <f>IF(COUNT('2. Collected Data'!BH46,'2. Collected Data'!BH146,'2. Collected Data'!BH246)&lt;=1,"",AVERAGE('2. Collected Data'!BH46,'2. Collected Data'!BH146,'2. Collected Data'!BH246))</f>
        <v/>
      </c>
      <c r="BI46" s="130"/>
      <c r="BJ46" s="50"/>
    </row>
    <row r="47" spans="1:62" s="51" customFormat="1" ht="11.25" customHeight="1" x14ac:dyDescent="0.15">
      <c r="A47" s="89" t="s">
        <v>143</v>
      </c>
      <c r="B47" s="172"/>
      <c r="C47" s="350"/>
      <c r="D47" s="350"/>
      <c r="E47" s="350"/>
      <c r="F47" s="350"/>
      <c r="G47" s="45">
        <f>IF(COUNT('2. Collected Data'!G47,'2. Collected Data'!G147,'2. Collected Data'!G247)&lt;=1,"",AVERAGE('2. Collected Data'!G47,'2. Collected Data'!G147,'2. Collected Data'!G247))</f>
        <v>17122</v>
      </c>
      <c r="H47" s="47">
        <f>IF(COUNT('2. Collected Data'!H47,'2. Collected Data'!H147,'2. Collected Data'!H247)&lt;=1,"",AVERAGE('2. Collected Data'!H47,'2. Collected Data'!H147,'2. Collected Data'!H247))</f>
        <v>8561.3333333333339</v>
      </c>
      <c r="I47" s="47">
        <f>IF(COUNT('2. Collected Data'!I47,'2. Collected Data'!I147,'2. Collected Data'!I247)&lt;=1,"",AVERAGE('2. Collected Data'!I47,'2. Collected Data'!I147,'2. Collected Data'!I247))</f>
        <v>358.66666666666669</v>
      </c>
      <c r="J47" s="47">
        <f>IF(COUNT('2. Collected Data'!J47,'2. Collected Data'!J147,'2. Collected Data'!J247)&lt;=1,"",AVERAGE('2. Collected Data'!J47,'2. Collected Data'!J147,'2. Collected Data'!J247))</f>
        <v>22</v>
      </c>
      <c r="K47" s="47">
        <f>IF(COUNT('2. Collected Data'!K47,'2. Collected Data'!K147,'2. Collected Data'!K247)&lt;=1,"",AVERAGE('2. Collected Data'!K47,'2. Collected Data'!K147,'2. Collected Data'!K247))</f>
        <v>31</v>
      </c>
      <c r="L47" s="47">
        <f>IF(COUNT('2. Collected Data'!L47,'2. Collected Data'!L147,'2. Collected Data'!L247)&lt;=1,"",AVERAGE('2. Collected Data'!L47,'2. Collected Data'!L147,'2. Collected Data'!L247))</f>
        <v>27.333333333333332</v>
      </c>
      <c r="M47" s="47">
        <f>IF(COUNT('2. Collected Data'!M47,'2. Collected Data'!M147,'2. Collected Data'!M247)&lt;=1,"",AVERAGE('2. Collected Data'!M47,'2. Collected Data'!M147,'2. Collected Data'!M247))</f>
        <v>226</v>
      </c>
      <c r="N47" s="47">
        <f>IF(COUNT('2. Collected Data'!N47,'2. Collected Data'!N147,'2. Collected Data'!N247)&lt;=1,"",AVERAGE('2. Collected Data'!N47,'2. Collected Data'!N147,'2. Collected Data'!N247))</f>
        <v>271.33333333333331</v>
      </c>
      <c r="O47" s="47">
        <f>IF(COUNT('2. Collected Data'!O47,'2. Collected Data'!O147,'2. Collected Data'!O247)&lt;=1,"",AVERAGE('2. Collected Data'!O47,'2. Collected Data'!O147,'2. Collected Data'!O247))</f>
        <v>358.33333333333331</v>
      </c>
      <c r="P47" s="47">
        <f>IF(COUNT('2. Collected Data'!P47,'2. Collected Data'!P147,'2. Collected Data'!P247)&lt;=1,"",AVERAGE('2. Collected Data'!P47,'2. Collected Data'!P147,'2. Collected Data'!P247))</f>
        <v>3.3333333333333335</v>
      </c>
      <c r="Q47" s="47">
        <f>IF(COUNT('2. Collected Data'!Q47,'2. Collected Data'!Q147,'2. Collected Data'!Q247)&lt;=1,"",AVERAGE('2. Collected Data'!Q47,'2. Collected Data'!Q147,'2. Collected Data'!Q247))</f>
        <v>0</v>
      </c>
      <c r="R47" s="47">
        <f>IF(COUNT('2. Collected Data'!R47,'2. Collected Data'!R147,'2. Collected Data'!R247)&lt;=1,"",AVERAGE('2. Collected Data'!R47,'2. Collected Data'!R147,'2. Collected Data'!R247))</f>
        <v>0</v>
      </c>
      <c r="S47" s="47">
        <f>IF(COUNT('2. Collected Data'!S47,'2. Collected Data'!S147,'2. Collected Data'!S247)&lt;=1,"",AVERAGE('2. Collected Data'!S47,'2. Collected Data'!S147,'2. Collected Data'!S247))</f>
        <v>0</v>
      </c>
      <c r="T47" s="47">
        <f>IF(COUNT('2. Collected Data'!T47,'2. Collected Data'!T147,'2. Collected Data'!T247)&lt;=1,"",AVERAGE('2. Collected Data'!T47,'2. Collected Data'!T147,'2. Collected Data'!T247))</f>
        <v>0</v>
      </c>
      <c r="U47" s="47">
        <f>IF(COUNT('2. Collected Data'!U47,'2. Collected Data'!U147,'2. Collected Data'!U247)&lt;=1,"",AVERAGE('2. Collected Data'!U47,'2. Collected Data'!U147,'2. Collected Data'!U247))</f>
        <v>0</v>
      </c>
      <c r="V47" s="47">
        <f>IF(COUNT('2. Collected Data'!V47,'2. Collected Data'!V147,'2. Collected Data'!V247)&lt;=1,"",AVERAGE('2. Collected Data'!V47,'2. Collected Data'!V147,'2. Collected Data'!V247))</f>
        <v>0</v>
      </c>
      <c r="W47" s="47">
        <f>IF(COUNT('2. Collected Data'!W47,'2. Collected Data'!W147,'2. Collected Data'!W247)&lt;=1,"",AVERAGE('2. Collected Data'!W47,'2. Collected Data'!W147,'2. Collected Data'!W247))</f>
        <v>0</v>
      </c>
      <c r="X47" s="47">
        <f>IF(COUNT('2. Collected Data'!X47,'2. Collected Data'!X147,'2. Collected Data'!X247)&lt;=1,"",AVERAGE('2. Collected Data'!X47,'2. Collected Data'!X147,'2. Collected Data'!X247))</f>
        <v>0</v>
      </c>
      <c r="Y47" s="47">
        <f>IF(COUNT('2. Collected Data'!Y47,'2. Collected Data'!Y147,'2. Collected Data'!Y247)&lt;=1,"",AVERAGE('2. Collected Data'!Y47,'2. Collected Data'!Y147,'2. Collected Data'!Y247))</f>
        <v>365</v>
      </c>
      <c r="Z47" s="47">
        <f>IF(COUNT('2. Collected Data'!Z47,'2. Collected Data'!Z147,'2. Collected Data'!Z247)&lt;=1,"",AVERAGE('2. Collected Data'!Z47,'2. Collected Data'!Z147,'2. Collected Data'!Z247))</f>
        <v>0</v>
      </c>
      <c r="AA47" s="185">
        <f>IF(COUNT('2. Collected Data'!AA47,'2. Collected Data'!AA147,'2. Collected Data'!AA247)&lt;=1,"",AVERAGE('2. Collected Data'!AA47,'2. Collected Data'!AA147,'2. Collected Data'!AA247))</f>
        <v>0.98</v>
      </c>
      <c r="AB47" s="185">
        <f>IF(COUNT('2. Collected Data'!AB47,'2. Collected Data'!AB147,'2. Collected Data'!AB247)&lt;=1,"",AVERAGE('2. Collected Data'!AB47,'2. Collected Data'!AB147,'2. Collected Data'!AB247))</f>
        <v>0</v>
      </c>
      <c r="AC47" s="185">
        <f>IF(COUNT('2. Collected Data'!AC47,'2. Collected Data'!AC147,'2. Collected Data'!AC247)&lt;=1,"",AVERAGE('2. Collected Data'!AC47,'2. Collected Data'!AC147,'2. Collected Data'!AC247))</f>
        <v>0.02</v>
      </c>
      <c r="AD47" s="47">
        <f>IF(COUNT('2. Collected Data'!AD47,'2. Collected Data'!AD147,'2. Collected Data'!AD247)&lt;=1,"",AVERAGE('2. Collected Data'!AD47,'2. Collected Data'!AD147,'2. Collected Data'!AD247))</f>
        <v>68.666666666666671</v>
      </c>
      <c r="AE47" s="47">
        <f>IF(COUNT('2. Collected Data'!AE47,'2. Collected Data'!AE147,'2. Collected Data'!AE247)&lt;=1,"",AVERAGE('2. Collected Data'!AE47,'2. Collected Data'!AE147,'2. Collected Data'!AE247))</f>
        <v>92233.333333333328</v>
      </c>
      <c r="AF47" s="47">
        <f>IF(COUNT('2. Collected Data'!AF47,'2. Collected Data'!AF147,'2. Collected Data'!AF247)&lt;=1,"",AVERAGE('2. Collected Data'!AF47,'2. Collected Data'!AF147,'2. Collected Data'!AF247))</f>
        <v>84.333333333333329</v>
      </c>
      <c r="AG47" s="85">
        <f>IF(COUNT('2. Collected Data'!AG47,'2. Collected Data'!AG147,'2. Collected Data'!AG247)&lt;=1,"",AVERAGE('2. Collected Data'!AG47,'2. Collected Data'!AG147,'2. Collected Data'!AG247))</f>
        <v>1705333.3333333333</v>
      </c>
      <c r="AH47" s="88"/>
      <c r="AI47" s="121">
        <f>IF(COUNT('2. Collected Data'!AI47,'2. Collected Data'!AI147,'2. Collected Data'!AI247)&lt;=1,"",AVERAGE('2. Collected Data'!AI47,'2. Collected Data'!AI147,'2. Collected Data'!AI247))</f>
        <v>35444</v>
      </c>
      <c r="AJ47" s="47">
        <f>IF(COUNT('2. Collected Data'!AJ47,'2. Collected Data'!AJ147,'2. Collected Data'!AJ247)&lt;=1,"",AVERAGE('2. Collected Data'!AJ47,'2. Collected Data'!AJ147,'2. Collected Data'!AJ247))</f>
        <v>0</v>
      </c>
      <c r="AK47" s="47">
        <f>IF(COUNT('2. Collected Data'!AK47,'2. Collected Data'!AK147,'2. Collected Data'!AK247)&lt;=1,"",AVERAGE('2. Collected Data'!AK47,'2. Collected Data'!AK147,'2. Collected Data'!AK247))</f>
        <v>0</v>
      </c>
      <c r="AL47" s="47">
        <f>IF(COUNT('2. Collected Data'!AL47,'2. Collected Data'!AL147,'2. Collected Data'!AL247)&lt;=1,"",AVERAGE('2. Collected Data'!AL47,'2. Collected Data'!AL147,'2. Collected Data'!AL247))</f>
        <v>36525</v>
      </c>
      <c r="AM47" s="47">
        <f>IF(COUNT('2. Collected Data'!AM47,'2. Collected Data'!AM147,'2. Collected Data'!AM247)&lt;=1,"",AVERAGE('2. Collected Data'!AM47,'2. Collected Data'!AM147,'2. Collected Data'!AM247))</f>
        <v>0</v>
      </c>
      <c r="AN47" s="122"/>
      <c r="AO47" s="47">
        <f>IF(COUNT('2. Collected Data'!AO47,'2. Collected Data'!AO147,'2. Collected Data'!AO247)&lt;=1,"",AVERAGE('2. Collected Data'!AO47,'2. Collected Data'!AO147,'2. Collected Data'!AO247))</f>
        <v>1584818.6666666667</v>
      </c>
      <c r="AP47" s="47">
        <f>IF(COUNT('2. Collected Data'!AP47,'2. Collected Data'!AP147,'2. Collected Data'!AP247)&lt;=1,"",AVERAGE('2. Collected Data'!AP47,'2. Collected Data'!AP147,'2. Collected Data'!AP247))</f>
        <v>0</v>
      </c>
      <c r="AQ47" s="47">
        <f>IF(COUNT('2. Collected Data'!AQ47,'2. Collected Data'!AQ147,'2. Collected Data'!AQ247)&lt;=1,"",AVERAGE('2. Collected Data'!AQ47,'2. Collected Data'!AQ147,'2. Collected Data'!AQ247))</f>
        <v>0</v>
      </c>
      <c r="AR47" s="47">
        <f>IF(COUNT('2. Collected Data'!AR47,'2. Collected Data'!AR147,'2. Collected Data'!AR247)&lt;=1,"",AVERAGE('2. Collected Data'!AR47,'2. Collected Data'!AR147,'2. Collected Data'!AR247))</f>
        <v>3560</v>
      </c>
      <c r="AS47" s="47">
        <f>IF(COUNT('2. Collected Data'!AS47,'2. Collected Data'!AS147,'2. Collected Data'!AS247)&lt;=1,"",AVERAGE('2. Collected Data'!AS47,'2. Collected Data'!AS147,'2. Collected Data'!AS247))</f>
        <v>0</v>
      </c>
      <c r="AT47" s="47">
        <f>IF(COUNT('2. Collected Data'!AT47,'2. Collected Data'!AT147,'2. Collected Data'!AT247)&lt;=1,"",AVERAGE('2. Collected Data'!AT47,'2. Collected Data'!AT147,'2. Collected Data'!AT247))</f>
        <v>156329.66666666666</v>
      </c>
      <c r="AU47" s="85">
        <f>IF(COUNT('2. Collected Data'!AU47,'2. Collected Data'!AU147,'2. Collected Data'!AU247)&lt;=1,"",AVERAGE('2. Collected Data'!AU47,'2. Collected Data'!AU147,'2. Collected Data'!AU247))</f>
        <v>369069</v>
      </c>
      <c r="AV47" s="88"/>
      <c r="AW47" s="185">
        <f>IF(COUNT('2. Collected Data'!AW47,'2. Collected Data'!AW147,'2. Collected Data'!AW247)&lt;=1,"",AVERAGE('2. Collected Data'!AW47,'2. Collected Data'!AW147,'2. Collected Data'!AW247))</f>
        <v>0.80000000000000016</v>
      </c>
      <c r="AX47" s="185">
        <f>IF(COUNT('2. Collected Data'!AX47,'2. Collected Data'!AX147,'2. Collected Data'!AX247)&lt;=1,"",AVERAGE('2. Collected Data'!AX47,'2. Collected Data'!AX147,'2. Collected Data'!AX247))</f>
        <v>0.20000000000000004</v>
      </c>
      <c r="AY47" s="50"/>
      <c r="AZ47" s="91"/>
      <c r="BA47" s="88"/>
      <c r="BB47" s="78">
        <f>IF(COUNT('2. Collected Data'!BB47,'2. Collected Data'!BB147,'2. Collected Data'!BB247)&lt;=1,"",AVERAGE('2. Collected Data'!BB47,'2. Collected Data'!BB147,'2. Collected Data'!BB247))</f>
        <v>80.823333333333338</v>
      </c>
      <c r="BC47" s="75">
        <f>IF(COUNT('2. Collected Data'!BC47,'2. Collected Data'!BC147,'2. Collected Data'!BC247)&lt;=1,"",AVERAGE('2. Collected Data'!BC47,'2. Collected Data'!BC147,'2. Collected Data'!BC247))</f>
        <v>9133424.333333334</v>
      </c>
      <c r="BD47" s="75">
        <f>IF(COUNT('2. Collected Data'!BD47,'2. Collected Data'!BD147,'2. Collected Data'!BD247)&lt;=1,"",AVERAGE('2. Collected Data'!BD47,'2. Collected Data'!BD147,'2. Collected Data'!BD247))</f>
        <v>6046373.666666667</v>
      </c>
      <c r="BE47" s="75">
        <f>IF(COUNT('2. Collected Data'!BE47,'2. Collected Data'!BE147,'2. Collected Data'!BE247)&lt;=1,"",AVERAGE('2. Collected Data'!BE47,'2. Collected Data'!BE147,'2. Collected Data'!BE247))</f>
        <v>3704175.3333333335</v>
      </c>
      <c r="BF47" s="75">
        <f>IF(COUNT('2. Collected Data'!BF47,'2. Collected Data'!BF147,'2. Collected Data'!BF247)&lt;=1,"",AVERAGE('2. Collected Data'!BF47,'2. Collected Data'!BF147,'2. Collected Data'!BF247))</f>
        <v>20824976.333333332</v>
      </c>
      <c r="BG47" s="50"/>
      <c r="BH47" s="78">
        <f>IF(COUNT('2. Collected Data'!BH47,'2. Collected Data'!BH147,'2. Collected Data'!BH247)&lt;=1,"",AVERAGE('2. Collected Data'!BH47,'2. Collected Data'!BH147,'2. Collected Data'!BH247))</f>
        <v>78.793333333333337</v>
      </c>
      <c r="BI47" s="130"/>
      <c r="BJ47" s="50"/>
    </row>
    <row r="48" spans="1:62" s="177" customFormat="1" ht="11.25" customHeight="1" x14ac:dyDescent="0.15">
      <c r="A48" s="89" t="s">
        <v>116</v>
      </c>
      <c r="B48" s="172"/>
      <c r="C48" s="350"/>
      <c r="D48" s="350"/>
      <c r="E48" s="350"/>
      <c r="F48" s="350"/>
      <c r="G48" s="45">
        <f>IF(COUNT('2. Collected Data'!G48,'2. Collected Data'!G148,'2. Collected Data'!G248)&lt;=1,"",AVERAGE('2. Collected Data'!G48,'2. Collected Data'!G148,'2. Collected Data'!G248))</f>
        <v>43326</v>
      </c>
      <c r="H48" s="47">
        <f>IF(COUNT('2. Collected Data'!H48,'2. Collected Data'!H148,'2. Collected Data'!H248)&lt;=1,"",AVERAGE('2. Collected Data'!H48,'2. Collected Data'!H148,'2. Collected Data'!H248))</f>
        <v>19231</v>
      </c>
      <c r="I48" s="47">
        <f>IF(COUNT('2. Collected Data'!I48,'2. Collected Data'!I148,'2. Collected Data'!I248)&lt;=1,"",AVERAGE('2. Collected Data'!I48,'2. Collected Data'!I148,'2. Collected Data'!I248))</f>
        <v>1644.6666666666667</v>
      </c>
      <c r="J48" s="47">
        <f>IF(COUNT('2. Collected Data'!J48,'2. Collected Data'!J148,'2. Collected Data'!J248)&lt;=1,"",AVERAGE('2. Collected Data'!J48,'2. Collected Data'!J148,'2. Collected Data'!J248))</f>
        <v>53.666666666666664</v>
      </c>
      <c r="K48" s="47">
        <f>IF(COUNT('2. Collected Data'!K48,'2. Collected Data'!K148,'2. Collected Data'!K248)&lt;=1,"",AVERAGE('2. Collected Data'!K48,'2. Collected Data'!K148,'2. Collected Data'!K248))</f>
        <v>9.6666666666666661</v>
      </c>
      <c r="L48" s="47">
        <f>IF(COUNT('2. Collected Data'!L48,'2. Collected Data'!L148,'2. Collected Data'!L248)&lt;=1,"",AVERAGE('2. Collected Data'!L48,'2. Collected Data'!L148,'2. Collected Data'!L248))</f>
        <v>3</v>
      </c>
      <c r="M48" s="47">
        <f>IF(COUNT('2. Collected Data'!M48,'2. Collected Data'!M148,'2. Collected Data'!M248)&lt;=1,"",AVERAGE('2. Collected Data'!M48,'2. Collected Data'!M148,'2. Collected Data'!M248))</f>
        <v>349</v>
      </c>
      <c r="N48" s="47">
        <f>IF(COUNT('2. Collected Data'!N48,'2. Collected Data'!N148,'2. Collected Data'!N248)&lt;=1,"",AVERAGE('2. Collected Data'!N48,'2. Collected Data'!N148,'2. Collected Data'!N248))</f>
        <v>176.33333333333334</v>
      </c>
      <c r="O48" s="47">
        <f>IF(COUNT('2. Collected Data'!O48,'2. Collected Data'!O148,'2. Collected Data'!O248)&lt;=1,"",AVERAGE('2. Collected Data'!O48,'2. Collected Data'!O148,'2. Collected Data'!O248))</f>
        <v>1572.6666666666667</v>
      </c>
      <c r="P48" s="47">
        <f>IF(COUNT('2. Collected Data'!P48,'2. Collected Data'!P148,'2. Collected Data'!P248)&lt;=1,"",AVERAGE('2. Collected Data'!P48,'2. Collected Data'!P148,'2. Collected Data'!P248))</f>
        <v>2</v>
      </c>
      <c r="Q48" s="47">
        <f>IF(COUNT('2. Collected Data'!Q48,'2. Collected Data'!Q148,'2. Collected Data'!Q248)&lt;=1,"",AVERAGE('2. Collected Data'!Q48,'2. Collected Data'!Q148,'2. Collected Data'!Q248))</f>
        <v>12</v>
      </c>
      <c r="R48" s="47">
        <f>IF(COUNT('2. Collected Data'!R48,'2. Collected Data'!R148,'2. Collected Data'!R248)&lt;=1,"",AVERAGE('2. Collected Data'!R48,'2. Collected Data'!R148,'2. Collected Data'!R248))</f>
        <v>0</v>
      </c>
      <c r="S48" s="47">
        <f>IF(COUNT('2. Collected Data'!S48,'2. Collected Data'!S148,'2. Collected Data'!S248)&lt;=1,"",AVERAGE('2. Collected Data'!S48,'2. Collected Data'!S148,'2. Collected Data'!S248))</f>
        <v>0</v>
      </c>
      <c r="T48" s="47">
        <f>IF(COUNT('2. Collected Data'!T48,'2. Collected Data'!T148,'2. Collected Data'!T248)&lt;=1,"",AVERAGE('2. Collected Data'!T48,'2. Collected Data'!T148,'2. Collected Data'!T248))</f>
        <v>0</v>
      </c>
      <c r="U48" s="47">
        <f>IF(COUNT('2. Collected Data'!U48,'2. Collected Data'!U148,'2. Collected Data'!U248)&lt;=1,"",AVERAGE('2. Collected Data'!U48,'2. Collected Data'!U148,'2. Collected Data'!U248))</f>
        <v>0</v>
      </c>
      <c r="V48" s="47">
        <f>IF(COUNT('2. Collected Data'!V48,'2. Collected Data'!V148,'2. Collected Data'!V248)&lt;=1,"",AVERAGE('2. Collected Data'!V48,'2. Collected Data'!V148,'2. Collected Data'!V248))</f>
        <v>0</v>
      </c>
      <c r="W48" s="47">
        <f>IF(COUNT('2. Collected Data'!W48,'2. Collected Data'!W148,'2. Collected Data'!W248)&lt;=1,"",AVERAGE('2. Collected Data'!W48,'2. Collected Data'!W148,'2. Collected Data'!W248))</f>
        <v>0</v>
      </c>
      <c r="X48" s="47">
        <f>IF(COUNT('2. Collected Data'!X48,'2. Collected Data'!X148,'2. Collected Data'!X248)&lt;=1,"",AVERAGE('2. Collected Data'!X48,'2. Collected Data'!X148,'2. Collected Data'!X248))</f>
        <v>0</v>
      </c>
      <c r="Y48" s="47">
        <f>IF(COUNT('2. Collected Data'!Y48,'2. Collected Data'!Y148,'2. Collected Data'!Y248)&lt;=1,"",AVERAGE('2. Collected Data'!Y48,'2. Collected Data'!Y148,'2. Collected Data'!Y248))</f>
        <v>2466.3333333333335</v>
      </c>
      <c r="Z48" s="47">
        <f>IF(COUNT('2. Collected Data'!Z48,'2. Collected Data'!Z148,'2. Collected Data'!Z248)&lt;=1,"",AVERAGE('2. Collected Data'!Z48,'2. Collected Data'!Z148,'2. Collected Data'!Z248))</f>
        <v>361.66666666666669</v>
      </c>
      <c r="AA48" s="185">
        <f>IF(COUNT('2. Collected Data'!AA48,'2. Collected Data'!AA148,'2. Collected Data'!AA248)&lt;=1,"",AVERAGE('2. Collected Data'!AA48,'2. Collected Data'!AA148,'2. Collected Data'!AA248))</f>
        <v>0.98666666666666669</v>
      </c>
      <c r="AB48" s="185">
        <f>IF(COUNT('2. Collected Data'!AB48,'2. Collected Data'!AB148,'2. Collected Data'!AB248)&lt;=1,"",AVERAGE('2. Collected Data'!AB48,'2. Collected Data'!AB148,'2. Collected Data'!AB248))</f>
        <v>3.3333333333333335E-3</v>
      </c>
      <c r="AC48" s="185">
        <f>IF(COUNT('2. Collected Data'!AC48,'2. Collected Data'!AC148,'2. Collected Data'!AC248)&lt;=1,"",AVERAGE('2. Collected Data'!AC48,'2. Collected Data'!AC148,'2. Collected Data'!AC248))</f>
        <v>0.01</v>
      </c>
      <c r="AD48" s="47">
        <f>IF(COUNT('2. Collected Data'!AD48,'2. Collected Data'!AD148,'2. Collected Data'!AD248)&lt;=1,"",AVERAGE('2. Collected Data'!AD48,'2. Collected Data'!AD148,'2. Collected Data'!AD248))</f>
        <v>233.66666666666666</v>
      </c>
      <c r="AE48" s="47">
        <f>IF(COUNT('2. Collected Data'!AE48,'2. Collected Data'!AE148,'2. Collected Data'!AE248)&lt;=1,"",AVERAGE('2. Collected Data'!AE48,'2. Collected Data'!AE148,'2. Collected Data'!AE248))</f>
        <v>730032.66666666663</v>
      </c>
      <c r="AF48" s="47">
        <f>IF(COUNT('2. Collected Data'!AF48,'2. Collected Data'!AF148,'2. Collected Data'!AF248)&lt;=1,"",AVERAGE('2. Collected Data'!AF48,'2. Collected Data'!AF148,'2. Collected Data'!AF248))</f>
        <v>199.66666666666666</v>
      </c>
      <c r="AG48" s="85">
        <f>IF(COUNT('2. Collected Data'!AG48,'2. Collected Data'!AG148,'2. Collected Data'!AG248)&lt;=1,"",AVERAGE('2. Collected Data'!AG48,'2. Collected Data'!AG148,'2. Collected Data'!AG248))</f>
        <v>2912329.6666666665</v>
      </c>
      <c r="AH48" s="88"/>
      <c r="AI48" s="121">
        <f>IF(COUNT('2. Collected Data'!AI48,'2. Collected Data'!AI148,'2. Collected Data'!AI248)&lt;=1,"",AVERAGE('2. Collected Data'!AI48,'2. Collected Data'!AI148,'2. Collected Data'!AI248))</f>
        <v>707599.33333333337</v>
      </c>
      <c r="AJ48" s="47">
        <f>IF(COUNT('2. Collected Data'!AJ48,'2. Collected Data'!AJ148,'2. Collected Data'!AJ248)&lt;=1,"",AVERAGE('2. Collected Data'!AJ48,'2. Collected Data'!AJ148,'2. Collected Data'!AJ248))</f>
        <v>0</v>
      </c>
      <c r="AK48" s="47">
        <f>IF(COUNT('2. Collected Data'!AK48,'2. Collected Data'!AK148,'2. Collected Data'!AK248)&lt;=1,"",AVERAGE('2. Collected Data'!AK48,'2. Collected Data'!AK148,'2. Collected Data'!AK248))</f>
        <v>0</v>
      </c>
      <c r="AL48" s="47">
        <f>IF(COUNT('2. Collected Data'!AL48,'2. Collected Data'!AL148,'2. Collected Data'!AL248)&lt;=1,"",AVERAGE('2. Collected Data'!AL48,'2. Collected Data'!AL148,'2. Collected Data'!AL248))</f>
        <v>5951.333333333333</v>
      </c>
      <c r="AM48" s="47">
        <f>IF(COUNT('2. Collected Data'!AM48,'2. Collected Data'!AM148,'2. Collected Data'!AM248)&lt;=1,"",AVERAGE('2. Collected Data'!AM48,'2. Collected Data'!AM148,'2. Collected Data'!AM248))</f>
        <v>0</v>
      </c>
      <c r="AN48" s="122"/>
      <c r="AO48" s="47">
        <f>IF(COUNT('2. Collected Data'!AO48,'2. Collected Data'!AO148,'2. Collected Data'!AO248)&lt;=1,"",AVERAGE('2. Collected Data'!AO48,'2. Collected Data'!AO148,'2. Collected Data'!AO248))</f>
        <v>8458429</v>
      </c>
      <c r="AP48" s="47">
        <f>IF(COUNT('2. Collected Data'!AP48,'2. Collected Data'!AP148,'2. Collected Data'!AP248)&lt;=1,"",AVERAGE('2. Collected Data'!AP48,'2. Collected Data'!AP148,'2. Collected Data'!AP248))</f>
        <v>952812.33333333337</v>
      </c>
      <c r="AQ48" s="47">
        <f>IF(COUNT('2. Collected Data'!AQ48,'2. Collected Data'!AQ148,'2. Collected Data'!AQ248)&lt;=1,"",AVERAGE('2. Collected Data'!AQ48,'2. Collected Data'!AQ148,'2. Collected Data'!AQ248))</f>
        <v>0</v>
      </c>
      <c r="AR48" s="47">
        <f>IF(COUNT('2. Collected Data'!AR48,'2. Collected Data'!AR148,'2. Collected Data'!AR248)&lt;=1,"",AVERAGE('2. Collected Data'!AR48,'2. Collected Data'!AR148,'2. Collected Data'!AR248))</f>
        <v>0</v>
      </c>
      <c r="AS48" s="47">
        <f>IF(COUNT('2. Collected Data'!AS48,'2. Collected Data'!AS148,'2. Collected Data'!AS248)&lt;=1,"",AVERAGE('2. Collected Data'!AS48,'2. Collected Data'!AS148,'2. Collected Data'!AS248))</f>
        <v>274863</v>
      </c>
      <c r="AT48" s="47">
        <f>IF(COUNT('2. Collected Data'!AT48,'2. Collected Data'!AT148,'2. Collected Data'!AT248)&lt;=1,"",AVERAGE('2. Collected Data'!AT48,'2. Collected Data'!AT148,'2. Collected Data'!AT248))</f>
        <v>449941.33333333331</v>
      </c>
      <c r="AU48" s="85">
        <f>IF(COUNT('2. Collected Data'!AU48,'2. Collected Data'!AU148,'2. Collected Data'!AU248)&lt;=1,"",AVERAGE('2. Collected Data'!AU48,'2. Collected Data'!AU148,'2. Collected Data'!AU248))</f>
        <v>312034.66666666669</v>
      </c>
      <c r="AV48" s="88"/>
      <c r="AW48" s="185">
        <f>IF(COUNT('2. Collected Data'!AW48,'2. Collected Data'!AW148,'2. Collected Data'!AW248)&lt;=1,"",AVERAGE('2. Collected Data'!AW48,'2. Collected Data'!AW148,'2. Collected Data'!AW248))</f>
        <v>0.88666666666666671</v>
      </c>
      <c r="AX48" s="185">
        <f>IF(COUNT('2. Collected Data'!AX48,'2. Collected Data'!AX148,'2. Collected Data'!AX248)&lt;=1,"",AVERAGE('2. Collected Data'!AX48,'2. Collected Data'!AX148,'2. Collected Data'!AX248))</f>
        <v>0.11333333333333333</v>
      </c>
      <c r="AY48" s="50"/>
      <c r="AZ48" s="91"/>
      <c r="BA48" s="88"/>
      <c r="BB48" s="78">
        <f>IF(COUNT('2. Collected Data'!BB48,'2. Collected Data'!BB148,'2. Collected Data'!BB248)&lt;=1,"",AVERAGE('2. Collected Data'!BB48,'2. Collected Data'!BB148,'2. Collected Data'!BB248))</f>
        <v>60.449999999999996</v>
      </c>
      <c r="BC48" s="75">
        <f>IF(COUNT('2. Collected Data'!BC48,'2. Collected Data'!BC148,'2. Collected Data'!BC248)&lt;=1,"",AVERAGE('2. Collected Data'!BC48,'2. Collected Data'!BC148,'2. Collected Data'!BC248))</f>
        <v>18820463.666666668</v>
      </c>
      <c r="BD48" s="75">
        <f>IF(COUNT('2. Collected Data'!BD48,'2. Collected Data'!BD148,'2. Collected Data'!BD248)&lt;=1,"",AVERAGE('2. Collected Data'!BD48,'2. Collected Data'!BD148,'2. Collected Data'!BD248))</f>
        <v>19786960.333333332</v>
      </c>
      <c r="BE48" s="75">
        <f>IF(COUNT('2. Collected Data'!BE48,'2. Collected Data'!BE148,'2. Collected Data'!BE248)&lt;=1,"",AVERAGE('2. Collected Data'!BE48,'2. Collected Data'!BE148,'2. Collected Data'!BE248))</f>
        <v>47301317.666666664</v>
      </c>
      <c r="BF48" s="75">
        <f>IF(COUNT('2. Collected Data'!BF48,'2. Collected Data'!BF148,'2. Collected Data'!BF248)&lt;=1,"",AVERAGE('2. Collected Data'!BF48,'2. Collected Data'!BF148,'2. Collected Data'!BF248))</f>
        <v>92655568.666666672</v>
      </c>
      <c r="BG48" s="50"/>
      <c r="BH48" s="78">
        <f>IF(COUNT('2. Collected Data'!BH48,'2. Collected Data'!BH148,'2. Collected Data'!BH248)&lt;=1,"",AVERAGE('2. Collected Data'!BH48,'2. Collected Data'!BH148,'2. Collected Data'!BH248))</f>
        <v>48.356666666666662</v>
      </c>
      <c r="BI48" s="130"/>
      <c r="BJ48" s="50"/>
    </row>
    <row r="49" spans="1:62" s="177" customFormat="1" ht="11.25" customHeight="1" x14ac:dyDescent="0.15">
      <c r="A49" s="89" t="s">
        <v>357</v>
      </c>
      <c r="B49" s="172"/>
      <c r="C49" s="350"/>
      <c r="D49" s="350"/>
      <c r="E49" s="350"/>
      <c r="F49" s="350"/>
      <c r="G49" s="45" t="str">
        <f>IF(COUNT('2. Collected Data'!G49,'2. Collected Data'!G149,'2. Collected Data'!G249)&lt;=1,"",AVERAGE('2. Collected Data'!G49,'2. Collected Data'!G149,'2. Collected Data'!G249))</f>
        <v/>
      </c>
      <c r="H49" s="47" t="str">
        <f>IF(COUNT('2. Collected Data'!H49,'2. Collected Data'!H149,'2. Collected Data'!H249)&lt;=1,"",AVERAGE('2. Collected Data'!H49,'2. Collected Data'!H149,'2. Collected Data'!H249))</f>
        <v/>
      </c>
      <c r="I49" s="47" t="str">
        <f>IF(COUNT('2. Collected Data'!I49,'2. Collected Data'!I149,'2. Collected Data'!I249)&lt;=1,"",AVERAGE('2. Collected Data'!I49,'2. Collected Data'!I149,'2. Collected Data'!I249))</f>
        <v/>
      </c>
      <c r="J49" s="47" t="str">
        <f>IF(COUNT('2. Collected Data'!J49,'2. Collected Data'!J149,'2. Collected Data'!J249)&lt;=1,"",AVERAGE('2. Collected Data'!J49,'2. Collected Data'!J149,'2. Collected Data'!J249))</f>
        <v/>
      </c>
      <c r="K49" s="47" t="str">
        <f>IF(COUNT('2. Collected Data'!K49,'2. Collected Data'!K149,'2. Collected Data'!K249)&lt;=1,"",AVERAGE('2. Collected Data'!K49,'2. Collected Data'!K149,'2. Collected Data'!K249))</f>
        <v/>
      </c>
      <c r="L49" s="47" t="str">
        <f>IF(COUNT('2. Collected Data'!L49,'2. Collected Data'!L149,'2. Collected Data'!L249)&lt;=1,"",AVERAGE('2. Collected Data'!L49,'2. Collected Data'!L149,'2. Collected Data'!L249))</f>
        <v/>
      </c>
      <c r="M49" s="47" t="str">
        <f>IF(COUNT('2. Collected Data'!M49,'2. Collected Data'!M149,'2. Collected Data'!M249)&lt;=1,"",AVERAGE('2. Collected Data'!M49,'2. Collected Data'!M149,'2. Collected Data'!M249))</f>
        <v/>
      </c>
      <c r="N49" s="47" t="str">
        <f>IF(COUNT('2. Collected Data'!N49,'2. Collected Data'!N149,'2. Collected Data'!N249)&lt;=1,"",AVERAGE('2. Collected Data'!N49,'2. Collected Data'!N149,'2. Collected Data'!N249))</f>
        <v/>
      </c>
      <c r="O49" s="47" t="str">
        <f>IF(COUNT('2. Collected Data'!O49,'2. Collected Data'!O149,'2. Collected Data'!O249)&lt;=1,"",AVERAGE('2. Collected Data'!O49,'2. Collected Data'!O149,'2. Collected Data'!O249))</f>
        <v/>
      </c>
      <c r="P49" s="47" t="str">
        <f>IF(COUNT('2. Collected Data'!P49,'2. Collected Data'!P149,'2. Collected Data'!P249)&lt;=1,"",AVERAGE('2. Collected Data'!P49,'2. Collected Data'!P149,'2. Collected Data'!P249))</f>
        <v/>
      </c>
      <c r="Q49" s="47" t="str">
        <f>IF(COUNT('2. Collected Data'!Q49,'2. Collected Data'!Q149,'2. Collected Data'!Q249)&lt;=1,"",AVERAGE('2. Collected Data'!Q49,'2. Collected Data'!Q149,'2. Collected Data'!Q249))</f>
        <v/>
      </c>
      <c r="R49" s="47" t="str">
        <f>IF(COUNT('2. Collected Data'!R49,'2. Collected Data'!R149,'2. Collected Data'!R249)&lt;=1,"",AVERAGE('2. Collected Data'!R49,'2. Collected Data'!R149,'2. Collected Data'!R249))</f>
        <v/>
      </c>
      <c r="S49" s="47" t="str">
        <f>IF(COUNT('2. Collected Data'!S49,'2. Collected Data'!S149,'2. Collected Data'!S249)&lt;=1,"",AVERAGE('2. Collected Data'!S49,'2. Collected Data'!S149,'2. Collected Data'!S249))</f>
        <v/>
      </c>
      <c r="T49" s="47" t="str">
        <f>IF(COUNT('2. Collected Data'!T49,'2. Collected Data'!T149,'2. Collected Data'!T249)&lt;=1,"",AVERAGE('2. Collected Data'!T49,'2. Collected Data'!T149,'2. Collected Data'!T249))</f>
        <v/>
      </c>
      <c r="U49" s="47" t="str">
        <f>IF(COUNT('2. Collected Data'!U49,'2. Collected Data'!U149,'2. Collected Data'!U249)&lt;=1,"",AVERAGE('2. Collected Data'!U49,'2. Collected Data'!U149,'2. Collected Data'!U249))</f>
        <v/>
      </c>
      <c r="V49" s="47" t="str">
        <f>IF(COUNT('2. Collected Data'!V49,'2. Collected Data'!V149,'2. Collected Data'!V249)&lt;=1,"",AVERAGE('2. Collected Data'!V49,'2. Collected Data'!V149,'2. Collected Data'!V249))</f>
        <v/>
      </c>
      <c r="W49" s="47" t="str">
        <f>IF(COUNT('2. Collected Data'!W49,'2. Collected Data'!W149,'2. Collected Data'!W249)&lt;=1,"",AVERAGE('2. Collected Data'!W49,'2. Collected Data'!W149,'2. Collected Data'!W249))</f>
        <v/>
      </c>
      <c r="X49" s="47" t="str">
        <f>IF(COUNT('2. Collected Data'!X49,'2. Collected Data'!X149,'2. Collected Data'!X249)&lt;=1,"",AVERAGE('2. Collected Data'!X49,'2. Collected Data'!X149,'2. Collected Data'!X249))</f>
        <v/>
      </c>
      <c r="Y49" s="47" t="str">
        <f>IF(COUNT('2. Collected Data'!Y49,'2. Collected Data'!Y149,'2. Collected Data'!Y249)&lt;=1,"",AVERAGE('2. Collected Data'!Y49,'2. Collected Data'!Y149,'2. Collected Data'!Y249))</f>
        <v/>
      </c>
      <c r="Z49" s="47" t="str">
        <f>IF(COUNT('2. Collected Data'!Z49,'2. Collected Data'!Z149,'2. Collected Data'!Z249)&lt;=1,"",AVERAGE('2. Collected Data'!Z49,'2. Collected Data'!Z149,'2. Collected Data'!Z249))</f>
        <v/>
      </c>
      <c r="AA49" s="185" t="str">
        <f>IF(COUNT('2. Collected Data'!AA49,'2. Collected Data'!AA149,'2. Collected Data'!AA249)&lt;=1,"",AVERAGE('2. Collected Data'!AA49,'2. Collected Data'!AA149,'2. Collected Data'!AA249))</f>
        <v/>
      </c>
      <c r="AB49" s="185" t="str">
        <f>IF(COUNT('2. Collected Data'!AB49,'2. Collected Data'!AB149,'2. Collected Data'!AB249)&lt;=1,"",AVERAGE('2. Collected Data'!AB49,'2. Collected Data'!AB149,'2. Collected Data'!AB249))</f>
        <v/>
      </c>
      <c r="AC49" s="185" t="str">
        <f>IF(COUNT('2. Collected Data'!AC49,'2. Collected Data'!AC149,'2. Collected Data'!AC249)&lt;=1,"",AVERAGE('2. Collected Data'!AC49,'2. Collected Data'!AC149,'2. Collected Data'!AC249))</f>
        <v/>
      </c>
      <c r="AD49" s="47" t="str">
        <f>IF(COUNT('2. Collected Data'!AD49,'2. Collected Data'!AD149,'2. Collected Data'!AD249)&lt;=1,"",AVERAGE('2. Collected Data'!AD49,'2. Collected Data'!AD149,'2. Collected Data'!AD249))</f>
        <v/>
      </c>
      <c r="AE49" s="47" t="str">
        <f>IF(COUNT('2. Collected Data'!AE49,'2. Collected Data'!AE149,'2. Collected Data'!AE249)&lt;=1,"",AVERAGE('2. Collected Data'!AE49,'2. Collected Data'!AE149,'2. Collected Data'!AE249))</f>
        <v/>
      </c>
      <c r="AF49" s="47" t="str">
        <f>IF(COUNT('2. Collected Data'!AF49,'2. Collected Data'!AF149,'2. Collected Data'!AF249)&lt;=1,"",AVERAGE('2. Collected Data'!AF49,'2. Collected Data'!AF149,'2. Collected Data'!AF249))</f>
        <v/>
      </c>
      <c r="AG49" s="85" t="str">
        <f>IF(COUNT('2. Collected Data'!AG49,'2. Collected Data'!AG149,'2. Collected Data'!AG249)&lt;=1,"",AVERAGE('2. Collected Data'!AG49,'2. Collected Data'!AG149,'2. Collected Data'!AG249))</f>
        <v/>
      </c>
      <c r="AH49" s="88"/>
      <c r="AI49" s="121" t="str">
        <f>IF(COUNT('2. Collected Data'!AI49,'2. Collected Data'!AI149,'2. Collected Data'!AI249)&lt;=1,"",AVERAGE('2. Collected Data'!AI49,'2. Collected Data'!AI149,'2. Collected Data'!AI249))</f>
        <v/>
      </c>
      <c r="AJ49" s="47" t="str">
        <f>IF(COUNT('2. Collected Data'!AJ49,'2. Collected Data'!AJ149,'2. Collected Data'!AJ249)&lt;=1,"",AVERAGE('2. Collected Data'!AJ49,'2. Collected Data'!AJ149,'2. Collected Data'!AJ249))</f>
        <v/>
      </c>
      <c r="AK49" s="47" t="str">
        <f>IF(COUNT('2. Collected Data'!AK49,'2. Collected Data'!AK149,'2. Collected Data'!AK249)&lt;=1,"",AVERAGE('2. Collected Data'!AK49,'2. Collected Data'!AK149,'2. Collected Data'!AK249))</f>
        <v/>
      </c>
      <c r="AL49" s="47" t="str">
        <f>IF(COUNT('2. Collected Data'!AL49,'2. Collected Data'!AL149,'2. Collected Data'!AL249)&lt;=1,"",AVERAGE('2. Collected Data'!AL49,'2. Collected Data'!AL149,'2. Collected Data'!AL249))</f>
        <v/>
      </c>
      <c r="AM49" s="47" t="str">
        <f>IF(COUNT('2. Collected Data'!AM49,'2. Collected Data'!AM149,'2. Collected Data'!AM249)&lt;=1,"",AVERAGE('2. Collected Data'!AM49,'2. Collected Data'!AM149,'2. Collected Data'!AM249))</f>
        <v/>
      </c>
      <c r="AN49" s="122"/>
      <c r="AO49" s="47" t="str">
        <f>IF(COUNT('2. Collected Data'!AO49,'2. Collected Data'!AO149,'2. Collected Data'!AO249)&lt;=1,"",AVERAGE('2. Collected Data'!AO49,'2. Collected Data'!AO149,'2. Collected Data'!AO249))</f>
        <v/>
      </c>
      <c r="AP49" s="47" t="str">
        <f>IF(COUNT('2. Collected Data'!AP49,'2. Collected Data'!AP149,'2. Collected Data'!AP249)&lt;=1,"",AVERAGE('2. Collected Data'!AP49,'2. Collected Data'!AP149,'2. Collected Data'!AP249))</f>
        <v/>
      </c>
      <c r="AQ49" s="47" t="str">
        <f>IF(COUNT('2. Collected Data'!AQ49,'2. Collected Data'!AQ149,'2. Collected Data'!AQ249)&lt;=1,"",AVERAGE('2. Collected Data'!AQ49,'2. Collected Data'!AQ149,'2. Collected Data'!AQ249))</f>
        <v/>
      </c>
      <c r="AR49" s="47" t="str">
        <f>IF(COUNT('2. Collected Data'!AR49,'2. Collected Data'!AR149,'2. Collected Data'!AR249)&lt;=1,"",AVERAGE('2. Collected Data'!AR49,'2. Collected Data'!AR149,'2. Collected Data'!AR249))</f>
        <v/>
      </c>
      <c r="AS49" s="47" t="str">
        <f>IF(COUNT('2. Collected Data'!AS49,'2. Collected Data'!AS149,'2. Collected Data'!AS249)&lt;=1,"",AVERAGE('2. Collected Data'!AS49,'2. Collected Data'!AS149,'2. Collected Data'!AS249))</f>
        <v/>
      </c>
      <c r="AT49" s="47" t="str">
        <f>IF(COUNT('2. Collected Data'!AT49,'2. Collected Data'!AT149,'2. Collected Data'!AT249)&lt;=1,"",AVERAGE('2. Collected Data'!AT49,'2. Collected Data'!AT149,'2. Collected Data'!AT249))</f>
        <v/>
      </c>
      <c r="AU49" s="85" t="str">
        <f>IF(COUNT('2. Collected Data'!AU49,'2. Collected Data'!AU149,'2. Collected Data'!AU249)&lt;=1,"",AVERAGE('2. Collected Data'!AU49,'2. Collected Data'!AU149,'2. Collected Data'!AU249))</f>
        <v/>
      </c>
      <c r="AV49" s="88"/>
      <c r="AW49" s="185" t="str">
        <f>IF(COUNT('2. Collected Data'!AW49,'2. Collected Data'!AW149,'2. Collected Data'!AW249)&lt;=1,"",AVERAGE('2. Collected Data'!AW49,'2. Collected Data'!AW149,'2. Collected Data'!AW249))</f>
        <v/>
      </c>
      <c r="AX49" s="185" t="str">
        <f>IF(COUNT('2. Collected Data'!AX49,'2. Collected Data'!AX149,'2. Collected Data'!AX249)&lt;=1,"",AVERAGE('2. Collected Data'!AX49,'2. Collected Data'!AX149,'2. Collected Data'!AX249))</f>
        <v/>
      </c>
      <c r="AY49" s="50"/>
      <c r="AZ49" s="91"/>
      <c r="BA49" s="88"/>
      <c r="BB49" s="78" t="str">
        <f>IF(COUNT('2. Collected Data'!BB49,'2. Collected Data'!BB149,'2. Collected Data'!BB249)&lt;=1,"",AVERAGE('2. Collected Data'!BB49,'2. Collected Data'!BB149,'2. Collected Data'!BB249))</f>
        <v/>
      </c>
      <c r="BC49" s="75" t="str">
        <f>IF(COUNT('2. Collected Data'!BC49,'2. Collected Data'!BC149,'2. Collected Data'!BC249)&lt;=1,"",AVERAGE('2. Collected Data'!BC49,'2. Collected Data'!BC149,'2. Collected Data'!BC249))</f>
        <v/>
      </c>
      <c r="BD49" s="75" t="str">
        <f>IF(COUNT('2. Collected Data'!BD49,'2. Collected Data'!BD149,'2. Collected Data'!BD249)&lt;=1,"",AVERAGE('2. Collected Data'!BD49,'2. Collected Data'!BD149,'2. Collected Data'!BD249))</f>
        <v/>
      </c>
      <c r="BE49" s="75" t="str">
        <f>IF(COUNT('2. Collected Data'!BE49,'2. Collected Data'!BE149,'2. Collected Data'!BE249)&lt;=1,"",AVERAGE('2. Collected Data'!BE49,'2. Collected Data'!BE149,'2. Collected Data'!BE249))</f>
        <v/>
      </c>
      <c r="BF49" s="75" t="str">
        <f>IF(COUNT('2. Collected Data'!BF49,'2. Collected Data'!BF149,'2. Collected Data'!BF249)&lt;=1,"",AVERAGE('2. Collected Data'!BF49,'2. Collected Data'!BF149,'2. Collected Data'!BF249))</f>
        <v/>
      </c>
      <c r="BG49" s="50"/>
      <c r="BH49" s="78" t="str">
        <f>IF(COUNT('2. Collected Data'!BH49,'2. Collected Data'!BH149,'2. Collected Data'!BH249)&lt;=1,"",AVERAGE('2. Collected Data'!BH49,'2. Collected Data'!BH149,'2. Collected Data'!BH249))</f>
        <v/>
      </c>
      <c r="BI49" s="130"/>
      <c r="BJ49" s="50"/>
    </row>
    <row r="50" spans="1:62" s="51" customFormat="1" ht="11.25" customHeight="1" x14ac:dyDescent="0.15">
      <c r="A50" s="89" t="s">
        <v>144</v>
      </c>
      <c r="B50" s="172"/>
      <c r="C50" s="350"/>
      <c r="D50" s="350"/>
      <c r="E50" s="350"/>
      <c r="F50" s="350"/>
      <c r="G50" s="45">
        <f>IF(COUNT('2. Collected Data'!G50,'2. Collected Data'!G150,'2. Collected Data'!G250)&lt;=1,"",AVERAGE('2. Collected Data'!G50,'2. Collected Data'!G150,'2. Collected Data'!G250))</f>
        <v>19090</v>
      </c>
      <c r="H50" s="47">
        <f>IF(COUNT('2. Collected Data'!H50,'2. Collected Data'!H150,'2. Collected Data'!H250)&lt;=1,"",AVERAGE('2. Collected Data'!H50,'2. Collected Data'!H150,'2. Collected Data'!H250))</f>
        <v>8029</v>
      </c>
      <c r="I50" s="47">
        <f>IF(COUNT('2. Collected Data'!I50,'2. Collected Data'!I150,'2. Collected Data'!I250)&lt;=1,"",AVERAGE('2. Collected Data'!I50,'2. Collected Data'!I150,'2. Collected Data'!I250))</f>
        <v>482.33333333333331</v>
      </c>
      <c r="J50" s="47">
        <f>IF(COUNT('2. Collected Data'!J50,'2. Collected Data'!J150,'2. Collected Data'!J250)&lt;=1,"",AVERAGE('2. Collected Data'!J50,'2. Collected Data'!J150,'2. Collected Data'!J250))</f>
        <v>63.666666666666664</v>
      </c>
      <c r="K50" s="47">
        <f>IF(COUNT('2. Collected Data'!K50,'2. Collected Data'!K150,'2. Collected Data'!K250)&lt;=1,"",AVERAGE('2. Collected Data'!K50,'2. Collected Data'!K150,'2. Collected Data'!K250))</f>
        <v>29</v>
      </c>
      <c r="L50" s="47">
        <f>IF(COUNT('2. Collected Data'!L50,'2. Collected Data'!L150,'2. Collected Data'!L250)&lt;=1,"",AVERAGE('2. Collected Data'!L50,'2. Collected Data'!L150,'2. Collected Data'!L250))</f>
        <v>1.6666666666666667</v>
      </c>
      <c r="M50" s="47">
        <f>IF(COUNT('2. Collected Data'!M50,'2. Collected Data'!M150,'2. Collected Data'!M250)&lt;=1,"",AVERAGE('2. Collected Data'!M50,'2. Collected Data'!M150,'2. Collected Data'!M250))</f>
        <v>318.33333333333331</v>
      </c>
      <c r="N50" s="47">
        <f>IF(COUNT('2. Collected Data'!N50,'2. Collected Data'!N150,'2. Collected Data'!N250)&lt;=1,"",AVERAGE('2. Collected Data'!N50,'2. Collected Data'!N150,'2. Collected Data'!N250))</f>
        <v>46.333333333333336</v>
      </c>
      <c r="O50" s="47">
        <f>IF(COUNT('2. Collected Data'!O50,'2. Collected Data'!O150,'2. Collected Data'!O250)&lt;=1,"",AVERAGE('2. Collected Data'!O50,'2. Collected Data'!O150,'2. Collected Data'!O250))</f>
        <v>227.5</v>
      </c>
      <c r="P50" s="47">
        <f>IF(COUNT('2. Collected Data'!P50,'2. Collected Data'!P150,'2. Collected Data'!P250)&lt;=1,"",AVERAGE('2. Collected Data'!P50,'2. Collected Data'!P150,'2. Collected Data'!P250))</f>
        <v>0</v>
      </c>
      <c r="Q50" s="47">
        <f>IF(COUNT('2. Collected Data'!Q50,'2. Collected Data'!Q150,'2. Collected Data'!Q250)&lt;=1,"",AVERAGE('2. Collected Data'!Q50,'2. Collected Data'!Q150,'2. Collected Data'!Q250))</f>
        <v>0</v>
      </c>
      <c r="R50" s="47">
        <f>IF(COUNT('2. Collected Data'!R50,'2. Collected Data'!R150,'2. Collected Data'!R250)&lt;=1,"",AVERAGE('2. Collected Data'!R50,'2. Collected Data'!R150,'2. Collected Data'!R250))</f>
        <v>0</v>
      </c>
      <c r="S50" s="47">
        <f>IF(COUNT('2. Collected Data'!S50,'2. Collected Data'!S150,'2. Collected Data'!S250)&lt;=1,"",AVERAGE('2. Collected Data'!S50,'2. Collected Data'!S150,'2. Collected Data'!S250))</f>
        <v>0</v>
      </c>
      <c r="T50" s="47">
        <f>IF(COUNT('2. Collected Data'!T50,'2. Collected Data'!T150,'2. Collected Data'!T250)&lt;=1,"",AVERAGE('2. Collected Data'!T50,'2. Collected Data'!T150,'2. Collected Data'!T250))</f>
        <v>0</v>
      </c>
      <c r="U50" s="47">
        <f>IF(COUNT('2. Collected Data'!U50,'2. Collected Data'!U150,'2. Collected Data'!U250)&lt;=1,"",AVERAGE('2. Collected Data'!U50,'2. Collected Data'!U150,'2. Collected Data'!U250))</f>
        <v>0</v>
      </c>
      <c r="V50" s="47">
        <f>IF(COUNT('2. Collected Data'!V50,'2. Collected Data'!V150,'2. Collected Data'!V250)&lt;=1,"",AVERAGE('2. Collected Data'!V50,'2. Collected Data'!V150,'2. Collected Data'!V250))</f>
        <v>0</v>
      </c>
      <c r="W50" s="47">
        <f>IF(COUNT('2. Collected Data'!W50,'2. Collected Data'!W150,'2. Collected Data'!W250)&lt;=1,"",AVERAGE('2. Collected Data'!W50,'2. Collected Data'!W150,'2. Collected Data'!W250))</f>
        <v>0</v>
      </c>
      <c r="X50" s="47">
        <f>IF(COUNT('2. Collected Data'!X50,'2. Collected Data'!X150,'2. Collected Data'!X250)&lt;=1,"",AVERAGE('2. Collected Data'!X50,'2. Collected Data'!X150,'2. Collected Data'!X250))</f>
        <v>0</v>
      </c>
      <c r="Y50" s="47">
        <f>IF(COUNT('2. Collected Data'!Y50,'2. Collected Data'!Y150,'2. Collected Data'!Y250)&lt;=1,"",AVERAGE('2. Collected Data'!Y50,'2. Collected Data'!Y150,'2. Collected Data'!Y250))</f>
        <v>950</v>
      </c>
      <c r="Z50" s="47">
        <f>IF(COUNT('2. Collected Data'!Z50,'2. Collected Data'!Z150,'2. Collected Data'!Z250)&lt;=1,"",AVERAGE('2. Collected Data'!Z50,'2. Collected Data'!Z150,'2. Collected Data'!Z250))</f>
        <v>72</v>
      </c>
      <c r="AA50" s="185">
        <f>IF(COUNT('2. Collected Data'!AA50,'2. Collected Data'!AA150,'2. Collected Data'!AA250)&lt;=1,"",AVERAGE('2. Collected Data'!AA50,'2. Collected Data'!AA150,'2. Collected Data'!AA250))</f>
        <v>1</v>
      </c>
      <c r="AB50" s="185">
        <f>IF(COUNT('2. Collected Data'!AB50,'2. Collected Data'!AB150,'2. Collected Data'!AB250)&lt;=1,"",AVERAGE('2. Collected Data'!AB50,'2. Collected Data'!AB150,'2. Collected Data'!AB250))</f>
        <v>0</v>
      </c>
      <c r="AC50" s="185">
        <f>IF(COUNT('2. Collected Data'!AC50,'2. Collected Data'!AC150,'2. Collected Data'!AC250)&lt;=1,"",AVERAGE('2. Collected Data'!AC50,'2. Collected Data'!AC150,'2. Collected Data'!AC250))</f>
        <v>0</v>
      </c>
      <c r="AD50" s="47">
        <f>IF(COUNT('2. Collected Data'!AD50,'2. Collected Data'!AD150,'2. Collected Data'!AD250)&lt;=1,"",AVERAGE('2. Collected Data'!AD50,'2. Collected Data'!AD150,'2. Collected Data'!AD250))</f>
        <v>3</v>
      </c>
      <c r="AE50" s="47">
        <f>IF(COUNT('2. Collected Data'!AE50,'2. Collected Data'!AE150,'2. Collected Data'!AE250)&lt;=1,"",AVERAGE('2. Collected Data'!AE50,'2. Collected Data'!AE150,'2. Collected Data'!AE250))</f>
        <v>1000</v>
      </c>
      <c r="AF50" s="47">
        <f>IF(COUNT('2. Collected Data'!AF50,'2. Collected Data'!AF150,'2. Collected Data'!AF250)&lt;=1,"",AVERAGE('2. Collected Data'!AF50,'2. Collected Data'!AF150,'2. Collected Data'!AF250))</f>
        <v>102.33333333333333</v>
      </c>
      <c r="AG50" s="85">
        <f>IF(COUNT('2. Collected Data'!AG50,'2. Collected Data'!AG150,'2. Collected Data'!AG250)&lt;=1,"",AVERAGE('2. Collected Data'!AG50,'2. Collected Data'!AG150,'2. Collected Data'!AG250))</f>
        <v>2031900</v>
      </c>
      <c r="AH50" s="88"/>
      <c r="AI50" s="121">
        <f>IF(COUNT('2. Collected Data'!AI50,'2. Collected Data'!AI150,'2. Collected Data'!AI250)&lt;=1,"",AVERAGE('2. Collected Data'!AI50,'2. Collected Data'!AI150,'2. Collected Data'!AI250))</f>
        <v>730</v>
      </c>
      <c r="AJ50" s="47">
        <f>IF(COUNT('2. Collected Data'!AJ50,'2. Collected Data'!AJ150,'2. Collected Data'!AJ250)&lt;=1,"",AVERAGE('2. Collected Data'!AJ50,'2. Collected Data'!AJ150,'2. Collected Data'!AJ250))</f>
        <v>0</v>
      </c>
      <c r="AK50" s="47">
        <f>IF(COUNT('2. Collected Data'!AK50,'2. Collected Data'!AK150,'2. Collected Data'!AK250)&lt;=1,"",AVERAGE('2. Collected Data'!AK50,'2. Collected Data'!AK150,'2. Collected Data'!AK250))</f>
        <v>0</v>
      </c>
      <c r="AL50" s="47">
        <f>IF(COUNT('2. Collected Data'!AL50,'2. Collected Data'!AL150,'2. Collected Data'!AL250)&lt;=1,"",AVERAGE('2. Collected Data'!AL50,'2. Collected Data'!AL150,'2. Collected Data'!AL250))</f>
        <v>287890</v>
      </c>
      <c r="AM50" s="47" t="str">
        <f>IF(COUNT('2. Collected Data'!AM50,'2. Collected Data'!AM150,'2. Collected Data'!AM250)&lt;=1,"",AVERAGE('2. Collected Data'!AM50,'2. Collected Data'!AM150,'2. Collected Data'!AM250))</f>
        <v/>
      </c>
      <c r="AN50" s="122"/>
      <c r="AO50" s="47">
        <f>IF(COUNT('2. Collected Data'!AO50,'2. Collected Data'!AO150,'2. Collected Data'!AO250)&lt;=1,"",AVERAGE('2. Collected Data'!AO50,'2. Collected Data'!AO150,'2. Collected Data'!AO250))</f>
        <v>0</v>
      </c>
      <c r="AP50" s="47">
        <f>IF(COUNT('2. Collected Data'!AP50,'2. Collected Data'!AP150,'2. Collected Data'!AP250)&lt;=1,"",AVERAGE('2. Collected Data'!AP50,'2. Collected Data'!AP150,'2. Collected Data'!AP250))</f>
        <v>0</v>
      </c>
      <c r="AQ50" s="47">
        <f>IF(COUNT('2. Collected Data'!AQ50,'2. Collected Data'!AQ150,'2. Collected Data'!AQ250)&lt;=1,"",AVERAGE('2. Collected Data'!AQ50,'2. Collected Data'!AQ150,'2. Collected Data'!AQ250))</f>
        <v>4357625</v>
      </c>
      <c r="AR50" s="47">
        <f>IF(COUNT('2. Collected Data'!AR50,'2. Collected Data'!AR150,'2. Collected Data'!AR250)&lt;=1,"",AVERAGE('2. Collected Data'!AR50,'2. Collected Data'!AR150,'2. Collected Data'!AR250))</f>
        <v>0</v>
      </c>
      <c r="AS50" s="47">
        <f>IF(COUNT('2. Collected Data'!AS50,'2. Collected Data'!AS150,'2. Collected Data'!AS250)&lt;=1,"",AVERAGE('2. Collected Data'!AS50,'2. Collected Data'!AS150,'2. Collected Data'!AS250))</f>
        <v>0</v>
      </c>
      <c r="AT50" s="47">
        <f>IF(COUNT('2. Collected Data'!AT50,'2. Collected Data'!AT150,'2. Collected Data'!AT250)&lt;=1,"",AVERAGE('2. Collected Data'!AT50,'2. Collected Data'!AT150,'2. Collected Data'!AT250))</f>
        <v>0</v>
      </c>
      <c r="AU50" s="85">
        <f>IF(COUNT('2. Collected Data'!AU50,'2. Collected Data'!AU150,'2. Collected Data'!AU250)&lt;=1,"",AVERAGE('2. Collected Data'!AU50,'2. Collected Data'!AU150,'2. Collected Data'!AU250))</f>
        <v>0</v>
      </c>
      <c r="AV50" s="88"/>
      <c r="AW50" s="185">
        <f>IF(COUNT('2. Collected Data'!AW50,'2. Collected Data'!AW150,'2. Collected Data'!AW250)&lt;=1,"",AVERAGE('2. Collected Data'!AW50,'2. Collected Data'!AW150,'2. Collected Data'!AW250))</f>
        <v>0</v>
      </c>
      <c r="AX50" s="185">
        <f>IF(COUNT('2. Collected Data'!AX50,'2. Collected Data'!AX150,'2. Collected Data'!AX250)&lt;=1,"",AVERAGE('2. Collected Data'!AX50,'2. Collected Data'!AX150,'2. Collected Data'!AX250))</f>
        <v>1</v>
      </c>
      <c r="AY50" s="50"/>
      <c r="AZ50" s="91"/>
      <c r="BA50" s="88"/>
      <c r="BB50" s="78">
        <f>IF(COUNT('2. Collected Data'!BB50,'2. Collected Data'!BB150,'2. Collected Data'!BB250)&lt;=1,"",AVERAGE('2. Collected Data'!BB50,'2. Collected Data'!BB150,'2. Collected Data'!BB250))</f>
        <v>88.333333333333329</v>
      </c>
      <c r="BC50" s="75">
        <f>IF(COUNT('2. Collected Data'!BC50,'2. Collected Data'!BC150,'2. Collected Data'!BC250)&lt;=1,"",AVERAGE('2. Collected Data'!BC50,'2. Collected Data'!BC150,'2. Collected Data'!BC250))</f>
        <v>13094014.333333334</v>
      </c>
      <c r="BD50" s="75">
        <f>IF(COUNT('2. Collected Data'!BD50,'2. Collected Data'!BD150,'2. Collected Data'!BD250)&lt;=1,"",AVERAGE('2. Collected Data'!BD50,'2. Collected Data'!BD150,'2. Collected Data'!BD250))</f>
        <v>10759287.333333334</v>
      </c>
      <c r="BE50" s="75">
        <f>IF(COUNT('2. Collected Data'!BE50,'2. Collected Data'!BE150,'2. Collected Data'!BE250)&lt;=1,"",AVERAGE('2. Collected Data'!BE50,'2. Collected Data'!BE150,'2. Collected Data'!BE250))</f>
        <v>7653657</v>
      </c>
      <c r="BF50" s="75">
        <f>IF(COUNT('2. Collected Data'!BF50,'2. Collected Data'!BF150,'2. Collected Data'!BF250)&lt;=1,"",AVERAGE('2. Collected Data'!BF50,'2. Collected Data'!BF150,'2. Collected Data'!BF250))</f>
        <v>31728817.333333332</v>
      </c>
      <c r="BG50" s="50"/>
      <c r="BH50" s="78">
        <f>IF(COUNT('2. Collected Data'!BH50,'2. Collected Data'!BH150,'2. Collected Data'!BH250)&lt;=1,"",AVERAGE('2. Collected Data'!BH50,'2. Collected Data'!BH150,'2. Collected Data'!BH250))</f>
        <v>86.333333333333329</v>
      </c>
      <c r="BI50" s="130"/>
      <c r="BJ50" s="50"/>
    </row>
    <row r="51" spans="1:62" s="177" customFormat="1" ht="11.25" customHeight="1" x14ac:dyDescent="0.15">
      <c r="A51" s="89" t="s">
        <v>145</v>
      </c>
      <c r="B51" s="172"/>
      <c r="C51" s="350"/>
      <c r="D51" s="350"/>
      <c r="E51" s="350"/>
      <c r="F51" s="350"/>
      <c r="G51" s="45">
        <f>IF(COUNT('2. Collected Data'!G51,'2. Collected Data'!G151,'2. Collected Data'!G251)&lt;=1,"",AVERAGE('2. Collected Data'!G51,'2. Collected Data'!G151,'2. Collected Data'!G251))</f>
        <v>96000</v>
      </c>
      <c r="H51" s="47">
        <f>IF(COUNT('2. Collected Data'!H51,'2. Collected Data'!H151,'2. Collected Data'!H251)&lt;=1,"",AVERAGE('2. Collected Data'!H51,'2. Collected Data'!H151,'2. Collected Data'!H251))</f>
        <v>44000</v>
      </c>
      <c r="I51" s="47">
        <f>IF(COUNT('2. Collected Data'!I51,'2. Collected Data'!I151,'2. Collected Data'!I251)&lt;=1,"",AVERAGE('2. Collected Data'!I51,'2. Collected Data'!I151,'2. Collected Data'!I251))</f>
        <v>2296</v>
      </c>
      <c r="J51" s="47">
        <f>IF(COUNT('2. Collected Data'!J51,'2. Collected Data'!J151,'2. Collected Data'!J251)&lt;=1,"",AVERAGE('2. Collected Data'!J51,'2. Collected Data'!J151,'2. Collected Data'!J251))</f>
        <v>138.66666666666666</v>
      </c>
      <c r="K51" s="47">
        <f>IF(COUNT('2. Collected Data'!K51,'2. Collected Data'!K151,'2. Collected Data'!K251)&lt;=1,"",AVERAGE('2. Collected Data'!K51,'2. Collected Data'!K151,'2. Collected Data'!K251))</f>
        <v>36.666666666666664</v>
      </c>
      <c r="L51" s="47">
        <f>IF(COUNT('2. Collected Data'!L51,'2. Collected Data'!L151,'2. Collected Data'!L251)&lt;=1,"",AVERAGE('2. Collected Data'!L51,'2. Collected Data'!L151,'2. Collected Data'!L251))</f>
        <v>10.333333333333334</v>
      </c>
      <c r="M51" s="47">
        <f>IF(COUNT('2. Collected Data'!M51,'2. Collected Data'!M151,'2. Collected Data'!M251)&lt;=1,"",AVERAGE('2. Collected Data'!M51,'2. Collected Data'!M151,'2. Collected Data'!M251))</f>
        <v>1862.3333333333333</v>
      </c>
      <c r="N51" s="47">
        <f>IF(COUNT('2. Collected Data'!N51,'2. Collected Data'!N151,'2. Collected Data'!N251)&lt;=1,"",AVERAGE('2. Collected Data'!N51,'2. Collected Data'!N151,'2. Collected Data'!N251))</f>
        <v>0</v>
      </c>
      <c r="O51" s="47">
        <f>IF(COUNT('2. Collected Data'!O51,'2. Collected Data'!O151,'2. Collected Data'!O251)&lt;=1,"",AVERAGE('2. Collected Data'!O51,'2. Collected Data'!O151,'2. Collected Data'!O251))</f>
        <v>2296</v>
      </c>
      <c r="P51" s="47">
        <f>IF(COUNT('2. Collected Data'!P51,'2. Collected Data'!P151,'2. Collected Data'!P251)&lt;=1,"",AVERAGE('2. Collected Data'!P51,'2. Collected Data'!P151,'2. Collected Data'!P251))</f>
        <v>0</v>
      </c>
      <c r="Q51" s="47">
        <f>IF(COUNT('2. Collected Data'!Q51,'2. Collected Data'!Q151,'2. Collected Data'!Q251)&lt;=1,"",AVERAGE('2. Collected Data'!Q51,'2. Collected Data'!Q151,'2. Collected Data'!Q251))</f>
        <v>438.33333333333331</v>
      </c>
      <c r="R51" s="47">
        <f>IF(COUNT('2. Collected Data'!R51,'2. Collected Data'!R151,'2. Collected Data'!R251)&lt;=1,"",AVERAGE('2. Collected Data'!R51,'2. Collected Data'!R151,'2. Collected Data'!R251))</f>
        <v>33.333333333333336</v>
      </c>
      <c r="S51" s="47">
        <f>IF(COUNT('2. Collected Data'!S51,'2. Collected Data'!S151,'2. Collected Data'!S251)&lt;=1,"",AVERAGE('2. Collected Data'!S51,'2. Collected Data'!S151,'2. Collected Data'!S251))</f>
        <v>16.666666666666668</v>
      </c>
      <c r="T51" s="47">
        <f>IF(COUNT('2. Collected Data'!T51,'2. Collected Data'!T151,'2. Collected Data'!T251)&lt;=1,"",AVERAGE('2. Collected Data'!T51,'2. Collected Data'!T151,'2. Collected Data'!T251))</f>
        <v>0</v>
      </c>
      <c r="U51" s="47">
        <f>IF(COUNT('2. Collected Data'!U51,'2. Collected Data'!U151,'2. Collected Data'!U251)&lt;=1,"",AVERAGE('2. Collected Data'!U51,'2. Collected Data'!U151,'2. Collected Data'!U251))</f>
        <v>166.66666666666666</v>
      </c>
      <c r="V51" s="47">
        <f>IF(COUNT('2. Collected Data'!V51,'2. Collected Data'!V151,'2. Collected Data'!V251)&lt;=1,"",AVERAGE('2. Collected Data'!V51,'2. Collected Data'!V151,'2. Collected Data'!V251))</f>
        <v>0</v>
      </c>
      <c r="W51" s="47">
        <f>IF(COUNT('2. Collected Data'!W51,'2. Collected Data'!W151,'2. Collected Data'!W251)&lt;=1,"",AVERAGE('2. Collected Data'!W51,'2. Collected Data'!W151,'2. Collected Data'!W251))</f>
        <v>0</v>
      </c>
      <c r="X51" s="47">
        <f>IF(COUNT('2. Collected Data'!X51,'2. Collected Data'!X151,'2. Collected Data'!X251)&lt;=1,"",AVERAGE('2. Collected Data'!X51,'2. Collected Data'!X151,'2. Collected Data'!X251))</f>
        <v>0</v>
      </c>
      <c r="Y51" s="47">
        <f>IF(COUNT('2. Collected Data'!Y51,'2. Collected Data'!Y151,'2. Collected Data'!Y251)&lt;=1,"",AVERAGE('2. Collected Data'!Y51,'2. Collected Data'!Y151,'2. Collected Data'!Y251))</f>
        <v>4534.666666666667</v>
      </c>
      <c r="Z51" s="47">
        <f>IF(COUNT('2. Collected Data'!Z51,'2. Collected Data'!Z151,'2. Collected Data'!Z251)&lt;=1,"",AVERAGE('2. Collected Data'!Z51,'2. Collected Data'!Z151,'2. Collected Data'!Z251))</f>
        <v>716.66666666666663</v>
      </c>
      <c r="AA51" s="185">
        <f>IF(COUNT('2. Collected Data'!AA51,'2. Collected Data'!AA151,'2. Collected Data'!AA251)&lt;=1,"",AVERAGE('2. Collected Data'!AA51,'2. Collected Data'!AA151,'2. Collected Data'!AA251))</f>
        <v>0.8933333333333332</v>
      </c>
      <c r="AB51" s="185">
        <f>IF(COUNT('2. Collected Data'!AB51,'2. Collected Data'!AB151,'2. Collected Data'!AB251)&lt;=1,"",AVERAGE('2. Collected Data'!AB51,'2. Collected Data'!AB151,'2. Collected Data'!AB251))</f>
        <v>2.6666666666666668E-2</v>
      </c>
      <c r="AC51" s="185">
        <f>IF(COUNT('2. Collected Data'!AC51,'2. Collected Data'!AC151,'2. Collected Data'!AC251)&lt;=1,"",AVERAGE('2. Collected Data'!AC51,'2. Collected Data'!AC151,'2. Collected Data'!AC251))</f>
        <v>0.08</v>
      </c>
      <c r="AD51" s="47">
        <f>IF(COUNT('2. Collected Data'!AD51,'2. Collected Data'!AD151,'2. Collected Data'!AD251)&lt;=1,"",AVERAGE('2. Collected Data'!AD51,'2. Collected Data'!AD151,'2. Collected Data'!AD251))</f>
        <v>449</v>
      </c>
      <c r="AE51" s="47">
        <f>IF(COUNT('2. Collected Data'!AE51,'2. Collected Data'!AE151,'2. Collected Data'!AE251)&lt;=1,"",AVERAGE('2. Collected Data'!AE51,'2. Collected Data'!AE151,'2. Collected Data'!AE251))</f>
        <v>824666.66666666663</v>
      </c>
      <c r="AF51" s="47">
        <f>IF(COUNT('2. Collected Data'!AF51,'2. Collected Data'!AF151,'2. Collected Data'!AF251)&lt;=1,"",AVERAGE('2. Collected Data'!AF51,'2. Collected Data'!AF151,'2. Collected Data'!AF251))</f>
        <v>62</v>
      </c>
      <c r="AG51" s="85">
        <f>IF(COUNT('2. Collected Data'!AG51,'2. Collected Data'!AG151,'2. Collected Data'!AG251)&lt;=1,"",AVERAGE('2. Collected Data'!AG51,'2. Collected Data'!AG151,'2. Collected Data'!AG251))</f>
        <v>2374333.3333333335</v>
      </c>
      <c r="AH51" s="88"/>
      <c r="AI51" s="121">
        <f>IF(COUNT('2. Collected Data'!AI51,'2. Collected Data'!AI151,'2. Collected Data'!AI251)&lt;=1,"",AVERAGE('2. Collected Data'!AI51,'2. Collected Data'!AI151,'2. Collected Data'!AI251))</f>
        <v>792333.33333333337</v>
      </c>
      <c r="AJ51" s="47">
        <f>IF(COUNT('2. Collected Data'!AJ51,'2. Collected Data'!AJ151,'2. Collected Data'!AJ251)&lt;=1,"",AVERAGE('2. Collected Data'!AJ51,'2. Collected Data'!AJ151,'2. Collected Data'!AJ251))</f>
        <v>0</v>
      </c>
      <c r="AK51" s="47">
        <f>IF(COUNT('2. Collected Data'!AK51,'2. Collected Data'!AK151,'2. Collected Data'!AK251)&lt;=1,"",AVERAGE('2. Collected Data'!AK51,'2. Collected Data'!AK151,'2. Collected Data'!AK251))</f>
        <v>0</v>
      </c>
      <c r="AL51" s="47">
        <f>IF(COUNT('2. Collected Data'!AL51,'2. Collected Data'!AL151,'2. Collected Data'!AL251)&lt;=1,"",AVERAGE('2. Collected Data'!AL51,'2. Collected Data'!AL151,'2. Collected Data'!AL251))</f>
        <v>588333.33333333337</v>
      </c>
      <c r="AM51" s="47">
        <f>IF(COUNT('2. Collected Data'!AM51,'2. Collected Data'!AM151,'2. Collected Data'!AM251)&lt;=1,"",AVERAGE('2. Collected Data'!AM51,'2. Collected Data'!AM151,'2. Collected Data'!AM251))</f>
        <v>0</v>
      </c>
      <c r="AN51" s="122"/>
      <c r="AO51" s="47">
        <f>IF(COUNT('2. Collected Data'!AO51,'2. Collected Data'!AO151,'2. Collected Data'!AO251)&lt;=1,"",AVERAGE('2. Collected Data'!AO51,'2. Collected Data'!AO151,'2. Collected Data'!AO251))</f>
        <v>11266666.666666666</v>
      </c>
      <c r="AP51" s="47">
        <f>IF(COUNT('2. Collected Data'!AP51,'2. Collected Data'!AP151,'2. Collected Data'!AP251)&lt;=1,"",AVERAGE('2. Collected Data'!AP51,'2. Collected Data'!AP151,'2. Collected Data'!AP251))</f>
        <v>0</v>
      </c>
      <c r="AQ51" s="47">
        <f>IF(COUNT('2. Collected Data'!AQ51,'2. Collected Data'!AQ151,'2. Collected Data'!AQ251)&lt;=1,"",AVERAGE('2. Collected Data'!AQ51,'2. Collected Data'!AQ151,'2. Collected Data'!AQ251))</f>
        <v>0</v>
      </c>
      <c r="AR51" s="47">
        <f>IF(COUNT('2. Collected Data'!AR51,'2. Collected Data'!AR151,'2. Collected Data'!AR251)&lt;=1,"",AVERAGE('2. Collected Data'!AR51,'2. Collected Data'!AR151,'2. Collected Data'!AR251))</f>
        <v>0</v>
      </c>
      <c r="AS51" s="47">
        <f>IF(COUNT('2. Collected Data'!AS51,'2. Collected Data'!AS151,'2. Collected Data'!AS251)&lt;=1,"",AVERAGE('2. Collected Data'!AS51,'2. Collected Data'!AS151,'2. Collected Data'!AS251))</f>
        <v>0</v>
      </c>
      <c r="AT51" s="47">
        <f>IF(COUNT('2. Collected Data'!AT51,'2. Collected Data'!AT151,'2. Collected Data'!AT251)&lt;=1,"",AVERAGE('2. Collected Data'!AT51,'2. Collected Data'!AT151,'2. Collected Data'!AT251))</f>
        <v>0</v>
      </c>
      <c r="AU51" s="85">
        <f>IF(COUNT('2. Collected Data'!AU51,'2. Collected Data'!AU151,'2. Collected Data'!AU251)&lt;=1,"",AVERAGE('2. Collected Data'!AU51,'2. Collected Data'!AU151,'2. Collected Data'!AU251))</f>
        <v>0</v>
      </c>
      <c r="AV51" s="88"/>
      <c r="AW51" s="185">
        <f>IF(COUNT('2. Collected Data'!AW51,'2. Collected Data'!AW151,'2. Collected Data'!AW251)&lt;=1,"",AVERAGE('2. Collected Data'!AW51,'2. Collected Data'!AW151,'2. Collected Data'!AW251))</f>
        <v>1</v>
      </c>
      <c r="AX51" s="185">
        <f>IF(COUNT('2. Collected Data'!AX51,'2. Collected Data'!AX151,'2. Collected Data'!AX251)&lt;=1,"",AVERAGE('2. Collected Data'!AX51,'2. Collected Data'!AX151,'2. Collected Data'!AX251))</f>
        <v>0</v>
      </c>
      <c r="AY51" s="50"/>
      <c r="AZ51" s="91"/>
      <c r="BA51" s="88"/>
      <c r="BB51" s="78">
        <f>IF(COUNT('2. Collected Data'!BB51,'2. Collected Data'!BB151,'2. Collected Data'!BB251)&lt;=1,"",AVERAGE('2. Collected Data'!BB51,'2. Collected Data'!BB151,'2. Collected Data'!BB251))</f>
        <v>65.236666666666679</v>
      </c>
      <c r="BC51" s="75">
        <f>IF(COUNT('2. Collected Data'!BC51,'2. Collected Data'!BC151,'2. Collected Data'!BC251)&lt;=1,"",AVERAGE('2. Collected Data'!BC51,'2. Collected Data'!BC151,'2. Collected Data'!BC251))</f>
        <v>108333333.33333333</v>
      </c>
      <c r="BD51" s="75">
        <f>IF(COUNT('2. Collected Data'!BD51,'2. Collected Data'!BD151,'2. Collected Data'!BD251)&lt;=1,"",AVERAGE('2. Collected Data'!BD51,'2. Collected Data'!BD151,'2. Collected Data'!BD251))</f>
        <v>47966666.666666664</v>
      </c>
      <c r="BE51" s="75">
        <f>IF(COUNT('2. Collected Data'!BE51,'2. Collected Data'!BE151,'2. Collected Data'!BE251)&lt;=1,"",AVERAGE('2. Collected Data'!BE51,'2. Collected Data'!BE151,'2. Collected Data'!BE251))</f>
        <v>51066666.666666664</v>
      </c>
      <c r="BF51" s="75">
        <f>IF(COUNT('2. Collected Data'!BF51,'2. Collected Data'!BF151,'2. Collected Data'!BF251)&lt;=1,"",AVERAGE('2. Collected Data'!BF51,'2. Collected Data'!BF151,'2. Collected Data'!BF251))</f>
        <v>228000000</v>
      </c>
      <c r="BG51" s="50"/>
      <c r="BH51" s="78">
        <f>IF(COUNT('2. Collected Data'!BH51,'2. Collected Data'!BH151,'2. Collected Data'!BH251)&lt;=1,"",AVERAGE('2. Collected Data'!BH51,'2. Collected Data'!BH151,'2. Collected Data'!BH251))</f>
        <v>63.74</v>
      </c>
      <c r="BI51" s="130"/>
      <c r="BJ51" s="50"/>
    </row>
    <row r="52" spans="1:62" s="177" customFormat="1" ht="11.25" customHeight="1" x14ac:dyDescent="0.15">
      <c r="A52" s="89" t="s">
        <v>322</v>
      </c>
      <c r="B52" s="172"/>
      <c r="C52" s="350"/>
      <c r="D52" s="350"/>
      <c r="E52" s="350"/>
      <c r="F52" s="350"/>
      <c r="G52" s="45" t="str">
        <f>IF(COUNT('2. Collected Data'!G52,'2. Collected Data'!G152,'2. Collected Data'!G252)&lt;=1,"",AVERAGE('2. Collected Data'!G52,'2. Collected Data'!G152,'2. Collected Data'!G252))</f>
        <v/>
      </c>
      <c r="H52" s="47" t="str">
        <f>IF(COUNT('2. Collected Data'!H52,'2. Collected Data'!H152,'2. Collected Data'!H252)&lt;=1,"",AVERAGE('2. Collected Data'!H52,'2. Collected Data'!H152,'2. Collected Data'!H252))</f>
        <v/>
      </c>
      <c r="I52" s="47" t="str">
        <f>IF(COUNT('2. Collected Data'!I52,'2. Collected Data'!I152,'2. Collected Data'!I252)&lt;=1,"",AVERAGE('2. Collected Data'!I52,'2. Collected Data'!I152,'2. Collected Data'!I252))</f>
        <v/>
      </c>
      <c r="J52" s="47" t="str">
        <f>IF(COUNT('2. Collected Data'!J52,'2. Collected Data'!J152,'2. Collected Data'!J252)&lt;=1,"",AVERAGE('2. Collected Data'!J52,'2. Collected Data'!J152,'2. Collected Data'!J252))</f>
        <v/>
      </c>
      <c r="K52" s="47" t="str">
        <f>IF(COUNT('2. Collected Data'!K52,'2. Collected Data'!K152,'2. Collected Data'!K252)&lt;=1,"",AVERAGE('2. Collected Data'!K52,'2. Collected Data'!K152,'2. Collected Data'!K252))</f>
        <v/>
      </c>
      <c r="L52" s="47" t="str">
        <f>IF(COUNT('2. Collected Data'!L52,'2. Collected Data'!L152,'2. Collected Data'!L252)&lt;=1,"",AVERAGE('2. Collected Data'!L52,'2. Collected Data'!L152,'2. Collected Data'!L252))</f>
        <v/>
      </c>
      <c r="M52" s="47" t="str">
        <f>IF(COUNT('2. Collected Data'!M52,'2. Collected Data'!M152,'2. Collected Data'!M252)&lt;=1,"",AVERAGE('2. Collected Data'!M52,'2. Collected Data'!M152,'2. Collected Data'!M252))</f>
        <v/>
      </c>
      <c r="N52" s="47" t="str">
        <f>IF(COUNT('2. Collected Data'!N52,'2. Collected Data'!N152,'2. Collected Data'!N252)&lt;=1,"",AVERAGE('2. Collected Data'!N52,'2. Collected Data'!N152,'2. Collected Data'!N252))</f>
        <v/>
      </c>
      <c r="O52" s="47" t="str">
        <f>IF(COUNT('2. Collected Data'!O52,'2. Collected Data'!O152,'2. Collected Data'!O252)&lt;=1,"",AVERAGE('2. Collected Data'!O52,'2. Collected Data'!O152,'2. Collected Data'!O252))</f>
        <v/>
      </c>
      <c r="P52" s="47" t="str">
        <f>IF(COUNT('2. Collected Data'!P52,'2. Collected Data'!P152,'2. Collected Data'!P252)&lt;=1,"",AVERAGE('2. Collected Data'!P52,'2. Collected Data'!P152,'2. Collected Data'!P252))</f>
        <v/>
      </c>
      <c r="Q52" s="47" t="str">
        <f>IF(COUNT('2. Collected Data'!Q52,'2. Collected Data'!Q152,'2. Collected Data'!Q252)&lt;=1,"",AVERAGE('2. Collected Data'!Q52,'2. Collected Data'!Q152,'2. Collected Data'!Q252))</f>
        <v/>
      </c>
      <c r="R52" s="47" t="str">
        <f>IF(COUNT('2. Collected Data'!R52,'2. Collected Data'!R152,'2. Collected Data'!R252)&lt;=1,"",AVERAGE('2. Collected Data'!R52,'2. Collected Data'!R152,'2. Collected Data'!R252))</f>
        <v/>
      </c>
      <c r="S52" s="47" t="str">
        <f>IF(COUNT('2. Collected Data'!S52,'2. Collected Data'!S152,'2. Collected Data'!S252)&lt;=1,"",AVERAGE('2. Collected Data'!S52,'2. Collected Data'!S152,'2. Collected Data'!S252))</f>
        <v/>
      </c>
      <c r="T52" s="47" t="str">
        <f>IF(COUNT('2. Collected Data'!T52,'2. Collected Data'!T152,'2. Collected Data'!T252)&lt;=1,"",AVERAGE('2. Collected Data'!T52,'2. Collected Data'!T152,'2. Collected Data'!T252))</f>
        <v/>
      </c>
      <c r="U52" s="47" t="str">
        <f>IF(COUNT('2. Collected Data'!U52,'2. Collected Data'!U152,'2. Collected Data'!U252)&lt;=1,"",AVERAGE('2. Collected Data'!U52,'2. Collected Data'!U152,'2. Collected Data'!U252))</f>
        <v/>
      </c>
      <c r="V52" s="47" t="str">
        <f>IF(COUNT('2. Collected Data'!V52,'2. Collected Data'!V152,'2. Collected Data'!V252)&lt;=1,"",AVERAGE('2. Collected Data'!V52,'2. Collected Data'!V152,'2. Collected Data'!V252))</f>
        <v/>
      </c>
      <c r="W52" s="47" t="str">
        <f>IF(COUNT('2. Collected Data'!W52,'2. Collected Data'!W152,'2. Collected Data'!W252)&lt;=1,"",AVERAGE('2. Collected Data'!W52,'2. Collected Data'!W152,'2. Collected Data'!W252))</f>
        <v/>
      </c>
      <c r="X52" s="47" t="str">
        <f>IF(COUNT('2. Collected Data'!X52,'2. Collected Data'!X152,'2. Collected Data'!X252)&lt;=1,"",AVERAGE('2. Collected Data'!X52,'2. Collected Data'!X152,'2. Collected Data'!X252))</f>
        <v/>
      </c>
      <c r="Y52" s="47" t="str">
        <f>IF(COUNT('2. Collected Data'!Y52,'2. Collected Data'!Y152,'2. Collected Data'!Y252)&lt;=1,"",AVERAGE('2. Collected Data'!Y52,'2. Collected Data'!Y152,'2. Collected Data'!Y252))</f>
        <v/>
      </c>
      <c r="Z52" s="47" t="str">
        <f>IF(COUNT('2. Collected Data'!Z52,'2. Collected Data'!Z152,'2. Collected Data'!Z252)&lt;=1,"",AVERAGE('2. Collected Data'!Z52,'2. Collected Data'!Z152,'2. Collected Data'!Z252))</f>
        <v/>
      </c>
      <c r="AA52" s="185" t="str">
        <f>IF(COUNT('2. Collected Data'!AA52,'2. Collected Data'!AA152,'2. Collected Data'!AA252)&lt;=1,"",AVERAGE('2. Collected Data'!AA52,'2. Collected Data'!AA152,'2. Collected Data'!AA252))</f>
        <v/>
      </c>
      <c r="AB52" s="185" t="str">
        <f>IF(COUNT('2. Collected Data'!AB52,'2. Collected Data'!AB152,'2. Collected Data'!AB252)&lt;=1,"",AVERAGE('2. Collected Data'!AB52,'2. Collected Data'!AB152,'2. Collected Data'!AB252))</f>
        <v/>
      </c>
      <c r="AC52" s="185" t="str">
        <f>IF(COUNT('2. Collected Data'!AC52,'2. Collected Data'!AC152,'2. Collected Data'!AC252)&lt;=1,"",AVERAGE('2. Collected Data'!AC52,'2. Collected Data'!AC152,'2. Collected Data'!AC252))</f>
        <v/>
      </c>
      <c r="AD52" s="47" t="str">
        <f>IF(COUNT('2. Collected Data'!AD52,'2. Collected Data'!AD152,'2. Collected Data'!AD252)&lt;=1,"",AVERAGE('2. Collected Data'!AD52,'2. Collected Data'!AD152,'2. Collected Data'!AD252))</f>
        <v/>
      </c>
      <c r="AE52" s="47" t="str">
        <f>IF(COUNT('2. Collected Data'!AE52,'2. Collected Data'!AE152,'2. Collected Data'!AE252)&lt;=1,"",AVERAGE('2. Collected Data'!AE52,'2. Collected Data'!AE152,'2. Collected Data'!AE252))</f>
        <v/>
      </c>
      <c r="AF52" s="47" t="str">
        <f>IF(COUNT('2. Collected Data'!AF52,'2. Collected Data'!AF152,'2. Collected Data'!AF252)&lt;=1,"",AVERAGE('2. Collected Data'!AF52,'2. Collected Data'!AF152,'2. Collected Data'!AF252))</f>
        <v/>
      </c>
      <c r="AG52" s="85" t="str">
        <f>IF(COUNT('2. Collected Data'!AG52,'2. Collected Data'!AG152,'2. Collected Data'!AG252)&lt;=1,"",AVERAGE('2. Collected Data'!AG52,'2. Collected Data'!AG152,'2. Collected Data'!AG252))</f>
        <v/>
      </c>
      <c r="AH52" s="88"/>
      <c r="AI52" s="121" t="str">
        <f>IF(COUNT('2. Collected Data'!AI52,'2. Collected Data'!AI152,'2. Collected Data'!AI252)&lt;=1,"",AVERAGE('2. Collected Data'!AI52,'2. Collected Data'!AI152,'2. Collected Data'!AI252))</f>
        <v/>
      </c>
      <c r="AJ52" s="47" t="str">
        <f>IF(COUNT('2. Collected Data'!AJ52,'2. Collected Data'!AJ152,'2. Collected Data'!AJ252)&lt;=1,"",AVERAGE('2. Collected Data'!AJ52,'2. Collected Data'!AJ152,'2. Collected Data'!AJ252))</f>
        <v/>
      </c>
      <c r="AK52" s="47" t="str">
        <f>IF(COUNT('2. Collected Data'!AK52,'2. Collected Data'!AK152,'2. Collected Data'!AK252)&lt;=1,"",AVERAGE('2. Collected Data'!AK52,'2. Collected Data'!AK152,'2. Collected Data'!AK252))</f>
        <v/>
      </c>
      <c r="AL52" s="47" t="str">
        <f>IF(COUNT('2. Collected Data'!AL52,'2. Collected Data'!AL152,'2. Collected Data'!AL252)&lt;=1,"",AVERAGE('2. Collected Data'!AL52,'2. Collected Data'!AL152,'2. Collected Data'!AL252))</f>
        <v/>
      </c>
      <c r="AM52" s="47" t="str">
        <f>IF(COUNT('2. Collected Data'!AM52,'2. Collected Data'!AM152,'2. Collected Data'!AM252)&lt;=1,"",AVERAGE('2. Collected Data'!AM52,'2. Collected Data'!AM152,'2. Collected Data'!AM252))</f>
        <v/>
      </c>
      <c r="AN52" s="122"/>
      <c r="AO52" s="47" t="str">
        <f>IF(COUNT('2. Collected Data'!AO52,'2. Collected Data'!AO152,'2. Collected Data'!AO252)&lt;=1,"",AVERAGE('2. Collected Data'!AO52,'2. Collected Data'!AO152,'2. Collected Data'!AO252))</f>
        <v/>
      </c>
      <c r="AP52" s="47" t="str">
        <f>IF(COUNT('2. Collected Data'!AP52,'2. Collected Data'!AP152,'2. Collected Data'!AP252)&lt;=1,"",AVERAGE('2. Collected Data'!AP52,'2. Collected Data'!AP152,'2. Collected Data'!AP252))</f>
        <v/>
      </c>
      <c r="AQ52" s="47" t="str">
        <f>IF(COUNT('2. Collected Data'!AQ52,'2. Collected Data'!AQ152,'2. Collected Data'!AQ252)&lt;=1,"",AVERAGE('2. Collected Data'!AQ52,'2. Collected Data'!AQ152,'2. Collected Data'!AQ252))</f>
        <v/>
      </c>
      <c r="AR52" s="47" t="str">
        <f>IF(COUNT('2. Collected Data'!AR52,'2. Collected Data'!AR152,'2. Collected Data'!AR252)&lt;=1,"",AVERAGE('2. Collected Data'!AR52,'2. Collected Data'!AR152,'2. Collected Data'!AR252))</f>
        <v/>
      </c>
      <c r="AS52" s="47" t="str">
        <f>IF(COUNT('2. Collected Data'!AS52,'2. Collected Data'!AS152,'2. Collected Data'!AS252)&lt;=1,"",AVERAGE('2. Collected Data'!AS52,'2. Collected Data'!AS152,'2. Collected Data'!AS252))</f>
        <v/>
      </c>
      <c r="AT52" s="47" t="str">
        <f>IF(COUNT('2. Collected Data'!AT52,'2. Collected Data'!AT152,'2. Collected Data'!AT252)&lt;=1,"",AVERAGE('2. Collected Data'!AT52,'2. Collected Data'!AT152,'2. Collected Data'!AT252))</f>
        <v/>
      </c>
      <c r="AU52" s="85" t="str">
        <f>IF(COUNT('2. Collected Data'!AU52,'2. Collected Data'!AU152,'2. Collected Data'!AU252)&lt;=1,"",AVERAGE('2. Collected Data'!AU52,'2. Collected Data'!AU152,'2. Collected Data'!AU252))</f>
        <v/>
      </c>
      <c r="AV52" s="88"/>
      <c r="AW52" s="185" t="str">
        <f>IF(COUNT('2. Collected Data'!AW52,'2. Collected Data'!AW152,'2. Collected Data'!AW252)&lt;=1,"",AVERAGE('2. Collected Data'!AW52,'2. Collected Data'!AW152,'2. Collected Data'!AW252))</f>
        <v/>
      </c>
      <c r="AX52" s="185" t="str">
        <f>IF(COUNT('2. Collected Data'!AX52,'2. Collected Data'!AX152,'2. Collected Data'!AX252)&lt;=1,"",AVERAGE('2. Collected Data'!AX52,'2. Collected Data'!AX152,'2. Collected Data'!AX252))</f>
        <v/>
      </c>
      <c r="AY52" s="50"/>
      <c r="AZ52" s="91"/>
      <c r="BA52" s="88"/>
      <c r="BB52" s="78" t="str">
        <f>IF(COUNT('2. Collected Data'!BB52,'2. Collected Data'!BB152,'2. Collected Data'!BB252)&lt;=1,"",AVERAGE('2. Collected Data'!BB52,'2. Collected Data'!BB152,'2. Collected Data'!BB252))</f>
        <v/>
      </c>
      <c r="BC52" s="75" t="str">
        <f>IF(COUNT('2. Collected Data'!BC52,'2. Collected Data'!BC152,'2. Collected Data'!BC252)&lt;=1,"",AVERAGE('2. Collected Data'!BC52,'2. Collected Data'!BC152,'2. Collected Data'!BC252))</f>
        <v/>
      </c>
      <c r="BD52" s="75" t="str">
        <f>IF(COUNT('2. Collected Data'!BD52,'2. Collected Data'!BD152,'2. Collected Data'!BD252)&lt;=1,"",AVERAGE('2. Collected Data'!BD52,'2. Collected Data'!BD152,'2. Collected Data'!BD252))</f>
        <v/>
      </c>
      <c r="BE52" s="75" t="str">
        <f>IF(COUNT('2. Collected Data'!BE52,'2. Collected Data'!BE152,'2. Collected Data'!BE252)&lt;=1,"",AVERAGE('2. Collected Data'!BE52,'2. Collected Data'!BE152,'2. Collected Data'!BE252))</f>
        <v/>
      </c>
      <c r="BF52" s="75" t="str">
        <f>IF(COUNT('2. Collected Data'!BF52,'2. Collected Data'!BF152,'2. Collected Data'!BF252)&lt;=1,"",AVERAGE('2. Collected Data'!BF52,'2. Collected Data'!BF152,'2. Collected Data'!BF252))</f>
        <v/>
      </c>
      <c r="BG52" s="50"/>
      <c r="BH52" s="78" t="str">
        <f>IF(COUNT('2. Collected Data'!BH52,'2. Collected Data'!BH152,'2. Collected Data'!BH252)&lt;=1,"",AVERAGE('2. Collected Data'!BH52,'2. Collected Data'!BH152,'2. Collected Data'!BH252))</f>
        <v/>
      </c>
      <c r="BI52" s="130"/>
      <c r="BJ52" s="50"/>
    </row>
    <row r="53" spans="1:62" s="51" customFormat="1" ht="11.25" customHeight="1" x14ac:dyDescent="0.15">
      <c r="A53" s="89" t="s">
        <v>70</v>
      </c>
      <c r="B53" s="172"/>
      <c r="C53" s="350"/>
      <c r="D53" s="350"/>
      <c r="E53" s="350"/>
      <c r="F53" s="350"/>
      <c r="G53" s="45">
        <f>IF(COUNT('2. Collected Data'!G53,'2. Collected Data'!G153,'2. Collected Data'!G253)&lt;=1,"",AVERAGE('2. Collected Data'!G53,'2. Collected Data'!G153,'2. Collected Data'!G253))</f>
        <v>90570</v>
      </c>
      <c r="H53" s="47">
        <f>IF(COUNT('2. Collected Data'!H53,'2. Collected Data'!H153,'2. Collected Data'!H253)&lt;=1,"",AVERAGE('2. Collected Data'!H53,'2. Collected Data'!H153,'2. Collected Data'!H253))</f>
        <v>41422.666666666664</v>
      </c>
      <c r="I53" s="47">
        <f>IF(COUNT('2. Collected Data'!I53,'2. Collected Data'!I153,'2. Collected Data'!I253)&lt;=1,"",AVERAGE('2. Collected Data'!I53,'2. Collected Data'!I153,'2. Collected Data'!I253))</f>
        <v>557</v>
      </c>
      <c r="J53" s="47">
        <f>IF(COUNT('2. Collected Data'!J53,'2. Collected Data'!J153,'2. Collected Data'!J253)&lt;=1,"",AVERAGE('2. Collected Data'!J53,'2. Collected Data'!J153,'2. Collected Data'!J253))</f>
        <v>113.33333333333333</v>
      </c>
      <c r="K53" s="47">
        <f>IF(COUNT('2. Collected Data'!K53,'2. Collected Data'!K153,'2. Collected Data'!K253)&lt;=1,"",AVERAGE('2. Collected Data'!K53,'2. Collected Data'!K153,'2. Collected Data'!K253))</f>
        <v>0</v>
      </c>
      <c r="L53" s="47">
        <f>IF(COUNT('2. Collected Data'!L53,'2. Collected Data'!L153,'2. Collected Data'!L253)&lt;=1,"",AVERAGE('2. Collected Data'!L53,'2. Collected Data'!L153,'2. Collected Data'!L253))</f>
        <v>0</v>
      </c>
      <c r="M53" s="47">
        <f>IF(COUNT('2. Collected Data'!M53,'2. Collected Data'!M153,'2. Collected Data'!M253)&lt;=1,"",AVERAGE('2. Collected Data'!M53,'2. Collected Data'!M153,'2. Collected Data'!M253))</f>
        <v>0</v>
      </c>
      <c r="N53" s="47">
        <f>IF(COUNT('2. Collected Data'!N53,'2. Collected Data'!N153,'2. Collected Data'!N253)&lt;=1,"",AVERAGE('2. Collected Data'!N53,'2. Collected Data'!N153,'2. Collected Data'!N253))</f>
        <v>0</v>
      </c>
      <c r="O53" s="47">
        <f>IF(COUNT('2. Collected Data'!O53,'2. Collected Data'!O153,'2. Collected Data'!O253)&lt;=1,"",AVERAGE('2. Collected Data'!O53,'2. Collected Data'!O153,'2. Collected Data'!O253))</f>
        <v>83.333333333333329</v>
      </c>
      <c r="P53" s="47">
        <f>IF(COUNT('2. Collected Data'!P53,'2. Collected Data'!P153,'2. Collected Data'!P253)&lt;=1,"",AVERAGE('2. Collected Data'!P53,'2. Collected Data'!P153,'2. Collected Data'!P253))</f>
        <v>23</v>
      </c>
      <c r="Q53" s="47">
        <f>IF(COUNT('2. Collected Data'!Q53,'2. Collected Data'!Q153,'2. Collected Data'!Q253)&lt;=1,"",AVERAGE('2. Collected Data'!Q53,'2. Collected Data'!Q153,'2. Collected Data'!Q253))</f>
        <v>20</v>
      </c>
      <c r="R53" s="47">
        <f>IF(COUNT('2. Collected Data'!R53,'2. Collected Data'!R153,'2. Collected Data'!R253)&lt;=1,"",AVERAGE('2. Collected Data'!R53,'2. Collected Data'!R153,'2. Collected Data'!R253))</f>
        <v>33.666666666666664</v>
      </c>
      <c r="S53" s="47">
        <f>IF(COUNT('2. Collected Data'!S53,'2. Collected Data'!S153,'2. Collected Data'!S253)&lt;=1,"",AVERAGE('2. Collected Data'!S53,'2. Collected Data'!S153,'2. Collected Data'!S253))</f>
        <v>0</v>
      </c>
      <c r="T53" s="47">
        <f>IF(COUNT('2. Collected Data'!T53,'2. Collected Data'!T153,'2. Collected Data'!T253)&lt;=1,"",AVERAGE('2. Collected Data'!T53,'2. Collected Data'!T153,'2. Collected Data'!T253))</f>
        <v>0</v>
      </c>
      <c r="U53" s="47">
        <f>IF(COUNT('2. Collected Data'!U53,'2. Collected Data'!U153,'2. Collected Data'!U253)&lt;=1,"",AVERAGE('2. Collected Data'!U53,'2. Collected Data'!U153,'2. Collected Data'!U253))</f>
        <v>0</v>
      </c>
      <c r="V53" s="47">
        <f>IF(COUNT('2. Collected Data'!V53,'2. Collected Data'!V153,'2. Collected Data'!V253)&lt;=1,"",AVERAGE('2. Collected Data'!V53,'2. Collected Data'!V153,'2. Collected Data'!V253))</f>
        <v>0</v>
      </c>
      <c r="W53" s="47">
        <f>IF(COUNT('2. Collected Data'!W53,'2. Collected Data'!W153,'2. Collected Data'!W253)&lt;=1,"",AVERAGE('2. Collected Data'!W53,'2. Collected Data'!W153,'2. Collected Data'!W253))</f>
        <v>0</v>
      </c>
      <c r="X53" s="47">
        <f>IF(COUNT('2. Collected Data'!X53,'2. Collected Data'!X153,'2. Collected Data'!X253)&lt;=1,"",AVERAGE('2. Collected Data'!X53,'2. Collected Data'!X153,'2. Collected Data'!X253))</f>
        <v>0</v>
      </c>
      <c r="Y53" s="47">
        <f>IF(COUNT('2. Collected Data'!Y53,'2. Collected Data'!Y153,'2. Collected Data'!Y253)&lt;=1,"",AVERAGE('2. Collected Data'!Y53,'2. Collected Data'!Y153,'2. Collected Data'!Y253))</f>
        <v>3197</v>
      </c>
      <c r="Z53" s="47">
        <f>IF(COUNT('2. Collected Data'!Z53,'2. Collected Data'!Z153,'2. Collected Data'!Z253)&lt;=1,"",AVERAGE('2. Collected Data'!Z53,'2. Collected Data'!Z153,'2. Collected Data'!Z253))</f>
        <v>0</v>
      </c>
      <c r="AA53" s="185">
        <f>IF(COUNT('2. Collected Data'!AA53,'2. Collected Data'!AA153,'2. Collected Data'!AA253)&lt;=1,"",AVERAGE('2. Collected Data'!AA53,'2. Collected Data'!AA153,'2. Collected Data'!AA253))</f>
        <v>0.94999999999999984</v>
      </c>
      <c r="AB53" s="185">
        <f>IF(COUNT('2. Collected Data'!AB53,'2. Collected Data'!AB153,'2. Collected Data'!AB253)&lt;=1,"",AVERAGE('2. Collected Data'!AB53,'2. Collected Data'!AB153,'2. Collected Data'!AB253))</f>
        <v>0.02</v>
      </c>
      <c r="AC53" s="185">
        <f>IF(COUNT('2. Collected Data'!AC53,'2. Collected Data'!AC153,'2. Collected Data'!AC253)&lt;=1,"",AVERAGE('2. Collected Data'!AC53,'2. Collected Data'!AC153,'2. Collected Data'!AC253))</f>
        <v>0.03</v>
      </c>
      <c r="AD53" s="47">
        <f>IF(COUNT('2. Collected Data'!AD53,'2. Collected Data'!AD153,'2. Collected Data'!AD253)&lt;=1,"",AVERAGE('2. Collected Data'!AD53,'2. Collected Data'!AD153,'2. Collected Data'!AD253))</f>
        <v>72</v>
      </c>
      <c r="AE53" s="47">
        <f>IF(COUNT('2. Collected Data'!AE53,'2. Collected Data'!AE153,'2. Collected Data'!AE253)&lt;=1,"",AVERAGE('2. Collected Data'!AE53,'2. Collected Data'!AE153,'2. Collected Data'!AE253))</f>
        <v>57000</v>
      </c>
      <c r="AF53" s="47">
        <f>IF(COUNT('2. Collected Data'!AF53,'2. Collected Data'!AF153,'2. Collected Data'!AF253)&lt;=1,"",AVERAGE('2. Collected Data'!AF53,'2. Collected Data'!AF153,'2. Collected Data'!AF253))</f>
        <v>150</v>
      </c>
      <c r="AG53" s="85">
        <f>IF(COUNT('2. Collected Data'!AG53,'2. Collected Data'!AG153,'2. Collected Data'!AG253)&lt;=1,"",AVERAGE('2. Collected Data'!AG53,'2. Collected Data'!AG153,'2. Collected Data'!AG253))</f>
        <v>528000</v>
      </c>
      <c r="AH53" s="88"/>
      <c r="AI53" s="121">
        <f>IF(COUNT('2. Collected Data'!AI53,'2. Collected Data'!AI153,'2. Collected Data'!AI253)&lt;=1,"",AVERAGE('2. Collected Data'!AI53,'2. Collected Data'!AI153,'2. Collected Data'!AI253))</f>
        <v>13110.666666666666</v>
      </c>
      <c r="AJ53" s="47">
        <f>IF(COUNT('2. Collected Data'!AJ53,'2. Collected Data'!AJ153,'2. Collected Data'!AJ253)&lt;=1,"",AVERAGE('2. Collected Data'!AJ53,'2. Collected Data'!AJ153,'2. Collected Data'!AJ253))</f>
        <v>0</v>
      </c>
      <c r="AK53" s="47">
        <f>IF(COUNT('2. Collected Data'!AK53,'2. Collected Data'!AK153,'2. Collected Data'!AK253)&lt;=1,"",AVERAGE('2. Collected Data'!AK53,'2. Collected Data'!AK153,'2. Collected Data'!AK253))</f>
        <v>0</v>
      </c>
      <c r="AL53" s="47">
        <f>IF(COUNT('2. Collected Data'!AL53,'2. Collected Data'!AL153,'2. Collected Data'!AL253)&lt;=1,"",AVERAGE('2. Collected Data'!AL53,'2. Collected Data'!AL153,'2. Collected Data'!AL253))</f>
        <v>4304.333333333333</v>
      </c>
      <c r="AM53" s="47">
        <f>IF(COUNT('2. Collected Data'!AM53,'2. Collected Data'!AM153,'2. Collected Data'!AM253)&lt;=1,"",AVERAGE('2. Collected Data'!AM53,'2. Collected Data'!AM153,'2. Collected Data'!AM253))</f>
        <v>0</v>
      </c>
      <c r="AN53" s="122"/>
      <c r="AO53" s="47">
        <f>IF(COUNT('2. Collected Data'!AO53,'2. Collected Data'!AO153,'2. Collected Data'!AO253)&lt;=1,"",AVERAGE('2. Collected Data'!AO53,'2. Collected Data'!AO153,'2. Collected Data'!AO253))</f>
        <v>1221597.3333333333</v>
      </c>
      <c r="AP53" s="47">
        <f>IF(COUNT('2. Collected Data'!AP53,'2. Collected Data'!AP153,'2. Collected Data'!AP253)&lt;=1,"",AVERAGE('2. Collected Data'!AP53,'2. Collected Data'!AP153,'2. Collected Data'!AP253))</f>
        <v>43174.666666666664</v>
      </c>
      <c r="AQ53" s="47">
        <f>IF(COUNT('2. Collected Data'!AQ53,'2. Collected Data'!AQ153,'2. Collected Data'!AQ253)&lt;=1,"",AVERAGE('2. Collected Data'!AQ53,'2. Collected Data'!AQ153,'2. Collected Data'!AQ253))</f>
        <v>0</v>
      </c>
      <c r="AR53" s="47">
        <f>IF(COUNT('2. Collected Data'!AR53,'2. Collected Data'!AR153,'2. Collected Data'!AR253)&lt;=1,"",AVERAGE('2. Collected Data'!AR53,'2. Collected Data'!AR153,'2. Collected Data'!AR253))</f>
        <v>0</v>
      </c>
      <c r="AS53" s="47">
        <f>IF(COUNT('2. Collected Data'!AS53,'2. Collected Data'!AS153,'2. Collected Data'!AS253)&lt;=1,"",AVERAGE('2. Collected Data'!AS53,'2. Collected Data'!AS153,'2. Collected Data'!AS253))</f>
        <v>0</v>
      </c>
      <c r="AT53" s="47">
        <f>IF(COUNT('2. Collected Data'!AT53,'2. Collected Data'!AT153,'2. Collected Data'!AT253)&lt;=1,"",AVERAGE('2. Collected Data'!AT53,'2. Collected Data'!AT153,'2. Collected Data'!AT253))</f>
        <v>0</v>
      </c>
      <c r="AU53" s="85">
        <f>IF(COUNT('2. Collected Data'!AU53,'2. Collected Data'!AU153,'2. Collected Data'!AU253)&lt;=1,"",AVERAGE('2. Collected Data'!AU53,'2. Collected Data'!AU153,'2. Collected Data'!AU253))</f>
        <v>0</v>
      </c>
      <c r="AV53" s="88"/>
      <c r="AW53" s="185">
        <f>IF(COUNT('2. Collected Data'!AW53,'2. Collected Data'!AW153,'2. Collected Data'!AW253)&lt;=1,"",AVERAGE('2. Collected Data'!AW53,'2. Collected Data'!AW153,'2. Collected Data'!AW253))</f>
        <v>0.96</v>
      </c>
      <c r="AX53" s="185">
        <f>IF(COUNT('2. Collected Data'!AX53,'2. Collected Data'!AX153,'2. Collected Data'!AX253)&lt;=1,"",AVERAGE('2. Collected Data'!AX53,'2. Collected Data'!AX153,'2. Collected Data'!AX253))</f>
        <v>0.04</v>
      </c>
      <c r="AY53" s="50"/>
      <c r="AZ53" s="91"/>
      <c r="BA53" s="88"/>
      <c r="BB53" s="78">
        <f>IF(COUNT('2. Collected Data'!BB53,'2. Collected Data'!BB153,'2. Collected Data'!BB253)&lt;=1,"",AVERAGE('2. Collected Data'!BB53,'2. Collected Data'!BB153,'2. Collected Data'!BB253))</f>
        <v>100.13333333333333</v>
      </c>
      <c r="BC53" s="75">
        <f>IF(COUNT('2. Collected Data'!BC53,'2. Collected Data'!BC153,'2. Collected Data'!BC253)&lt;=1,"",AVERAGE('2. Collected Data'!BC53,'2. Collected Data'!BC153,'2. Collected Data'!BC253))</f>
        <v>1124843.3333333333</v>
      </c>
      <c r="BD53" s="75">
        <f>IF(COUNT('2. Collected Data'!BD53,'2. Collected Data'!BD153,'2. Collected Data'!BD253)&lt;=1,"",AVERAGE('2. Collected Data'!BD53,'2. Collected Data'!BD153,'2. Collected Data'!BD253))</f>
        <v>371145</v>
      </c>
      <c r="BE53" s="75">
        <f>IF(COUNT('2. Collected Data'!BE53,'2. Collected Data'!BE153,'2. Collected Data'!BE253)&lt;=1,"",AVERAGE('2. Collected Data'!BE53,'2. Collected Data'!BE153,'2. Collected Data'!BE253))</f>
        <v>1449134.3333333333</v>
      </c>
      <c r="BF53" s="75">
        <f>IF(COUNT('2. Collected Data'!BF53,'2. Collected Data'!BF153,'2. Collected Data'!BF253)&lt;=1,"",AVERAGE('2. Collected Data'!BF53,'2. Collected Data'!BF153,'2. Collected Data'!BF253))</f>
        <v>2947002.6666666665</v>
      </c>
      <c r="BG53" s="50"/>
      <c r="BH53" s="78">
        <f>IF(COUNT('2. Collected Data'!BH53,'2. Collected Data'!BH153,'2. Collected Data'!BH253)&lt;=1,"",AVERAGE('2. Collected Data'!BH53,'2. Collected Data'!BH153,'2. Collected Data'!BH253))</f>
        <v>101.46666666666665</v>
      </c>
      <c r="BI53" s="130"/>
      <c r="BJ53" s="50"/>
    </row>
    <row r="54" spans="1:62" s="177" customFormat="1" ht="11.25" customHeight="1" x14ac:dyDescent="0.15">
      <c r="A54" s="89" t="s">
        <v>146</v>
      </c>
      <c r="B54" s="172"/>
      <c r="C54" s="350"/>
      <c r="D54" s="350"/>
      <c r="E54" s="350"/>
      <c r="F54" s="350"/>
      <c r="G54" s="45">
        <f>IF(COUNT('2. Collected Data'!G54,'2. Collected Data'!G154,'2. Collected Data'!G254)&lt;=1,"",AVERAGE('2. Collected Data'!G54,'2. Collected Data'!G154,'2. Collected Data'!G254))</f>
        <v>18389.333333333332</v>
      </c>
      <c r="H54" s="47">
        <f>IF(COUNT('2. Collected Data'!H54,'2. Collected Data'!H154,'2. Collected Data'!H254)&lt;=1,"",AVERAGE('2. Collected Data'!H54,'2. Collected Data'!H154,'2. Collected Data'!H254))</f>
        <v>5205.333333333333</v>
      </c>
      <c r="I54" s="47">
        <f>IF(COUNT('2. Collected Data'!I54,'2. Collected Data'!I154,'2. Collected Data'!I254)&lt;=1,"",AVERAGE('2. Collected Data'!I54,'2. Collected Data'!I154,'2. Collected Data'!I254))</f>
        <v>481.33333333333331</v>
      </c>
      <c r="J54" s="47">
        <f>IF(COUNT('2. Collected Data'!J54,'2. Collected Data'!J154,'2. Collected Data'!J254)&lt;=1,"",AVERAGE('2. Collected Data'!J54,'2. Collected Data'!J154,'2. Collected Data'!J254))</f>
        <v>25.666666666666668</v>
      </c>
      <c r="K54" s="47">
        <f>IF(COUNT('2. Collected Data'!K54,'2. Collected Data'!K154,'2. Collected Data'!K254)&lt;=1,"",AVERAGE('2. Collected Data'!K54,'2. Collected Data'!K154,'2. Collected Data'!K254))</f>
        <v>60</v>
      </c>
      <c r="L54" s="47">
        <f>IF(COUNT('2. Collected Data'!L54,'2. Collected Data'!L154,'2. Collected Data'!L254)&lt;=1,"",AVERAGE('2. Collected Data'!L54,'2. Collected Data'!L154,'2. Collected Data'!L254))</f>
        <v>1.3333333333333333</v>
      </c>
      <c r="M54" s="47">
        <f>IF(COUNT('2. Collected Data'!M54,'2. Collected Data'!M154,'2. Collected Data'!M254)&lt;=1,"",AVERAGE('2. Collected Data'!M54,'2. Collected Data'!M154,'2. Collected Data'!M254))</f>
        <v>518.33333333333337</v>
      </c>
      <c r="N54" s="47">
        <f>IF(COUNT('2. Collected Data'!N54,'2. Collected Data'!N154,'2. Collected Data'!N254)&lt;=1,"",AVERAGE('2. Collected Data'!N54,'2. Collected Data'!N154,'2. Collected Data'!N254))</f>
        <v>242.66666666666666</v>
      </c>
      <c r="O54" s="47">
        <f>IF(COUNT('2. Collected Data'!O54,'2. Collected Data'!O154,'2. Collected Data'!O254)&lt;=1,"",AVERAGE('2. Collected Data'!O54,'2. Collected Data'!O154,'2. Collected Data'!O254))</f>
        <v>483</v>
      </c>
      <c r="P54" s="47">
        <f>IF(COUNT('2. Collected Data'!P54,'2. Collected Data'!P154,'2. Collected Data'!P254)&lt;=1,"",AVERAGE('2. Collected Data'!P54,'2. Collected Data'!P154,'2. Collected Data'!P254))</f>
        <v>0</v>
      </c>
      <c r="Q54" s="47">
        <f>IF(COUNT('2. Collected Data'!Q54,'2. Collected Data'!Q154,'2. Collected Data'!Q254)&lt;=1,"",AVERAGE('2. Collected Data'!Q54,'2. Collected Data'!Q154,'2. Collected Data'!Q254))</f>
        <v>0</v>
      </c>
      <c r="R54" s="47">
        <f>IF(COUNT('2. Collected Data'!R54,'2. Collected Data'!R154,'2. Collected Data'!R254)&lt;=1,"",AVERAGE('2. Collected Data'!R54,'2. Collected Data'!R154,'2. Collected Data'!R254))</f>
        <v>0</v>
      </c>
      <c r="S54" s="47">
        <f>IF(COUNT('2. Collected Data'!S54,'2. Collected Data'!S154,'2. Collected Data'!S254)&lt;=1,"",AVERAGE('2. Collected Data'!S54,'2. Collected Data'!S154,'2. Collected Data'!S254))</f>
        <v>0</v>
      </c>
      <c r="T54" s="47">
        <f>IF(COUNT('2. Collected Data'!T54,'2. Collected Data'!T154,'2. Collected Data'!T254)&lt;=1,"",AVERAGE('2. Collected Data'!T54,'2. Collected Data'!T154,'2. Collected Data'!T254))</f>
        <v>0</v>
      </c>
      <c r="U54" s="47">
        <f>IF(COUNT('2. Collected Data'!U54,'2. Collected Data'!U154,'2. Collected Data'!U254)&lt;=1,"",AVERAGE('2. Collected Data'!U54,'2. Collected Data'!U154,'2. Collected Data'!U254))</f>
        <v>0</v>
      </c>
      <c r="V54" s="47">
        <f>IF(COUNT('2. Collected Data'!V54,'2. Collected Data'!V154,'2. Collected Data'!V254)&lt;=1,"",AVERAGE('2. Collected Data'!V54,'2. Collected Data'!V154,'2. Collected Data'!V254))</f>
        <v>0</v>
      </c>
      <c r="W54" s="47">
        <f>IF(COUNT('2. Collected Data'!W54,'2. Collected Data'!W154,'2. Collected Data'!W254)&lt;=1,"",AVERAGE('2. Collected Data'!W54,'2. Collected Data'!W154,'2. Collected Data'!W254))</f>
        <v>0</v>
      </c>
      <c r="X54" s="47">
        <f>IF(COUNT('2. Collected Data'!X54,'2. Collected Data'!X154,'2. Collected Data'!X254)&lt;=1,"",AVERAGE('2. Collected Data'!X54,'2. Collected Data'!X154,'2. Collected Data'!X254))</f>
        <v>0</v>
      </c>
      <c r="Y54" s="47">
        <f>IF(COUNT('2. Collected Data'!Y54,'2. Collected Data'!Y154,'2. Collected Data'!Y254)&lt;=1,"",AVERAGE('2. Collected Data'!Y54,'2. Collected Data'!Y154,'2. Collected Data'!Y254))</f>
        <v>333.66666666666669</v>
      </c>
      <c r="Z54" s="47">
        <f>IF(COUNT('2. Collected Data'!Z54,'2. Collected Data'!Z154,'2. Collected Data'!Z254)&lt;=1,"",AVERAGE('2. Collected Data'!Z54,'2. Collected Data'!Z154,'2. Collected Data'!Z254))</f>
        <v>58.333333333333336</v>
      </c>
      <c r="AA54" s="185">
        <f>IF(COUNT('2. Collected Data'!AA54,'2. Collected Data'!AA154,'2. Collected Data'!AA254)&lt;=1,"",AVERAGE('2. Collected Data'!AA54,'2. Collected Data'!AA154,'2. Collected Data'!AA254))</f>
        <v>0.97000000000000008</v>
      </c>
      <c r="AB54" s="185">
        <f>IF(COUNT('2. Collected Data'!AB54,'2. Collected Data'!AB154,'2. Collected Data'!AB254)&lt;=1,"",AVERAGE('2. Collected Data'!AB54,'2. Collected Data'!AB154,'2. Collected Data'!AB254))</f>
        <v>0</v>
      </c>
      <c r="AC54" s="185">
        <f>IF(COUNT('2. Collected Data'!AC54,'2. Collected Data'!AC154,'2. Collected Data'!AC254)&lt;=1,"",AVERAGE('2. Collected Data'!AC54,'2. Collected Data'!AC154,'2. Collected Data'!AC254))</f>
        <v>0.03</v>
      </c>
      <c r="AD54" s="47">
        <f>IF(COUNT('2. Collected Data'!AD54,'2. Collected Data'!AD154,'2. Collected Data'!AD254)&lt;=1,"",AVERAGE('2. Collected Data'!AD54,'2. Collected Data'!AD154,'2. Collected Data'!AD254))</f>
        <v>70</v>
      </c>
      <c r="AE54" s="47">
        <f>IF(COUNT('2. Collected Data'!AE54,'2. Collected Data'!AE154,'2. Collected Data'!AE254)&lt;=1,"",AVERAGE('2. Collected Data'!AE54,'2. Collected Data'!AE154,'2. Collected Data'!AE254))</f>
        <v>92400</v>
      </c>
      <c r="AF54" s="47">
        <f>IF(COUNT('2. Collected Data'!AF54,'2. Collected Data'!AF154,'2. Collected Data'!AF254)&lt;=1,"",AVERAGE('2. Collected Data'!AF54,'2. Collected Data'!AF154,'2. Collected Data'!AF254))</f>
        <v>114.33333333333333</v>
      </c>
      <c r="AG54" s="85">
        <f>IF(COUNT('2. Collected Data'!AG54,'2. Collected Data'!AG154,'2. Collected Data'!AG254)&lt;=1,"",AVERAGE('2. Collected Data'!AG54,'2. Collected Data'!AG154,'2. Collected Data'!AG254))</f>
        <v>801433.33333333337</v>
      </c>
      <c r="AH54" s="88"/>
      <c r="AI54" s="121">
        <f>IF(COUNT('2. Collected Data'!AI54,'2. Collected Data'!AI154,'2. Collected Data'!AI254)&lt;=1,"",AVERAGE('2. Collected Data'!AI54,'2. Collected Data'!AI154,'2. Collected Data'!AI254))</f>
        <v>52119.333333333336</v>
      </c>
      <c r="AJ54" s="47">
        <f>IF(COUNT('2. Collected Data'!AJ54,'2. Collected Data'!AJ154,'2. Collected Data'!AJ254)&lt;=1,"",AVERAGE('2. Collected Data'!AJ54,'2. Collected Data'!AJ154,'2. Collected Data'!AJ254))</f>
        <v>0.33333333333333331</v>
      </c>
      <c r="AK54" s="47">
        <f>IF(COUNT('2. Collected Data'!AK54,'2. Collected Data'!AK154,'2. Collected Data'!AK254)&lt;=1,"",AVERAGE('2. Collected Data'!AK54,'2. Collected Data'!AK154,'2. Collected Data'!AK254))</f>
        <v>0</v>
      </c>
      <c r="AL54" s="47">
        <f>IF(COUNT('2. Collected Data'!AL54,'2. Collected Data'!AL154,'2. Collected Data'!AL254)&lt;=1,"",AVERAGE('2. Collected Data'!AL54,'2. Collected Data'!AL154,'2. Collected Data'!AL254))</f>
        <v>10241.666666666666</v>
      </c>
      <c r="AM54" s="47">
        <f>IF(COUNT('2. Collected Data'!AM54,'2. Collected Data'!AM154,'2. Collected Data'!AM254)&lt;=1,"",AVERAGE('2. Collected Data'!AM54,'2. Collected Data'!AM154,'2. Collected Data'!AM254))</f>
        <v>42.666666666666664</v>
      </c>
      <c r="AN54" s="122"/>
      <c r="AO54" s="47">
        <f>IF(COUNT('2. Collected Data'!AO54,'2. Collected Data'!AO154,'2. Collected Data'!AO254)&lt;=1,"",AVERAGE('2. Collected Data'!AO54,'2. Collected Data'!AO154,'2. Collected Data'!AO254))</f>
        <v>1110776.6666666667</v>
      </c>
      <c r="AP54" s="47">
        <f>IF(COUNT('2. Collected Data'!AP54,'2. Collected Data'!AP154,'2. Collected Data'!AP254)&lt;=1,"",AVERAGE('2. Collected Data'!AP54,'2. Collected Data'!AP154,'2. Collected Data'!AP254))</f>
        <v>0</v>
      </c>
      <c r="AQ54" s="47">
        <f>IF(COUNT('2. Collected Data'!AQ54,'2. Collected Data'!AQ154,'2. Collected Data'!AQ254)&lt;=1,"",AVERAGE('2. Collected Data'!AQ54,'2. Collected Data'!AQ154,'2. Collected Data'!AQ254))</f>
        <v>363860</v>
      </c>
      <c r="AR54" s="47">
        <f>IF(COUNT('2. Collected Data'!AR54,'2. Collected Data'!AR154,'2. Collected Data'!AR254)&lt;=1,"",AVERAGE('2. Collected Data'!AR54,'2. Collected Data'!AR154,'2. Collected Data'!AR254))</f>
        <v>0</v>
      </c>
      <c r="AS54" s="47">
        <f>IF(COUNT('2. Collected Data'!AS54,'2. Collected Data'!AS154,'2. Collected Data'!AS254)&lt;=1,"",AVERAGE('2. Collected Data'!AS54,'2. Collected Data'!AS154,'2. Collected Data'!AS254))</f>
        <v>0</v>
      </c>
      <c r="AT54" s="47">
        <f>IF(COUNT('2. Collected Data'!AT54,'2. Collected Data'!AT154,'2. Collected Data'!AT254)&lt;=1,"",AVERAGE('2. Collected Data'!AT54,'2. Collected Data'!AT154,'2. Collected Data'!AT254))</f>
        <v>0</v>
      </c>
      <c r="AU54" s="85">
        <f>IF(COUNT('2. Collected Data'!AU54,'2. Collected Data'!AU154,'2. Collected Data'!AU254)&lt;=1,"",AVERAGE('2. Collected Data'!AU54,'2. Collected Data'!AU154,'2. Collected Data'!AU254))</f>
        <v>0</v>
      </c>
      <c r="AV54" s="88"/>
      <c r="AW54" s="185">
        <f>IF(COUNT('2. Collected Data'!AW54,'2. Collected Data'!AW154,'2. Collected Data'!AW254)&lt;=1,"",AVERAGE('2. Collected Data'!AW54,'2. Collected Data'!AW154,'2. Collected Data'!AW254))</f>
        <v>0.75</v>
      </c>
      <c r="AX54" s="185">
        <f>IF(COUNT('2. Collected Data'!AX54,'2. Collected Data'!AX154,'2. Collected Data'!AX254)&lt;=1,"",AVERAGE('2. Collected Data'!AX54,'2. Collected Data'!AX154,'2. Collected Data'!AX254))</f>
        <v>0.25</v>
      </c>
      <c r="AY54" s="50"/>
      <c r="AZ54" s="91"/>
      <c r="BA54" s="88"/>
      <c r="BB54" s="78">
        <f>IF(COUNT('2. Collected Data'!BB54,'2. Collected Data'!BB154,'2. Collected Data'!BB254)&lt;=1,"",AVERAGE('2. Collected Data'!BB54,'2. Collected Data'!BB154,'2. Collected Data'!BB254))</f>
        <v>68.546666666666667</v>
      </c>
      <c r="BC54" s="75">
        <f>IF(COUNT('2. Collected Data'!BC54,'2. Collected Data'!BC154,'2. Collected Data'!BC254)&lt;=1,"",AVERAGE('2. Collected Data'!BC54,'2. Collected Data'!BC154,'2. Collected Data'!BC254))</f>
        <v>2738702.1833333331</v>
      </c>
      <c r="BD54" s="75">
        <f>IF(COUNT('2. Collected Data'!BD54,'2. Collected Data'!BD154,'2. Collected Data'!BD254)&lt;=1,"",AVERAGE('2. Collected Data'!BD54,'2. Collected Data'!BD154,'2. Collected Data'!BD254))</f>
        <v>7341708</v>
      </c>
      <c r="BE54" s="75">
        <f>IF(COUNT('2. Collected Data'!BE54,'2. Collected Data'!BE154,'2. Collected Data'!BE254)&lt;=1,"",AVERAGE('2. Collected Data'!BE54,'2. Collected Data'!BE154,'2. Collected Data'!BE254))</f>
        <v>4438773</v>
      </c>
      <c r="BF54" s="75">
        <f>IF(COUNT('2. Collected Data'!BF54,'2. Collected Data'!BF154,'2. Collected Data'!BF254)&lt;=1,"",AVERAGE('2. Collected Data'!BF54,'2. Collected Data'!BF154,'2. Collected Data'!BF254))</f>
        <v>16725674.326666668</v>
      </c>
      <c r="BG54" s="50"/>
      <c r="BH54" s="78">
        <f>IF(COUNT('2. Collected Data'!BH54,'2. Collected Data'!BH154,'2. Collected Data'!BH254)&lt;=1,"",AVERAGE('2. Collected Data'!BH54,'2. Collected Data'!BH154,'2. Collected Data'!BH254))</f>
        <v>67.046666666666667</v>
      </c>
      <c r="BI54" s="130"/>
      <c r="BJ54" s="50"/>
    </row>
    <row r="55" spans="1:62" s="177" customFormat="1" ht="11.25" customHeight="1" x14ac:dyDescent="0.15">
      <c r="A55" s="89" t="s">
        <v>158</v>
      </c>
      <c r="B55" s="172"/>
      <c r="C55" s="350"/>
      <c r="D55" s="350"/>
      <c r="E55" s="350"/>
      <c r="F55" s="350"/>
      <c r="G55" s="45">
        <f>IF(COUNT('2. Collected Data'!G55,'2. Collected Data'!G155,'2. Collected Data'!G255)&lt;=1,"",AVERAGE('2. Collected Data'!G55,'2. Collected Data'!G155,'2. Collected Data'!G255))</f>
        <v>37662</v>
      </c>
      <c r="H55" s="47">
        <f>IF(COUNT('2. Collected Data'!H55,'2. Collected Data'!H155,'2. Collected Data'!H255)&lt;=1,"",AVERAGE('2. Collected Data'!H55,'2. Collected Data'!H155,'2. Collected Data'!H255))</f>
        <v>13877</v>
      </c>
      <c r="I55" s="47">
        <f>IF(COUNT('2. Collected Data'!I55,'2. Collected Data'!I155,'2. Collected Data'!I255)&lt;=1,"",AVERAGE('2. Collected Data'!I55,'2. Collected Data'!I155,'2. Collected Data'!I255))</f>
        <v>813</v>
      </c>
      <c r="J55" s="47">
        <f>IF(COUNT('2. Collected Data'!J55,'2. Collected Data'!J155,'2. Collected Data'!J255)&lt;=1,"",AVERAGE('2. Collected Data'!J55,'2. Collected Data'!J155,'2. Collected Data'!J255))</f>
        <v>71</v>
      </c>
      <c r="K55" s="47">
        <f>IF(COUNT('2. Collected Data'!K55,'2. Collected Data'!K155,'2. Collected Data'!K255)&lt;=1,"",AVERAGE('2. Collected Data'!K55,'2. Collected Data'!K155,'2. Collected Data'!K255))</f>
        <v>0</v>
      </c>
      <c r="L55" s="47">
        <f>IF(COUNT('2. Collected Data'!L55,'2. Collected Data'!L155,'2. Collected Data'!L255)&lt;=1,"",AVERAGE('2. Collected Data'!L55,'2. Collected Data'!L155,'2. Collected Data'!L255))</f>
        <v>10</v>
      </c>
      <c r="M55" s="47">
        <f>IF(COUNT('2. Collected Data'!M55,'2. Collected Data'!M155,'2. Collected Data'!M255)&lt;=1,"",AVERAGE('2. Collected Data'!M55,'2. Collected Data'!M155,'2. Collected Data'!M255))</f>
        <v>1</v>
      </c>
      <c r="N55" s="47">
        <f>IF(COUNT('2. Collected Data'!N55,'2. Collected Data'!N155,'2. Collected Data'!N255)&lt;=1,"",AVERAGE('2. Collected Data'!N55,'2. Collected Data'!N155,'2. Collected Data'!N255))</f>
        <v>68.5</v>
      </c>
      <c r="O55" s="47">
        <f>IF(COUNT('2. Collected Data'!O55,'2. Collected Data'!O155,'2. Collected Data'!O255)&lt;=1,"",AVERAGE('2. Collected Data'!O55,'2. Collected Data'!O155,'2. Collected Data'!O255))</f>
        <v>145</v>
      </c>
      <c r="P55" s="47" t="str">
        <f>IF(COUNT('2. Collected Data'!P55,'2. Collected Data'!P155,'2. Collected Data'!P255)&lt;=1,"",AVERAGE('2. Collected Data'!P55,'2. Collected Data'!P155,'2. Collected Data'!P255))</f>
        <v/>
      </c>
      <c r="Q55" s="47">
        <f>IF(COUNT('2. Collected Data'!Q55,'2. Collected Data'!Q155,'2. Collected Data'!Q255)&lt;=1,"",AVERAGE('2. Collected Data'!Q55,'2. Collected Data'!Q155,'2. Collected Data'!Q255))</f>
        <v>20</v>
      </c>
      <c r="R55" s="47">
        <f>IF(COUNT('2. Collected Data'!R55,'2. Collected Data'!R155,'2. Collected Data'!R255)&lt;=1,"",AVERAGE('2. Collected Data'!R55,'2. Collected Data'!R155,'2. Collected Data'!R255))</f>
        <v>5</v>
      </c>
      <c r="S55" s="47">
        <f>IF(COUNT('2. Collected Data'!S55,'2. Collected Data'!S155,'2. Collected Data'!S255)&lt;=1,"",AVERAGE('2. Collected Data'!S55,'2. Collected Data'!S155,'2. Collected Data'!S255))</f>
        <v>0</v>
      </c>
      <c r="T55" s="47">
        <f>IF(COUNT('2. Collected Data'!T55,'2. Collected Data'!T155,'2. Collected Data'!T255)&lt;=1,"",AVERAGE('2. Collected Data'!T55,'2. Collected Data'!T155,'2. Collected Data'!T255))</f>
        <v>0</v>
      </c>
      <c r="U55" s="47">
        <f>IF(COUNT('2. Collected Data'!U55,'2. Collected Data'!U155,'2. Collected Data'!U255)&lt;=1,"",AVERAGE('2. Collected Data'!U55,'2. Collected Data'!U155,'2. Collected Data'!U255))</f>
        <v>0</v>
      </c>
      <c r="V55" s="47">
        <f>IF(COUNT('2. Collected Data'!V55,'2. Collected Data'!V155,'2. Collected Data'!V255)&lt;=1,"",AVERAGE('2. Collected Data'!V55,'2. Collected Data'!V155,'2. Collected Data'!V255))</f>
        <v>0</v>
      </c>
      <c r="W55" s="47">
        <f>IF(COUNT('2. Collected Data'!W55,'2. Collected Data'!W155,'2. Collected Data'!W255)&lt;=1,"",AVERAGE('2. Collected Data'!W55,'2. Collected Data'!W155,'2. Collected Data'!W255))</f>
        <v>20</v>
      </c>
      <c r="X55" s="47">
        <f>IF(COUNT('2. Collected Data'!X55,'2. Collected Data'!X155,'2. Collected Data'!X255)&lt;=1,"",AVERAGE('2. Collected Data'!X55,'2. Collected Data'!X155,'2. Collected Data'!X255))</f>
        <v>0</v>
      </c>
      <c r="Y55" s="47">
        <f>IF(COUNT('2. Collected Data'!Y55,'2. Collected Data'!Y155,'2. Collected Data'!Y255)&lt;=1,"",AVERAGE('2. Collected Data'!Y55,'2. Collected Data'!Y155,'2. Collected Data'!Y255))</f>
        <v>1600</v>
      </c>
      <c r="Z55" s="47" t="str">
        <f>IF(COUNT('2. Collected Data'!Z55,'2. Collected Data'!Z155,'2. Collected Data'!Z255)&lt;=1,"",AVERAGE('2. Collected Data'!Z55,'2. Collected Data'!Z155,'2. Collected Data'!Z255))</f>
        <v/>
      </c>
      <c r="AA55" s="185">
        <f>IF(COUNT('2. Collected Data'!AA55,'2. Collected Data'!AA155,'2. Collected Data'!AA255)&lt;=1,"",AVERAGE('2. Collected Data'!AA55,'2. Collected Data'!AA155,'2. Collected Data'!AA255))</f>
        <v>0.99</v>
      </c>
      <c r="AB55" s="185">
        <f>IF(COUNT('2. Collected Data'!AB55,'2. Collected Data'!AB155,'2. Collected Data'!AB255)&lt;=1,"",AVERAGE('2. Collected Data'!AB55,'2. Collected Data'!AB155,'2. Collected Data'!AB255))</f>
        <v>0.01</v>
      </c>
      <c r="AC55" s="185">
        <f>IF(COUNT('2. Collected Data'!AC55,'2. Collected Data'!AC155,'2. Collected Data'!AC255)&lt;=1,"",AVERAGE('2. Collected Data'!AC55,'2. Collected Data'!AC155,'2. Collected Data'!AC255))</f>
        <v>0</v>
      </c>
      <c r="AD55" s="47">
        <f>IF(COUNT('2. Collected Data'!AD55,'2. Collected Data'!AD155,'2. Collected Data'!AD255)&lt;=1,"",AVERAGE('2. Collected Data'!AD55,'2. Collected Data'!AD155,'2. Collected Data'!AD255))</f>
        <v>136</v>
      </c>
      <c r="AE55" s="47">
        <f>IF(COUNT('2. Collected Data'!AE55,'2. Collected Data'!AE155,'2. Collected Data'!AE255)&lt;=1,"",AVERAGE('2. Collected Data'!AE55,'2. Collected Data'!AE155,'2. Collected Data'!AE255))</f>
        <v>252904</v>
      </c>
      <c r="AF55" s="47">
        <f>IF(COUNT('2. Collected Data'!AF55,'2. Collected Data'!AF155,'2. Collected Data'!AF255)&lt;=1,"",AVERAGE('2. Collected Data'!AF55,'2. Collected Data'!AF155,'2. Collected Data'!AF255))</f>
        <v>97.5</v>
      </c>
      <c r="AG55" s="85">
        <f>IF(COUNT('2. Collected Data'!AG55,'2. Collected Data'!AG155,'2. Collected Data'!AG255)&lt;=1,"",AVERAGE('2. Collected Data'!AG55,'2. Collected Data'!AG155,'2. Collected Data'!AG255))</f>
        <v>1712397</v>
      </c>
      <c r="AH55" s="88"/>
      <c r="AI55" s="121">
        <f>IF(COUNT('2. Collected Data'!AI55,'2. Collected Data'!AI155,'2. Collected Data'!AI255)&lt;=1,"",AVERAGE('2. Collected Data'!AI55,'2. Collected Data'!AI155,'2. Collected Data'!AI255))</f>
        <v>532069</v>
      </c>
      <c r="AJ55" s="47" t="str">
        <f>IF(COUNT('2. Collected Data'!AJ55,'2. Collected Data'!AJ155,'2. Collected Data'!AJ255)&lt;=1,"",AVERAGE('2. Collected Data'!AJ55,'2. Collected Data'!AJ155,'2. Collected Data'!AJ255))</f>
        <v/>
      </c>
      <c r="AK55" s="47" t="str">
        <f>IF(COUNT('2. Collected Data'!AK55,'2. Collected Data'!AK155,'2. Collected Data'!AK255)&lt;=1,"",AVERAGE('2. Collected Data'!AK55,'2. Collected Data'!AK155,'2. Collected Data'!AK255))</f>
        <v/>
      </c>
      <c r="AL55" s="47" t="str">
        <f>IF(COUNT('2. Collected Data'!AL55,'2. Collected Data'!AL155,'2. Collected Data'!AL255)&lt;=1,"",AVERAGE('2. Collected Data'!AL55,'2. Collected Data'!AL155,'2. Collected Data'!AL255))</f>
        <v/>
      </c>
      <c r="AM55" s="47" t="str">
        <f>IF(COUNT('2. Collected Data'!AM55,'2. Collected Data'!AM155,'2. Collected Data'!AM255)&lt;=1,"",AVERAGE('2. Collected Data'!AM55,'2. Collected Data'!AM155,'2. Collected Data'!AM255))</f>
        <v/>
      </c>
      <c r="AN55" s="122"/>
      <c r="AO55" s="47">
        <f>IF(COUNT('2. Collected Data'!AO55,'2. Collected Data'!AO155,'2. Collected Data'!AO255)&lt;=1,"",AVERAGE('2. Collected Data'!AO55,'2. Collected Data'!AO155,'2. Collected Data'!AO255))</f>
        <v>2813148</v>
      </c>
      <c r="AP55" s="47">
        <f>IF(COUNT('2. Collected Data'!AP55,'2. Collected Data'!AP155,'2. Collected Data'!AP255)&lt;=1,"",AVERAGE('2. Collected Data'!AP55,'2. Collected Data'!AP155,'2. Collected Data'!AP255))</f>
        <v>62998.5</v>
      </c>
      <c r="AQ55" s="47" t="str">
        <f>IF(COUNT('2. Collected Data'!AQ55,'2. Collected Data'!AQ155,'2. Collected Data'!AQ255)&lt;=1,"",AVERAGE('2. Collected Data'!AQ55,'2. Collected Data'!AQ155,'2. Collected Data'!AQ255))</f>
        <v/>
      </c>
      <c r="AR55" s="47" t="str">
        <f>IF(COUNT('2. Collected Data'!AR55,'2. Collected Data'!AR155,'2. Collected Data'!AR255)&lt;=1,"",AVERAGE('2. Collected Data'!AR55,'2. Collected Data'!AR155,'2. Collected Data'!AR255))</f>
        <v/>
      </c>
      <c r="AS55" s="47" t="str">
        <f>IF(COUNT('2. Collected Data'!AS55,'2. Collected Data'!AS155,'2. Collected Data'!AS255)&lt;=1,"",AVERAGE('2. Collected Data'!AS55,'2. Collected Data'!AS155,'2. Collected Data'!AS255))</f>
        <v/>
      </c>
      <c r="AT55" s="47">
        <f>IF(COUNT('2. Collected Data'!AT55,'2. Collected Data'!AT155,'2. Collected Data'!AT255)&lt;=1,"",AVERAGE('2. Collected Data'!AT55,'2. Collected Data'!AT155,'2. Collected Data'!AT255))</f>
        <v>37942.5</v>
      </c>
      <c r="AU55" s="85" t="str">
        <f>IF(COUNT('2. Collected Data'!AU55,'2. Collected Data'!AU155,'2. Collected Data'!AU255)&lt;=1,"",AVERAGE('2. Collected Data'!AU55,'2. Collected Data'!AU155,'2. Collected Data'!AU255))</f>
        <v/>
      </c>
      <c r="AV55" s="88"/>
      <c r="AW55" s="185">
        <f>IF(COUNT('2. Collected Data'!AW55,'2. Collected Data'!AW155,'2. Collected Data'!AW255)&lt;=1,"",AVERAGE('2. Collected Data'!AW55,'2. Collected Data'!AW155,'2. Collected Data'!AW255))</f>
        <v>0.98</v>
      </c>
      <c r="AX55" s="185">
        <f>IF(COUNT('2. Collected Data'!AX55,'2. Collected Data'!AX155,'2. Collected Data'!AX255)&lt;=1,"",AVERAGE('2. Collected Data'!AX55,'2. Collected Data'!AX155,'2. Collected Data'!AX255))</f>
        <v>0.02</v>
      </c>
      <c r="AY55" s="50"/>
      <c r="AZ55" s="91"/>
      <c r="BA55" s="88"/>
      <c r="BB55" s="78">
        <f>IF(COUNT('2. Collected Data'!BB55,'2. Collected Data'!BB155,'2. Collected Data'!BB255)&lt;=1,"",AVERAGE('2. Collected Data'!BB55,'2. Collected Data'!BB155,'2. Collected Data'!BB255))</f>
        <v>75.7</v>
      </c>
      <c r="BC55" s="75">
        <f>IF(COUNT('2. Collected Data'!BC55,'2. Collected Data'!BC155,'2. Collected Data'!BC255)&lt;=1,"",AVERAGE('2. Collected Data'!BC55,'2. Collected Data'!BC155,'2. Collected Data'!BC255))</f>
        <v>6801762.5</v>
      </c>
      <c r="BD55" s="75">
        <f>IF(COUNT('2. Collected Data'!BD55,'2. Collected Data'!BD155,'2. Collected Data'!BD255)&lt;=1,"",AVERAGE('2. Collected Data'!BD55,'2. Collected Data'!BD155,'2. Collected Data'!BD255))</f>
        <v>3688543</v>
      </c>
      <c r="BE55" s="75">
        <f>IF(COUNT('2. Collected Data'!BE55,'2. Collected Data'!BE155,'2. Collected Data'!BE255)&lt;=1,"",AVERAGE('2. Collected Data'!BE55,'2. Collected Data'!BE155,'2. Collected Data'!BE255))</f>
        <v>11200946.5</v>
      </c>
      <c r="BF55" s="75">
        <f>IF(COUNT('2. Collected Data'!BF55,'2. Collected Data'!BF155,'2. Collected Data'!BF255)&lt;=1,"",AVERAGE('2. Collected Data'!BF55,'2. Collected Data'!BF155,'2. Collected Data'!BF255))</f>
        <v>21691252</v>
      </c>
      <c r="BG55" s="50"/>
      <c r="BH55" s="78">
        <f>IF(COUNT('2. Collected Data'!BH55,'2. Collected Data'!BH155,'2. Collected Data'!BH255)&lt;=1,"",AVERAGE('2. Collected Data'!BH55,'2. Collected Data'!BH155,'2. Collected Data'!BH255))</f>
        <v>80.7</v>
      </c>
      <c r="BI55" s="130"/>
      <c r="BJ55" s="50"/>
    </row>
    <row r="56" spans="1:62" s="51" customFormat="1" ht="11.25" customHeight="1" x14ac:dyDescent="0.15">
      <c r="A56" s="89" t="s">
        <v>358</v>
      </c>
      <c r="B56" s="172"/>
      <c r="C56" s="350"/>
      <c r="D56" s="350"/>
      <c r="E56" s="350"/>
      <c r="F56" s="350"/>
      <c r="G56" s="45" t="str">
        <f>IF(COUNT('2. Collected Data'!G56,'2. Collected Data'!G156,'2. Collected Data'!G256)&lt;=1,"",AVERAGE('2. Collected Data'!G56,'2. Collected Data'!G156,'2. Collected Data'!G256))</f>
        <v/>
      </c>
      <c r="H56" s="47">
        <f>IF(COUNT('2. Collected Data'!H56,'2. Collected Data'!H156,'2. Collected Data'!H256)&lt;=1,"",AVERAGE('2. Collected Data'!H56,'2. Collected Data'!H156,'2. Collected Data'!H256))</f>
        <v>80500</v>
      </c>
      <c r="I56" s="47">
        <f>IF(COUNT('2. Collected Data'!I56,'2. Collected Data'!I156,'2. Collected Data'!I256)&lt;=1,"",AVERAGE('2. Collected Data'!I56,'2. Collected Data'!I156,'2. Collected Data'!I256))</f>
        <v>1233.5</v>
      </c>
      <c r="J56" s="47">
        <f>IF(COUNT('2. Collected Data'!J56,'2. Collected Data'!J156,'2. Collected Data'!J256)&lt;=1,"",AVERAGE('2. Collected Data'!J56,'2. Collected Data'!J156,'2. Collected Data'!J256))</f>
        <v>430</v>
      </c>
      <c r="K56" s="47">
        <f>IF(COUNT('2. Collected Data'!K56,'2. Collected Data'!K156,'2. Collected Data'!K256)&lt;=1,"",AVERAGE('2. Collected Data'!K56,'2. Collected Data'!K156,'2. Collected Data'!K256))</f>
        <v>5.5</v>
      </c>
      <c r="L56" s="47" t="str">
        <f>IF(COUNT('2. Collected Data'!L56,'2. Collected Data'!L156,'2. Collected Data'!L256)&lt;=1,"",AVERAGE('2. Collected Data'!L56,'2. Collected Data'!L156,'2. Collected Data'!L256))</f>
        <v/>
      </c>
      <c r="M56" s="47" t="str">
        <f>IF(COUNT('2. Collected Data'!M56,'2. Collected Data'!M156,'2. Collected Data'!M256)&lt;=1,"",AVERAGE('2. Collected Data'!M56,'2. Collected Data'!M156,'2. Collected Data'!M256))</f>
        <v/>
      </c>
      <c r="N56" s="47" t="str">
        <f>IF(COUNT('2. Collected Data'!N56,'2. Collected Data'!N156,'2. Collected Data'!N256)&lt;=1,"",AVERAGE('2. Collected Data'!N56,'2. Collected Data'!N156,'2. Collected Data'!N256))</f>
        <v/>
      </c>
      <c r="O56" s="47">
        <f>IF(COUNT('2. Collected Data'!O56,'2. Collected Data'!O156,'2. Collected Data'!O256)&lt;=1,"",AVERAGE('2. Collected Data'!O56,'2. Collected Data'!O156,'2. Collected Data'!O256))</f>
        <v>319.5</v>
      </c>
      <c r="P56" s="47" t="str">
        <f>IF(COUNT('2. Collected Data'!P56,'2. Collected Data'!P156,'2. Collected Data'!P256)&lt;=1,"",AVERAGE('2. Collected Data'!P56,'2. Collected Data'!P156,'2. Collected Data'!P256))</f>
        <v/>
      </c>
      <c r="Q56" s="47" t="str">
        <f>IF(COUNT('2. Collected Data'!Q56,'2. Collected Data'!Q156,'2. Collected Data'!Q256)&lt;=1,"",AVERAGE('2. Collected Data'!Q56,'2. Collected Data'!Q156,'2. Collected Data'!Q256))</f>
        <v/>
      </c>
      <c r="R56" s="47" t="str">
        <f>IF(COUNT('2. Collected Data'!R56,'2. Collected Data'!R156,'2. Collected Data'!R256)&lt;=1,"",AVERAGE('2. Collected Data'!R56,'2. Collected Data'!R156,'2. Collected Data'!R256))</f>
        <v/>
      </c>
      <c r="S56" s="47" t="str">
        <f>IF(COUNT('2. Collected Data'!S56,'2. Collected Data'!S156,'2. Collected Data'!S256)&lt;=1,"",AVERAGE('2. Collected Data'!S56,'2. Collected Data'!S156,'2. Collected Data'!S256))</f>
        <v/>
      </c>
      <c r="T56" s="47" t="str">
        <f>IF(COUNT('2. Collected Data'!T56,'2. Collected Data'!T156,'2. Collected Data'!T256)&lt;=1,"",AVERAGE('2. Collected Data'!T56,'2. Collected Data'!T156,'2. Collected Data'!T256))</f>
        <v/>
      </c>
      <c r="U56" s="47" t="str">
        <f>IF(COUNT('2. Collected Data'!U56,'2. Collected Data'!U156,'2. Collected Data'!U256)&lt;=1,"",AVERAGE('2. Collected Data'!U56,'2. Collected Data'!U156,'2. Collected Data'!U256))</f>
        <v/>
      </c>
      <c r="V56" s="47" t="str">
        <f>IF(COUNT('2. Collected Data'!V56,'2. Collected Data'!V156,'2. Collected Data'!V256)&lt;=1,"",AVERAGE('2. Collected Data'!V56,'2. Collected Data'!V156,'2. Collected Data'!V256))</f>
        <v/>
      </c>
      <c r="W56" s="47" t="str">
        <f>IF(COUNT('2. Collected Data'!W56,'2. Collected Data'!W156,'2. Collected Data'!W256)&lt;=1,"",AVERAGE('2. Collected Data'!W56,'2. Collected Data'!W156,'2. Collected Data'!W256))</f>
        <v/>
      </c>
      <c r="X56" s="47" t="str">
        <f>IF(COUNT('2. Collected Data'!X56,'2. Collected Data'!X156,'2. Collected Data'!X256)&lt;=1,"",AVERAGE('2. Collected Data'!X56,'2. Collected Data'!X156,'2. Collected Data'!X256))</f>
        <v/>
      </c>
      <c r="Y56" s="47" t="str">
        <f>IF(COUNT('2. Collected Data'!Y56,'2. Collected Data'!Y156,'2. Collected Data'!Y256)&lt;=1,"",AVERAGE('2. Collected Data'!Y56,'2. Collected Data'!Y156,'2. Collected Data'!Y256))</f>
        <v/>
      </c>
      <c r="Z56" s="47">
        <f>IF(COUNT('2. Collected Data'!Z56,'2. Collected Data'!Z156,'2. Collected Data'!Z256)&lt;=1,"",AVERAGE('2. Collected Data'!Z56,'2. Collected Data'!Z156,'2. Collected Data'!Z256))</f>
        <v>0</v>
      </c>
      <c r="AA56" s="185">
        <f>IF(COUNT('2. Collected Data'!AA56,'2. Collected Data'!AA156,'2. Collected Data'!AA256)&lt;=1,"",AVERAGE('2. Collected Data'!AA56,'2. Collected Data'!AA156,'2. Collected Data'!AA256))</f>
        <v>0.92500000000000004</v>
      </c>
      <c r="AB56" s="185">
        <f>IF(COUNT('2. Collected Data'!AB56,'2. Collected Data'!AB156,'2. Collected Data'!AB256)&lt;=1,"",AVERAGE('2. Collected Data'!AB56,'2. Collected Data'!AB156,'2. Collected Data'!AB256))</f>
        <v>7.5000000000000011E-2</v>
      </c>
      <c r="AC56" s="185">
        <f>IF(COUNT('2. Collected Data'!AC56,'2. Collected Data'!AC156,'2. Collected Data'!AC256)&lt;=1,"",AVERAGE('2. Collected Data'!AC56,'2. Collected Data'!AC156,'2. Collected Data'!AC256))</f>
        <v>0</v>
      </c>
      <c r="AD56" s="47">
        <f>IF(COUNT('2. Collected Data'!AD56,'2. Collected Data'!AD156,'2. Collected Data'!AD256)&lt;=1,"",AVERAGE('2. Collected Data'!AD56,'2. Collected Data'!AD156,'2. Collected Data'!AD256))</f>
        <v>77.5</v>
      </c>
      <c r="AE56" s="47" t="str">
        <f>IF(COUNT('2. Collected Data'!AE56,'2. Collected Data'!AE156,'2. Collected Data'!AE256)&lt;=1,"",AVERAGE('2. Collected Data'!AE56,'2. Collected Data'!AE156,'2. Collected Data'!AE256))</f>
        <v/>
      </c>
      <c r="AF56" s="47">
        <f>IF(COUNT('2. Collected Data'!AF56,'2. Collected Data'!AF156,'2. Collected Data'!AF256)&lt;=1,"",AVERAGE('2. Collected Data'!AF56,'2. Collected Data'!AF156,'2. Collected Data'!AF256))</f>
        <v>249.5</v>
      </c>
      <c r="AG56" s="85">
        <f>IF(COUNT('2. Collected Data'!AG56,'2. Collected Data'!AG156,'2. Collected Data'!AG256)&lt;=1,"",AVERAGE('2. Collected Data'!AG56,'2. Collected Data'!AG156,'2. Collected Data'!AG256))</f>
        <v>1386000</v>
      </c>
      <c r="AH56" s="88"/>
      <c r="AI56" s="121">
        <f>IF(COUNT('2. Collected Data'!AI56,'2. Collected Data'!AI156,'2. Collected Data'!AI256)&lt;=1,"",AVERAGE('2. Collected Data'!AI56,'2. Collected Data'!AI156,'2. Collected Data'!AI256))</f>
        <v>10772.5</v>
      </c>
      <c r="AJ56" s="47" t="str">
        <f>IF(COUNT('2. Collected Data'!AJ56,'2. Collected Data'!AJ156,'2. Collected Data'!AJ256)&lt;=1,"",AVERAGE('2. Collected Data'!AJ56,'2. Collected Data'!AJ156,'2. Collected Data'!AJ256))</f>
        <v/>
      </c>
      <c r="AK56" s="47" t="str">
        <f>IF(COUNT('2. Collected Data'!AK56,'2. Collected Data'!AK156,'2. Collected Data'!AK256)&lt;=1,"",AVERAGE('2. Collected Data'!AK56,'2. Collected Data'!AK156,'2. Collected Data'!AK256))</f>
        <v/>
      </c>
      <c r="AL56" s="47" t="str">
        <f>IF(COUNT('2. Collected Data'!AL56,'2. Collected Data'!AL156,'2. Collected Data'!AL256)&lt;=1,"",AVERAGE('2. Collected Data'!AL56,'2. Collected Data'!AL156,'2. Collected Data'!AL256))</f>
        <v/>
      </c>
      <c r="AM56" s="47" t="str">
        <f>IF(COUNT('2. Collected Data'!AM56,'2. Collected Data'!AM156,'2. Collected Data'!AM256)&lt;=1,"",AVERAGE('2. Collected Data'!AM56,'2. Collected Data'!AM156,'2. Collected Data'!AM256))</f>
        <v/>
      </c>
      <c r="AN56" s="122"/>
      <c r="AO56" s="47" t="str">
        <f>IF(COUNT('2. Collected Data'!AO56,'2. Collected Data'!AO156,'2. Collected Data'!AO256)&lt;=1,"",AVERAGE('2. Collected Data'!AO56,'2. Collected Data'!AO156,'2. Collected Data'!AO256))</f>
        <v/>
      </c>
      <c r="AP56" s="47" t="str">
        <f>IF(COUNT('2. Collected Data'!AP56,'2. Collected Data'!AP156,'2. Collected Data'!AP256)&lt;=1,"",AVERAGE('2. Collected Data'!AP56,'2. Collected Data'!AP156,'2. Collected Data'!AP256))</f>
        <v/>
      </c>
      <c r="AQ56" s="47" t="str">
        <f>IF(COUNT('2. Collected Data'!AQ56,'2. Collected Data'!AQ156,'2. Collected Data'!AQ256)&lt;=1,"",AVERAGE('2. Collected Data'!AQ56,'2. Collected Data'!AQ156,'2. Collected Data'!AQ256))</f>
        <v/>
      </c>
      <c r="AR56" s="47" t="str">
        <f>IF(COUNT('2. Collected Data'!AR56,'2. Collected Data'!AR156,'2. Collected Data'!AR256)&lt;=1,"",AVERAGE('2. Collected Data'!AR56,'2. Collected Data'!AR156,'2. Collected Data'!AR256))</f>
        <v/>
      </c>
      <c r="AS56" s="47" t="str">
        <f>IF(COUNT('2. Collected Data'!AS56,'2. Collected Data'!AS156,'2. Collected Data'!AS256)&lt;=1,"",AVERAGE('2. Collected Data'!AS56,'2. Collected Data'!AS156,'2. Collected Data'!AS256))</f>
        <v/>
      </c>
      <c r="AT56" s="47" t="str">
        <f>IF(COUNT('2. Collected Data'!AT56,'2. Collected Data'!AT156,'2. Collected Data'!AT256)&lt;=1,"",AVERAGE('2. Collected Data'!AT56,'2. Collected Data'!AT156,'2. Collected Data'!AT256))</f>
        <v/>
      </c>
      <c r="AU56" s="85" t="str">
        <f>IF(COUNT('2. Collected Data'!AU56,'2. Collected Data'!AU156,'2. Collected Data'!AU256)&lt;=1,"",AVERAGE('2. Collected Data'!AU56,'2. Collected Data'!AU156,'2. Collected Data'!AU256))</f>
        <v/>
      </c>
      <c r="AV56" s="88"/>
      <c r="AW56" s="185">
        <f>IF(COUNT('2. Collected Data'!AW56,'2. Collected Data'!AW156,'2. Collected Data'!AW256)&lt;=1,"",AVERAGE('2. Collected Data'!AW56,'2. Collected Data'!AW156,'2. Collected Data'!AW256))</f>
        <v>0.9</v>
      </c>
      <c r="AX56" s="185">
        <f>IF(COUNT('2. Collected Data'!AX56,'2. Collected Data'!AX156,'2. Collected Data'!AX256)&lt;=1,"",AVERAGE('2. Collected Data'!AX56,'2. Collected Data'!AX156,'2. Collected Data'!AX256))</f>
        <v>0.1</v>
      </c>
      <c r="AY56" s="50"/>
      <c r="AZ56" s="91"/>
      <c r="BA56" s="88"/>
      <c r="BB56" s="78" t="str">
        <f>IF(COUNT('2. Collected Data'!BB56,'2. Collected Data'!BB156,'2. Collected Data'!BB256)&lt;=1,"",AVERAGE('2. Collected Data'!BB56,'2. Collected Data'!BB156,'2. Collected Data'!BB256))</f>
        <v/>
      </c>
      <c r="BC56" s="75" t="str">
        <f>IF(COUNT('2. Collected Data'!BC56,'2. Collected Data'!BC156,'2. Collected Data'!BC256)&lt;=1,"",AVERAGE('2. Collected Data'!BC56,'2. Collected Data'!BC156,'2. Collected Data'!BC256))</f>
        <v/>
      </c>
      <c r="BD56" s="75" t="str">
        <f>IF(COUNT('2. Collected Data'!BD56,'2. Collected Data'!BD156,'2. Collected Data'!BD256)&lt;=1,"",AVERAGE('2. Collected Data'!BD56,'2. Collected Data'!BD156,'2. Collected Data'!BD256))</f>
        <v/>
      </c>
      <c r="BE56" s="75" t="str">
        <f>IF(COUNT('2. Collected Data'!BE56,'2. Collected Data'!BE156,'2. Collected Data'!BE256)&lt;=1,"",AVERAGE('2. Collected Data'!BE56,'2. Collected Data'!BE156,'2. Collected Data'!BE256))</f>
        <v/>
      </c>
      <c r="BF56" s="75" t="str">
        <f>IF(COUNT('2. Collected Data'!BF56,'2. Collected Data'!BF156,'2. Collected Data'!BF256)&lt;=1,"",AVERAGE('2. Collected Data'!BF56,'2. Collected Data'!BF156,'2. Collected Data'!BF256))</f>
        <v/>
      </c>
      <c r="BG56" s="50"/>
      <c r="BH56" s="78">
        <f>IF(COUNT('2. Collected Data'!BH56,'2. Collected Data'!BH156,'2. Collected Data'!BH256)&lt;=1,"",AVERAGE('2. Collected Data'!BH56,'2. Collected Data'!BH156,'2. Collected Data'!BH256))</f>
        <v>75</v>
      </c>
      <c r="BI56" s="130"/>
      <c r="BJ56" s="50"/>
    </row>
    <row r="57" spans="1:62" s="51" customFormat="1" ht="11.25" customHeight="1" x14ac:dyDescent="0.15">
      <c r="A57" s="89" t="s">
        <v>359</v>
      </c>
      <c r="B57" s="172"/>
      <c r="C57" s="350"/>
      <c r="D57" s="350"/>
      <c r="E57" s="350"/>
      <c r="F57" s="350"/>
      <c r="G57" s="45">
        <f>IF(COUNT('2. Collected Data'!G57,'2. Collected Data'!G157,'2. Collected Data'!G257)&lt;=1,"",AVERAGE('2. Collected Data'!G57,'2. Collected Data'!G157,'2. Collected Data'!G257))</f>
        <v>19750</v>
      </c>
      <c r="H57" s="47">
        <f>IF(COUNT('2. Collected Data'!H57,'2. Collected Data'!H157,'2. Collected Data'!H257)&lt;=1,"",AVERAGE('2. Collected Data'!H57,'2. Collected Data'!H157,'2. Collected Data'!H257))</f>
        <v>5890</v>
      </c>
      <c r="I57" s="47">
        <f>IF(COUNT('2. Collected Data'!I57,'2. Collected Data'!I157,'2. Collected Data'!I257)&lt;=1,"",AVERAGE('2. Collected Data'!I57,'2. Collected Data'!I157,'2. Collected Data'!I257))</f>
        <v>534</v>
      </c>
      <c r="J57" s="47">
        <f>IF(COUNT('2. Collected Data'!J57,'2. Collected Data'!J157,'2. Collected Data'!J257)&lt;=1,"",AVERAGE('2. Collected Data'!J57,'2. Collected Data'!J157,'2. Collected Data'!J257))</f>
        <v>51</v>
      </c>
      <c r="K57" s="47">
        <f>IF(COUNT('2. Collected Data'!K57,'2. Collected Data'!K157,'2. Collected Data'!K257)&lt;=1,"",AVERAGE('2. Collected Data'!K57,'2. Collected Data'!K157,'2. Collected Data'!K257))</f>
        <v>18</v>
      </c>
      <c r="L57" s="47">
        <f>IF(COUNT('2. Collected Data'!L57,'2. Collected Data'!L157,'2. Collected Data'!L257)&lt;=1,"",AVERAGE('2. Collected Data'!L57,'2. Collected Data'!L157,'2. Collected Data'!L257))</f>
        <v>12</v>
      </c>
      <c r="M57" s="47">
        <f>IF(COUNT('2. Collected Data'!M57,'2. Collected Data'!M157,'2. Collected Data'!M257)&lt;=1,"",AVERAGE('2. Collected Data'!M57,'2. Collected Data'!M157,'2. Collected Data'!M257))</f>
        <v>532</v>
      </c>
      <c r="N57" s="47">
        <f>IF(COUNT('2. Collected Data'!N57,'2. Collected Data'!N157,'2. Collected Data'!N257)&lt;=1,"",AVERAGE('2. Collected Data'!N57,'2. Collected Data'!N157,'2. Collected Data'!N257))</f>
        <v>0</v>
      </c>
      <c r="O57" s="47">
        <f>IF(COUNT('2. Collected Data'!O57,'2. Collected Data'!O157,'2. Collected Data'!O257)&lt;=1,"",AVERAGE('2. Collected Data'!O57,'2. Collected Data'!O157,'2. Collected Data'!O257))</f>
        <v>464</v>
      </c>
      <c r="P57" s="47">
        <f>IF(COUNT('2. Collected Data'!P57,'2. Collected Data'!P157,'2. Collected Data'!P257)&lt;=1,"",AVERAGE('2. Collected Data'!P57,'2. Collected Data'!P157,'2. Collected Data'!P257))</f>
        <v>23</v>
      </c>
      <c r="Q57" s="47">
        <f>IF(COUNT('2. Collected Data'!Q57,'2. Collected Data'!Q157,'2. Collected Data'!Q257)&lt;=1,"",AVERAGE('2. Collected Data'!Q57,'2. Collected Data'!Q157,'2. Collected Data'!Q257))</f>
        <v>0</v>
      </c>
      <c r="R57" s="47">
        <f>IF(COUNT('2. Collected Data'!R57,'2. Collected Data'!R157,'2. Collected Data'!R257)&lt;=1,"",AVERAGE('2. Collected Data'!R57,'2. Collected Data'!R157,'2. Collected Data'!R257))</f>
        <v>0</v>
      </c>
      <c r="S57" s="47">
        <f>IF(COUNT('2. Collected Data'!S57,'2. Collected Data'!S157,'2. Collected Data'!S257)&lt;=1,"",AVERAGE('2. Collected Data'!S57,'2. Collected Data'!S157,'2. Collected Data'!S257))</f>
        <v>0</v>
      </c>
      <c r="T57" s="47">
        <f>IF(COUNT('2. Collected Data'!T57,'2. Collected Data'!T157,'2. Collected Data'!T257)&lt;=1,"",AVERAGE('2. Collected Data'!T57,'2. Collected Data'!T157,'2. Collected Data'!T257))</f>
        <v>0</v>
      </c>
      <c r="U57" s="47">
        <f>IF(COUNT('2. Collected Data'!U57,'2. Collected Data'!U157,'2. Collected Data'!U257)&lt;=1,"",AVERAGE('2. Collected Data'!U57,'2. Collected Data'!U157,'2. Collected Data'!U257))</f>
        <v>0</v>
      </c>
      <c r="V57" s="47">
        <f>IF(COUNT('2. Collected Data'!V57,'2. Collected Data'!V157,'2. Collected Data'!V257)&lt;=1,"",AVERAGE('2. Collected Data'!V57,'2. Collected Data'!V157,'2. Collected Data'!V257))</f>
        <v>0</v>
      </c>
      <c r="W57" s="47">
        <f>IF(COUNT('2. Collected Data'!W57,'2. Collected Data'!W157,'2. Collected Data'!W257)&lt;=1,"",AVERAGE('2. Collected Data'!W57,'2. Collected Data'!W157,'2. Collected Data'!W257))</f>
        <v>0</v>
      </c>
      <c r="X57" s="47">
        <f>IF(COUNT('2. Collected Data'!X57,'2. Collected Data'!X157,'2. Collected Data'!X257)&lt;=1,"",AVERAGE('2. Collected Data'!X57,'2. Collected Data'!X157,'2. Collected Data'!X257))</f>
        <v>0</v>
      </c>
      <c r="Y57" s="47">
        <f>IF(COUNT('2. Collected Data'!Y57,'2. Collected Data'!Y157,'2. Collected Data'!Y257)&lt;=1,"",AVERAGE('2. Collected Data'!Y57,'2. Collected Data'!Y157,'2. Collected Data'!Y257))</f>
        <v>641</v>
      </c>
      <c r="Z57" s="47">
        <f>IF(COUNT('2. Collected Data'!Z57,'2. Collected Data'!Z157,'2. Collected Data'!Z257)&lt;=1,"",AVERAGE('2. Collected Data'!Z57,'2. Collected Data'!Z157,'2. Collected Data'!Z257))</f>
        <v>79.5</v>
      </c>
      <c r="AA57" s="185">
        <f>IF(COUNT('2. Collected Data'!AA57,'2. Collected Data'!AA157,'2. Collected Data'!AA257)&lt;=1,"",AVERAGE('2. Collected Data'!AA57,'2. Collected Data'!AA157,'2. Collected Data'!AA257))</f>
        <v>1</v>
      </c>
      <c r="AB57" s="185">
        <f>IF(COUNT('2. Collected Data'!AB57,'2. Collected Data'!AB157,'2. Collected Data'!AB257)&lt;=1,"",AVERAGE('2. Collected Data'!AB57,'2. Collected Data'!AB157,'2. Collected Data'!AB257))</f>
        <v>0</v>
      </c>
      <c r="AC57" s="185">
        <f>IF(COUNT('2. Collected Data'!AC57,'2. Collected Data'!AC157,'2. Collected Data'!AC257)&lt;=1,"",AVERAGE('2. Collected Data'!AC57,'2. Collected Data'!AC157,'2. Collected Data'!AC257))</f>
        <v>0</v>
      </c>
      <c r="AD57" s="47">
        <f>IF(COUNT('2. Collected Data'!AD57,'2. Collected Data'!AD157,'2. Collected Data'!AD257)&lt;=1,"",AVERAGE('2. Collected Data'!AD57,'2. Collected Data'!AD157,'2. Collected Data'!AD257))</f>
        <v>128</v>
      </c>
      <c r="AE57" s="47">
        <f>IF(COUNT('2. Collected Data'!AE57,'2. Collected Data'!AE157,'2. Collected Data'!AE257)&lt;=1,"",AVERAGE('2. Collected Data'!AE57,'2. Collected Data'!AE157,'2. Collected Data'!AE257))</f>
        <v>216000</v>
      </c>
      <c r="AF57" s="47">
        <f>IF(COUNT('2. Collected Data'!AF57,'2. Collected Data'!AF157,'2. Collected Data'!AF257)&lt;=1,"",AVERAGE('2. Collected Data'!AF57,'2. Collected Data'!AF157,'2. Collected Data'!AF257))</f>
        <v>88</v>
      </c>
      <c r="AG57" s="85">
        <f>IF(COUNT('2. Collected Data'!AG57,'2. Collected Data'!AG157,'2. Collected Data'!AG257)&lt;=1,"",AVERAGE('2. Collected Data'!AG57,'2. Collected Data'!AG157,'2. Collected Data'!AG257))</f>
        <v>1320000</v>
      </c>
      <c r="AH57" s="88"/>
      <c r="AI57" s="121">
        <f>IF(COUNT('2. Collected Data'!AI57,'2. Collected Data'!AI157,'2. Collected Data'!AI257)&lt;=1,"",AVERAGE('2. Collected Data'!AI57,'2. Collected Data'!AI157,'2. Collected Data'!AI257))</f>
        <v>184266</v>
      </c>
      <c r="AJ57" s="47">
        <f>IF(COUNT('2. Collected Data'!AJ57,'2. Collected Data'!AJ157,'2. Collected Data'!AJ257)&lt;=1,"",AVERAGE('2. Collected Data'!AJ57,'2. Collected Data'!AJ157,'2. Collected Data'!AJ257))</f>
        <v>0</v>
      </c>
      <c r="AK57" s="47">
        <f>IF(COUNT('2. Collected Data'!AK57,'2. Collected Data'!AK157,'2. Collected Data'!AK257)&lt;=1,"",AVERAGE('2. Collected Data'!AK57,'2. Collected Data'!AK157,'2. Collected Data'!AK257))</f>
        <v>0</v>
      </c>
      <c r="AL57" s="47">
        <f>IF(COUNT('2. Collected Data'!AL57,'2. Collected Data'!AL157,'2. Collected Data'!AL257)&lt;=1,"",AVERAGE('2. Collected Data'!AL57,'2. Collected Data'!AL157,'2. Collected Data'!AL257))</f>
        <v>23944.5</v>
      </c>
      <c r="AM57" s="47">
        <f>IF(COUNT('2. Collected Data'!AM57,'2. Collected Data'!AM157,'2. Collected Data'!AM257)&lt;=1,"",AVERAGE('2. Collected Data'!AM57,'2. Collected Data'!AM157,'2. Collected Data'!AM257))</f>
        <v>1780</v>
      </c>
      <c r="AN57" s="122"/>
      <c r="AO57" s="47">
        <f>IF(COUNT('2. Collected Data'!AO57,'2. Collected Data'!AO157,'2. Collected Data'!AO257)&lt;=1,"",AVERAGE('2. Collected Data'!AO57,'2. Collected Data'!AO157,'2. Collected Data'!AO257))</f>
        <v>0</v>
      </c>
      <c r="AP57" s="47">
        <f>IF(COUNT('2. Collected Data'!AP57,'2. Collected Data'!AP157,'2. Collected Data'!AP257)&lt;=1,"",AVERAGE('2. Collected Data'!AP57,'2. Collected Data'!AP157,'2. Collected Data'!AP257))</f>
        <v>2675</v>
      </c>
      <c r="AQ57" s="47">
        <f>IF(COUNT('2. Collected Data'!AQ57,'2. Collected Data'!AQ157,'2. Collected Data'!AQ257)&lt;=1,"",AVERAGE('2. Collected Data'!AQ57,'2. Collected Data'!AQ157,'2. Collected Data'!AQ257))</f>
        <v>246346.5</v>
      </c>
      <c r="AR57" s="47" t="str">
        <f>IF(COUNT('2. Collected Data'!AR57,'2. Collected Data'!AR157,'2. Collected Data'!AR257)&lt;=1,"",AVERAGE('2. Collected Data'!AR57,'2. Collected Data'!AR157,'2. Collected Data'!AR257))</f>
        <v/>
      </c>
      <c r="AS57" s="47">
        <f>IF(COUNT('2. Collected Data'!AS57,'2. Collected Data'!AS157,'2. Collected Data'!AS257)&lt;=1,"",AVERAGE('2. Collected Data'!AS57,'2. Collected Data'!AS157,'2. Collected Data'!AS257))</f>
        <v>0</v>
      </c>
      <c r="AT57" s="47">
        <f>IF(COUNT('2. Collected Data'!AT57,'2. Collected Data'!AT157,'2. Collected Data'!AT257)&lt;=1,"",AVERAGE('2. Collected Data'!AT57,'2. Collected Data'!AT157,'2. Collected Data'!AT257))</f>
        <v>0</v>
      </c>
      <c r="AU57" s="85">
        <f>IF(COUNT('2. Collected Data'!AU57,'2. Collected Data'!AU157,'2. Collected Data'!AU257)&lt;=1,"",AVERAGE('2. Collected Data'!AU57,'2. Collected Data'!AU157,'2. Collected Data'!AU257))</f>
        <v>0</v>
      </c>
      <c r="AV57" s="88"/>
      <c r="AW57" s="185">
        <f>IF(COUNT('2. Collected Data'!AW57,'2. Collected Data'!AW157,'2. Collected Data'!AW257)&lt;=1,"",AVERAGE('2. Collected Data'!AW57,'2. Collected Data'!AW157,'2. Collected Data'!AW257))</f>
        <v>0.9</v>
      </c>
      <c r="AX57" s="185">
        <f>IF(COUNT('2. Collected Data'!AX57,'2. Collected Data'!AX157,'2. Collected Data'!AX257)&lt;=1,"",AVERAGE('2. Collected Data'!AX57,'2. Collected Data'!AX157,'2. Collected Data'!AX257))</f>
        <v>0.1</v>
      </c>
      <c r="AY57" s="50"/>
      <c r="AZ57" s="91"/>
      <c r="BA57" s="88"/>
      <c r="BB57" s="78">
        <f>IF(COUNT('2. Collected Data'!BB57,'2. Collected Data'!BB157,'2. Collected Data'!BB257)&lt;=1,"",AVERAGE('2. Collected Data'!BB57,'2. Collected Data'!BB157,'2. Collected Data'!BB257))</f>
        <v>32.844999999999999</v>
      </c>
      <c r="BC57" s="75">
        <f>IF(COUNT('2. Collected Data'!BC57,'2. Collected Data'!BC157,'2. Collected Data'!BC257)&lt;=1,"",AVERAGE('2. Collected Data'!BC57,'2. Collected Data'!BC157,'2. Collected Data'!BC257))</f>
        <v>8851429.5</v>
      </c>
      <c r="BD57" s="75">
        <f>IF(COUNT('2. Collected Data'!BD57,'2. Collected Data'!BD157,'2. Collected Data'!BD257)&lt;=1,"",AVERAGE('2. Collected Data'!BD57,'2. Collected Data'!BD157,'2. Collected Data'!BD257))</f>
        <v>8234896.5</v>
      </c>
      <c r="BE57" s="75">
        <f>IF(COUNT('2. Collected Data'!BE57,'2. Collected Data'!BE157,'2. Collected Data'!BE257)&lt;=1,"",AVERAGE('2. Collected Data'!BE57,'2. Collected Data'!BE157,'2. Collected Data'!BE257))</f>
        <v>9024897.5</v>
      </c>
      <c r="BF57" s="75">
        <f>IF(COUNT('2. Collected Data'!BF57,'2. Collected Data'!BF157,'2. Collected Data'!BF257)&lt;=1,"",AVERAGE('2. Collected Data'!BF57,'2. Collected Data'!BF157,'2. Collected Data'!BF257))</f>
        <v>26110400</v>
      </c>
      <c r="BG57" s="50"/>
      <c r="BH57" s="78">
        <f>IF(COUNT('2. Collected Data'!BH57,'2. Collected Data'!BH157,'2. Collected Data'!BH257)&lt;=1,"",AVERAGE('2. Collected Data'!BH57,'2. Collected Data'!BH157,'2. Collected Data'!BH257))</f>
        <v>32.844999999999999</v>
      </c>
      <c r="BI57" s="130"/>
      <c r="BJ57" s="50"/>
    </row>
    <row r="58" spans="1:62" s="177" customFormat="1" ht="11.25" customHeight="1" x14ac:dyDescent="0.15">
      <c r="A58" s="89" t="s">
        <v>147</v>
      </c>
      <c r="B58" s="172"/>
      <c r="C58" s="350"/>
      <c r="D58" s="350"/>
      <c r="E58" s="350"/>
      <c r="F58" s="350"/>
      <c r="G58" s="45">
        <f>IF(COUNT('2. Collected Data'!G58,'2. Collected Data'!G158,'2. Collected Data'!G258)&lt;=1,"",AVERAGE('2. Collected Data'!G58,'2. Collected Data'!G158,'2. Collected Data'!G258))</f>
        <v>6514.666666666667</v>
      </c>
      <c r="H58" s="47">
        <f>IF(COUNT('2. Collected Data'!H58,'2. Collected Data'!H158,'2. Collected Data'!H258)&lt;=1,"",AVERAGE('2. Collected Data'!H58,'2. Collected Data'!H158,'2. Collected Data'!H258))</f>
        <v>3343.3333333333335</v>
      </c>
      <c r="I58" s="47">
        <f>IF(COUNT('2. Collected Data'!I58,'2. Collected Data'!I158,'2. Collected Data'!I258)&lt;=1,"",AVERAGE('2. Collected Data'!I58,'2. Collected Data'!I158,'2. Collected Data'!I258))</f>
        <v>275</v>
      </c>
      <c r="J58" s="47">
        <f>IF(COUNT('2. Collected Data'!J58,'2. Collected Data'!J158,'2. Collected Data'!J258)&lt;=1,"",AVERAGE('2. Collected Data'!J58,'2. Collected Data'!J158,'2. Collected Data'!J258))</f>
        <v>8</v>
      </c>
      <c r="K58" s="47">
        <f>IF(COUNT('2. Collected Data'!K58,'2. Collected Data'!K158,'2. Collected Data'!K258)&lt;=1,"",AVERAGE('2. Collected Data'!K58,'2. Collected Data'!K158,'2. Collected Data'!K258))</f>
        <v>0</v>
      </c>
      <c r="L58" s="47">
        <f>IF(COUNT('2. Collected Data'!L58,'2. Collected Data'!L158,'2. Collected Data'!L258)&lt;=1,"",AVERAGE('2. Collected Data'!L58,'2. Collected Data'!L158,'2. Collected Data'!L258))</f>
        <v>2</v>
      </c>
      <c r="M58" s="47">
        <f>IF(COUNT('2. Collected Data'!M58,'2. Collected Data'!M158,'2. Collected Data'!M258)&lt;=1,"",AVERAGE('2. Collected Data'!M58,'2. Collected Data'!M158,'2. Collected Data'!M258))</f>
        <v>275</v>
      </c>
      <c r="N58" s="47">
        <f>IF(COUNT('2. Collected Data'!N58,'2. Collected Data'!N158,'2. Collected Data'!N258)&lt;=1,"",AVERAGE('2. Collected Data'!N58,'2. Collected Data'!N158,'2. Collected Data'!N258))</f>
        <v>3</v>
      </c>
      <c r="O58" s="47">
        <f>IF(COUNT('2. Collected Data'!O58,'2. Collected Data'!O158,'2. Collected Data'!O258)&lt;=1,"",AVERAGE('2. Collected Data'!O58,'2. Collected Data'!O158,'2. Collected Data'!O258))</f>
        <v>275</v>
      </c>
      <c r="P58" s="47">
        <f>IF(COUNT('2. Collected Data'!P58,'2. Collected Data'!P158,'2. Collected Data'!P258)&lt;=1,"",AVERAGE('2. Collected Data'!P58,'2. Collected Data'!P158,'2. Collected Data'!P258))</f>
        <v>0</v>
      </c>
      <c r="Q58" s="47">
        <f>IF(COUNT('2. Collected Data'!Q58,'2. Collected Data'!Q158,'2. Collected Data'!Q258)&lt;=1,"",AVERAGE('2. Collected Data'!Q58,'2. Collected Data'!Q158,'2. Collected Data'!Q258))</f>
        <v>1</v>
      </c>
      <c r="R58" s="47">
        <f>IF(COUNT('2. Collected Data'!R58,'2. Collected Data'!R158,'2. Collected Data'!R258)&lt;=1,"",AVERAGE('2. Collected Data'!R58,'2. Collected Data'!R158,'2. Collected Data'!R258))</f>
        <v>1</v>
      </c>
      <c r="S58" s="47">
        <f>IF(COUNT('2. Collected Data'!S58,'2. Collected Data'!S158,'2. Collected Data'!S258)&lt;=1,"",AVERAGE('2. Collected Data'!S58,'2. Collected Data'!S158,'2. Collected Data'!S258))</f>
        <v>0</v>
      </c>
      <c r="T58" s="47">
        <f>IF(COUNT('2. Collected Data'!T58,'2. Collected Data'!T158,'2. Collected Data'!T258)&lt;=1,"",AVERAGE('2. Collected Data'!T58,'2. Collected Data'!T158,'2. Collected Data'!T258))</f>
        <v>0</v>
      </c>
      <c r="U58" s="47">
        <f>IF(COUNT('2. Collected Data'!U58,'2. Collected Data'!U158,'2. Collected Data'!U258)&lt;=1,"",AVERAGE('2. Collected Data'!U58,'2. Collected Data'!U158,'2. Collected Data'!U258))</f>
        <v>1</v>
      </c>
      <c r="V58" s="47">
        <f>IF(COUNT('2. Collected Data'!V58,'2. Collected Data'!V158,'2. Collected Data'!V258)&lt;=1,"",AVERAGE('2. Collected Data'!V58,'2. Collected Data'!V158,'2. Collected Data'!V258))</f>
        <v>0</v>
      </c>
      <c r="W58" s="47">
        <f>IF(COUNT('2. Collected Data'!W58,'2. Collected Data'!W158,'2. Collected Data'!W258)&lt;=1,"",AVERAGE('2. Collected Data'!W58,'2. Collected Data'!W158,'2. Collected Data'!W258))</f>
        <v>0</v>
      </c>
      <c r="X58" s="47">
        <f>IF(COUNT('2. Collected Data'!X58,'2. Collected Data'!X158,'2. Collected Data'!X258)&lt;=1,"",AVERAGE('2. Collected Data'!X58,'2. Collected Data'!X158,'2. Collected Data'!X258))</f>
        <v>0</v>
      </c>
      <c r="Y58" s="47">
        <f>IF(COUNT('2. Collected Data'!Y58,'2. Collected Data'!Y158,'2. Collected Data'!Y258)&lt;=1,"",AVERAGE('2. Collected Data'!Y58,'2. Collected Data'!Y158,'2. Collected Data'!Y258))</f>
        <v>300</v>
      </c>
      <c r="Z58" s="47">
        <f>IF(COUNT('2. Collected Data'!Z58,'2. Collected Data'!Z158,'2. Collected Data'!Z258)&lt;=1,"",AVERAGE('2. Collected Data'!Z58,'2. Collected Data'!Z158,'2. Collected Data'!Z258))</f>
        <v>25</v>
      </c>
      <c r="AA58" s="185">
        <f>IF(COUNT('2. Collected Data'!AA58,'2. Collected Data'!AA158,'2. Collected Data'!AA258)&lt;=1,"",AVERAGE('2. Collected Data'!AA58,'2. Collected Data'!AA158,'2. Collected Data'!AA258))</f>
        <v>0.98999999999999988</v>
      </c>
      <c r="AB58" s="185">
        <f>IF(COUNT('2. Collected Data'!AB58,'2. Collected Data'!AB158,'2. Collected Data'!AB258)&lt;=1,"",AVERAGE('2. Collected Data'!AB58,'2. Collected Data'!AB158,'2. Collected Data'!AB258))</f>
        <v>0</v>
      </c>
      <c r="AC58" s="185">
        <f>IF(COUNT('2. Collected Data'!AC58,'2. Collected Data'!AC158,'2. Collected Data'!AC258)&lt;=1,"",AVERAGE('2. Collected Data'!AC58,'2. Collected Data'!AC158,'2. Collected Data'!AC258))</f>
        <v>0.01</v>
      </c>
      <c r="AD58" s="47">
        <f>IF(COUNT('2. Collected Data'!AD58,'2. Collected Data'!AD158,'2. Collected Data'!AD258)&lt;=1,"",AVERAGE('2. Collected Data'!AD58,'2. Collected Data'!AD158,'2. Collected Data'!AD258))</f>
        <v>64</v>
      </c>
      <c r="AE58" s="47">
        <f>IF(COUNT('2. Collected Data'!AE58,'2. Collected Data'!AE158,'2. Collected Data'!AE258)&lt;=1,"",AVERAGE('2. Collected Data'!AE58,'2. Collected Data'!AE158,'2. Collected Data'!AE258))</f>
        <v>128000</v>
      </c>
      <c r="AF58" s="47">
        <f>IF(COUNT('2. Collected Data'!AF58,'2. Collected Data'!AF158,'2. Collected Data'!AF258)&lt;=1,"",AVERAGE('2. Collected Data'!AF58,'2. Collected Data'!AF158,'2. Collected Data'!AF258))</f>
        <v>63</v>
      </c>
      <c r="AG58" s="85">
        <f>IF(COUNT('2. Collected Data'!AG58,'2. Collected Data'!AG158,'2. Collected Data'!AG258)&lt;=1,"",AVERAGE('2. Collected Data'!AG58,'2. Collected Data'!AG158,'2. Collected Data'!AG258))</f>
        <v>180000</v>
      </c>
      <c r="AH58" s="88"/>
      <c r="AI58" s="121">
        <f>IF(COUNT('2. Collected Data'!AI58,'2. Collected Data'!AI158,'2. Collected Data'!AI258)&lt;=1,"",AVERAGE('2. Collected Data'!AI58,'2. Collected Data'!AI158,'2. Collected Data'!AI258))</f>
        <v>108824.66666666667</v>
      </c>
      <c r="AJ58" s="47">
        <f>IF(COUNT('2. Collected Data'!AJ58,'2. Collected Data'!AJ158,'2. Collected Data'!AJ258)&lt;=1,"",AVERAGE('2. Collected Data'!AJ58,'2. Collected Data'!AJ158,'2. Collected Data'!AJ258))</f>
        <v>0</v>
      </c>
      <c r="AK58" s="47">
        <f>IF(COUNT('2. Collected Data'!AK58,'2. Collected Data'!AK158,'2. Collected Data'!AK258)&lt;=1,"",AVERAGE('2. Collected Data'!AK58,'2. Collected Data'!AK158,'2. Collected Data'!AK258))</f>
        <v>0</v>
      </c>
      <c r="AL58" s="47">
        <f>IF(COUNT('2. Collected Data'!AL58,'2. Collected Data'!AL158,'2. Collected Data'!AL258)&lt;=1,"",AVERAGE('2. Collected Data'!AL58,'2. Collected Data'!AL158,'2. Collected Data'!AL258))</f>
        <v>5329.333333333333</v>
      </c>
      <c r="AM58" s="47" t="str">
        <f>IF(COUNT('2. Collected Data'!AM58,'2. Collected Data'!AM158,'2. Collected Data'!AM258)&lt;=1,"",AVERAGE('2. Collected Data'!AM58,'2. Collected Data'!AM158,'2. Collected Data'!AM258))</f>
        <v/>
      </c>
      <c r="AN58" s="122"/>
      <c r="AO58" s="47">
        <f>IF(COUNT('2. Collected Data'!AO58,'2. Collected Data'!AO158,'2. Collected Data'!AO258)&lt;=1,"",AVERAGE('2. Collected Data'!AO58,'2. Collected Data'!AO158,'2. Collected Data'!AO258))</f>
        <v>2189358</v>
      </c>
      <c r="AP58" s="47">
        <f>IF(COUNT('2. Collected Data'!AP58,'2. Collected Data'!AP158,'2. Collected Data'!AP258)&lt;=1,"",AVERAGE('2. Collected Data'!AP58,'2. Collected Data'!AP158,'2. Collected Data'!AP258))</f>
        <v>0</v>
      </c>
      <c r="AQ58" s="47">
        <f>IF(COUNT('2. Collected Data'!AQ58,'2. Collected Data'!AQ158,'2. Collected Data'!AQ258)&lt;=1,"",AVERAGE('2. Collected Data'!AQ58,'2. Collected Data'!AQ158,'2. Collected Data'!AQ258))</f>
        <v>0</v>
      </c>
      <c r="AR58" s="47">
        <f>IF(COUNT('2. Collected Data'!AR58,'2. Collected Data'!AR158,'2. Collected Data'!AR258)&lt;=1,"",AVERAGE('2. Collected Data'!AR58,'2. Collected Data'!AR158,'2. Collected Data'!AR258))</f>
        <v>0</v>
      </c>
      <c r="AS58" s="47" t="str">
        <f>IF(COUNT('2. Collected Data'!AS58,'2. Collected Data'!AS158,'2. Collected Data'!AS258)&lt;=1,"",AVERAGE('2. Collected Data'!AS58,'2. Collected Data'!AS158,'2. Collected Data'!AS258))</f>
        <v/>
      </c>
      <c r="AT58" s="47" t="str">
        <f>IF(COUNT('2. Collected Data'!AT58,'2. Collected Data'!AT158,'2. Collected Data'!AT258)&lt;=1,"",AVERAGE('2. Collected Data'!AT58,'2. Collected Data'!AT158,'2. Collected Data'!AT258))</f>
        <v/>
      </c>
      <c r="AU58" s="85">
        <f>IF(COUNT('2. Collected Data'!AU58,'2. Collected Data'!AU158,'2. Collected Data'!AU258)&lt;=1,"",AVERAGE('2. Collected Data'!AU58,'2. Collected Data'!AU158,'2. Collected Data'!AU258))</f>
        <v>114265.66666666667</v>
      </c>
      <c r="AV58" s="88"/>
      <c r="AW58" s="185">
        <f>IF(COUNT('2. Collected Data'!AW58,'2. Collected Data'!AW158,'2. Collected Data'!AW258)&lt;=1,"",AVERAGE('2. Collected Data'!AW58,'2. Collected Data'!AW158,'2. Collected Data'!AW258))</f>
        <v>0.94000000000000006</v>
      </c>
      <c r="AX58" s="185">
        <f>IF(COUNT('2. Collected Data'!AX58,'2. Collected Data'!AX158,'2. Collected Data'!AX258)&lt;=1,"",AVERAGE('2. Collected Data'!AX58,'2. Collected Data'!AX158,'2. Collected Data'!AX258))</f>
        <v>6.0000000000000005E-2</v>
      </c>
      <c r="AY58" s="50"/>
      <c r="AZ58" s="91"/>
      <c r="BA58" s="88"/>
      <c r="BB58" s="78">
        <f>IF(COUNT('2. Collected Data'!BB58,'2. Collected Data'!BB158,'2. Collected Data'!BB258)&lt;=1,"",AVERAGE('2. Collected Data'!BB58,'2. Collected Data'!BB158,'2. Collected Data'!BB258))</f>
        <v>78.156666666666666</v>
      </c>
      <c r="BC58" s="75">
        <f>IF(COUNT('2. Collected Data'!BC58,'2. Collected Data'!BC158,'2. Collected Data'!BC258)&lt;=1,"",AVERAGE('2. Collected Data'!BC58,'2. Collected Data'!BC158,'2. Collected Data'!BC258))</f>
        <v>9313081.666666666</v>
      </c>
      <c r="BD58" s="75">
        <f>IF(COUNT('2. Collected Data'!BD58,'2. Collected Data'!BD158,'2. Collected Data'!BD258)&lt;=1,"",AVERAGE('2. Collected Data'!BD58,'2. Collected Data'!BD158,'2. Collected Data'!BD258))</f>
        <v>11487014.333333334</v>
      </c>
      <c r="BE58" s="75">
        <f>IF(COUNT('2. Collected Data'!BE58,'2. Collected Data'!BE158,'2. Collected Data'!BE258)&lt;=1,"",AVERAGE('2. Collected Data'!BE58,'2. Collected Data'!BE158,'2. Collected Data'!BE258))</f>
        <v>8827131.333333334</v>
      </c>
      <c r="BF58" s="75">
        <f>IF(COUNT('2. Collected Data'!BF58,'2. Collected Data'!BF158,'2. Collected Data'!BF258)&lt;=1,"",AVERAGE('2. Collected Data'!BF58,'2. Collected Data'!BF158,'2. Collected Data'!BF258))</f>
        <v>29627231</v>
      </c>
      <c r="BG58" s="50"/>
      <c r="BH58" s="78">
        <f>IF(COUNT('2. Collected Data'!BH58,'2. Collected Data'!BH158,'2. Collected Data'!BH258)&lt;=1,"",AVERAGE('2. Collected Data'!BH58,'2. Collected Data'!BH158,'2. Collected Data'!BH258))</f>
        <v>75.42</v>
      </c>
      <c r="BI58" s="130"/>
      <c r="BJ58" s="50"/>
    </row>
    <row r="59" spans="1:62" s="177" customFormat="1" ht="11.25" customHeight="1" x14ac:dyDescent="0.15">
      <c r="A59" s="89" t="s">
        <v>360</v>
      </c>
      <c r="B59" s="172"/>
      <c r="C59" s="350"/>
      <c r="D59" s="350"/>
      <c r="E59" s="350"/>
      <c r="F59" s="350"/>
      <c r="G59" s="45">
        <f>IF(COUNT('2. Collected Data'!G59,'2. Collected Data'!G159,'2. Collected Data'!G259)&lt;=1,"",AVERAGE('2. Collected Data'!G59,'2. Collected Data'!G159,'2. Collected Data'!G259))</f>
        <v>128669</v>
      </c>
      <c r="H59" s="47">
        <f>IF(COUNT('2. Collected Data'!H59,'2. Collected Data'!H159,'2. Collected Data'!H259)&lt;=1,"",AVERAGE('2. Collected Data'!H59,'2. Collected Data'!H159,'2. Collected Data'!H259))</f>
        <v>58681</v>
      </c>
      <c r="I59" s="47">
        <f>IF(COUNT('2. Collected Data'!I59,'2. Collected Data'!I159,'2. Collected Data'!I259)&lt;=1,"",AVERAGE('2. Collected Data'!I59,'2. Collected Data'!I159,'2. Collected Data'!I259))</f>
        <v>1573.5</v>
      </c>
      <c r="J59" s="47">
        <f>IF(COUNT('2. Collected Data'!J59,'2. Collected Data'!J159,'2. Collected Data'!J259)&lt;=1,"",AVERAGE('2. Collected Data'!J59,'2. Collected Data'!J159,'2. Collected Data'!J259))</f>
        <v>272.5</v>
      </c>
      <c r="K59" s="47">
        <f>IF(COUNT('2. Collected Data'!K59,'2. Collected Data'!K159,'2. Collected Data'!K259)&lt;=1,"",AVERAGE('2. Collected Data'!K59,'2. Collected Data'!K159,'2. Collected Data'!K259))</f>
        <v>45</v>
      </c>
      <c r="L59" s="47" t="str">
        <f>IF(COUNT('2. Collected Data'!L59,'2. Collected Data'!L159,'2. Collected Data'!L259)&lt;=1,"",AVERAGE('2. Collected Data'!L59,'2. Collected Data'!L159,'2. Collected Data'!L259))</f>
        <v/>
      </c>
      <c r="M59" s="47">
        <f>IF(COUNT('2. Collected Data'!M59,'2. Collected Data'!M159,'2. Collected Data'!M259)&lt;=1,"",AVERAGE('2. Collected Data'!M59,'2. Collected Data'!M159,'2. Collected Data'!M259))</f>
        <v>4.5</v>
      </c>
      <c r="N59" s="47" t="str">
        <f>IF(COUNT('2. Collected Data'!N59,'2. Collected Data'!N159,'2. Collected Data'!N259)&lt;=1,"",AVERAGE('2. Collected Data'!N59,'2. Collected Data'!N159,'2. Collected Data'!N259))</f>
        <v/>
      </c>
      <c r="O59" s="47">
        <f>IF(COUNT('2. Collected Data'!O59,'2. Collected Data'!O159,'2. Collected Data'!O259)&lt;=1,"",AVERAGE('2. Collected Data'!O59,'2. Collected Data'!O159,'2. Collected Data'!O259))</f>
        <v>1000</v>
      </c>
      <c r="P59" s="47" t="str">
        <f>IF(COUNT('2. Collected Data'!P59,'2. Collected Data'!P159,'2. Collected Data'!P259)&lt;=1,"",AVERAGE('2. Collected Data'!P59,'2. Collected Data'!P159,'2. Collected Data'!P259))</f>
        <v/>
      </c>
      <c r="Q59" s="47">
        <f>IF(COUNT('2. Collected Data'!Q59,'2. Collected Data'!Q159,'2. Collected Data'!Q259)&lt;=1,"",AVERAGE('2. Collected Data'!Q59,'2. Collected Data'!Q159,'2. Collected Data'!Q259))</f>
        <v>5567.5</v>
      </c>
      <c r="R59" s="47">
        <f>IF(COUNT('2. Collected Data'!R59,'2. Collected Data'!R159,'2. Collected Data'!R259)&lt;=1,"",AVERAGE('2. Collected Data'!R59,'2. Collected Data'!R159,'2. Collected Data'!R259))</f>
        <v>254.5</v>
      </c>
      <c r="S59" s="47">
        <f>IF(COUNT('2. Collected Data'!S59,'2. Collected Data'!S159,'2. Collected Data'!S259)&lt;=1,"",AVERAGE('2. Collected Data'!S59,'2. Collected Data'!S159,'2. Collected Data'!S259))</f>
        <v>13.5</v>
      </c>
      <c r="T59" s="47" t="str">
        <f>IF(COUNT('2. Collected Data'!T59,'2. Collected Data'!T159,'2. Collected Data'!T259)&lt;=1,"",AVERAGE('2. Collected Data'!T59,'2. Collected Data'!T159,'2. Collected Data'!T259))</f>
        <v/>
      </c>
      <c r="U59" s="47" t="str">
        <f>IF(COUNT('2. Collected Data'!U59,'2. Collected Data'!U159,'2. Collected Data'!U259)&lt;=1,"",AVERAGE('2. Collected Data'!U59,'2. Collected Data'!U159,'2. Collected Data'!U259))</f>
        <v/>
      </c>
      <c r="V59" s="47" t="str">
        <f>IF(COUNT('2. Collected Data'!V59,'2. Collected Data'!V159,'2. Collected Data'!V259)&lt;=1,"",AVERAGE('2. Collected Data'!V59,'2. Collected Data'!V159,'2. Collected Data'!V259))</f>
        <v/>
      </c>
      <c r="W59" s="47">
        <f>IF(COUNT('2. Collected Data'!W59,'2. Collected Data'!W159,'2. Collected Data'!W259)&lt;=1,"",AVERAGE('2. Collected Data'!W59,'2. Collected Data'!W159,'2. Collected Data'!W259))</f>
        <v>311</v>
      </c>
      <c r="X59" s="47" t="str">
        <f>IF(COUNT('2. Collected Data'!X59,'2. Collected Data'!X159,'2. Collected Data'!X259)&lt;=1,"",AVERAGE('2. Collected Data'!X59,'2. Collected Data'!X159,'2. Collected Data'!X259))</f>
        <v/>
      </c>
      <c r="Y59" s="47">
        <f>IF(COUNT('2. Collected Data'!Y59,'2. Collected Data'!Y159,'2. Collected Data'!Y259)&lt;=1,"",AVERAGE('2. Collected Data'!Y59,'2. Collected Data'!Y159,'2. Collected Data'!Y259))</f>
        <v>3558.5</v>
      </c>
      <c r="Z59" s="47">
        <f>IF(COUNT('2. Collected Data'!Z59,'2. Collected Data'!Z159,'2. Collected Data'!Z259)&lt;=1,"",AVERAGE('2. Collected Data'!Z59,'2. Collected Data'!Z159,'2. Collected Data'!Z259))</f>
        <v>109.5</v>
      </c>
      <c r="AA59" s="185">
        <f>IF(COUNT('2. Collected Data'!AA59,'2. Collected Data'!AA159,'2. Collected Data'!AA259)&lt;=1,"",AVERAGE('2. Collected Data'!AA59,'2. Collected Data'!AA159,'2. Collected Data'!AA259))</f>
        <v>0.49</v>
      </c>
      <c r="AB59" s="185">
        <f>IF(COUNT('2. Collected Data'!AB59,'2. Collected Data'!AB159,'2. Collected Data'!AB259)&lt;=1,"",AVERAGE('2. Collected Data'!AB59,'2. Collected Data'!AB159,'2. Collected Data'!AB259))</f>
        <v>0.51</v>
      </c>
      <c r="AC59" s="185">
        <f>IF(COUNT('2. Collected Data'!AC59,'2. Collected Data'!AC159,'2. Collected Data'!AC259)&lt;=1,"",AVERAGE('2. Collected Data'!AC59,'2. Collected Data'!AC159,'2. Collected Data'!AC259))</f>
        <v>0</v>
      </c>
      <c r="AD59" s="47">
        <f>IF(COUNT('2. Collected Data'!AD59,'2. Collected Data'!AD159,'2. Collected Data'!AD259)&lt;=1,"",AVERAGE('2. Collected Data'!AD59,'2. Collected Data'!AD159,'2. Collected Data'!AD259))</f>
        <v>272</v>
      </c>
      <c r="AE59" s="47">
        <f>IF(COUNT('2. Collected Data'!AE59,'2. Collected Data'!AE159,'2. Collected Data'!AE259)&lt;=1,"",AVERAGE('2. Collected Data'!AE59,'2. Collected Data'!AE159,'2. Collected Data'!AE259))</f>
        <v>497798</v>
      </c>
      <c r="AF59" s="47">
        <f>IF(COUNT('2. Collected Data'!AF59,'2. Collected Data'!AF159,'2. Collected Data'!AF259)&lt;=1,"",AVERAGE('2. Collected Data'!AF59,'2. Collected Data'!AF159,'2. Collected Data'!AF259))</f>
        <v>167</v>
      </c>
      <c r="AG59" s="85">
        <f>IF(COUNT('2. Collected Data'!AG59,'2. Collected Data'!AG159,'2. Collected Data'!AG259)&lt;=1,"",AVERAGE('2. Collected Data'!AG59,'2. Collected Data'!AG159,'2. Collected Data'!AG259))</f>
        <v>1878967</v>
      </c>
      <c r="AH59" s="88"/>
      <c r="AI59" s="121">
        <f>IF(COUNT('2. Collected Data'!AI59,'2. Collected Data'!AI159,'2. Collected Data'!AI259)&lt;=1,"",AVERAGE('2. Collected Data'!AI59,'2. Collected Data'!AI159,'2. Collected Data'!AI259))</f>
        <v>705369</v>
      </c>
      <c r="AJ59" s="47" t="str">
        <f>IF(COUNT('2. Collected Data'!AJ59,'2. Collected Data'!AJ159,'2. Collected Data'!AJ259)&lt;=1,"",AVERAGE('2. Collected Data'!AJ59,'2. Collected Data'!AJ159,'2. Collected Data'!AJ259))</f>
        <v/>
      </c>
      <c r="AK59" s="47">
        <f>IF(COUNT('2. Collected Data'!AK59,'2. Collected Data'!AK159,'2. Collected Data'!AK259)&lt;=1,"",AVERAGE('2. Collected Data'!AK59,'2. Collected Data'!AK159,'2. Collected Data'!AK259))</f>
        <v>651</v>
      </c>
      <c r="AL59" s="47">
        <f>IF(COUNT('2. Collected Data'!AL59,'2. Collected Data'!AL159,'2. Collected Data'!AL259)&lt;=1,"",AVERAGE('2. Collected Data'!AL59,'2. Collected Data'!AL159,'2. Collected Data'!AL259))</f>
        <v>97030</v>
      </c>
      <c r="AM59" s="47" t="str">
        <f>IF(COUNT('2. Collected Data'!AM59,'2. Collected Data'!AM159,'2. Collected Data'!AM259)&lt;=1,"",AVERAGE('2. Collected Data'!AM59,'2. Collected Data'!AM159,'2. Collected Data'!AM259))</f>
        <v/>
      </c>
      <c r="AN59" s="122"/>
      <c r="AO59" s="47">
        <f>IF(COUNT('2. Collected Data'!AO59,'2. Collected Data'!AO159,'2. Collected Data'!AO259)&lt;=1,"",AVERAGE('2. Collected Data'!AO59,'2. Collected Data'!AO159,'2. Collected Data'!AO259))</f>
        <v>2960877</v>
      </c>
      <c r="AP59" s="47">
        <f>IF(COUNT('2. Collected Data'!AP59,'2. Collected Data'!AP159,'2. Collected Data'!AP259)&lt;=1,"",AVERAGE('2. Collected Data'!AP59,'2. Collected Data'!AP159,'2. Collected Data'!AP259))</f>
        <v>537745.5</v>
      </c>
      <c r="AQ59" s="47">
        <f>IF(COUNT('2. Collected Data'!AQ59,'2. Collected Data'!AQ159,'2. Collected Data'!AQ259)&lt;=1,"",AVERAGE('2. Collected Data'!AQ59,'2. Collected Data'!AQ159,'2. Collected Data'!AQ259))</f>
        <v>133645.5</v>
      </c>
      <c r="AR59" s="47" t="str">
        <f>IF(COUNT('2. Collected Data'!AR59,'2. Collected Data'!AR159,'2. Collected Data'!AR259)&lt;=1,"",AVERAGE('2. Collected Data'!AR59,'2. Collected Data'!AR159,'2. Collected Data'!AR259))</f>
        <v/>
      </c>
      <c r="AS59" s="47" t="str">
        <f>IF(COUNT('2. Collected Data'!AS59,'2. Collected Data'!AS159,'2. Collected Data'!AS259)&lt;=1,"",AVERAGE('2. Collected Data'!AS59,'2. Collected Data'!AS159,'2. Collected Data'!AS259))</f>
        <v/>
      </c>
      <c r="AT59" s="47" t="str">
        <f>IF(COUNT('2. Collected Data'!AT59,'2. Collected Data'!AT159,'2. Collected Data'!AT259)&lt;=1,"",AVERAGE('2. Collected Data'!AT59,'2. Collected Data'!AT159,'2. Collected Data'!AT259))</f>
        <v/>
      </c>
      <c r="AU59" s="85" t="str">
        <f>IF(COUNT('2. Collected Data'!AU59,'2. Collected Data'!AU159,'2. Collected Data'!AU259)&lt;=1,"",AVERAGE('2. Collected Data'!AU59,'2. Collected Data'!AU159,'2. Collected Data'!AU259))</f>
        <v/>
      </c>
      <c r="AV59" s="88"/>
      <c r="AW59" s="185">
        <f>IF(COUNT('2. Collected Data'!AW59,'2. Collected Data'!AW159,'2. Collected Data'!AW259)&lt;=1,"",AVERAGE('2. Collected Data'!AW59,'2. Collected Data'!AW159,'2. Collected Data'!AW259))</f>
        <v>0.83000000000000007</v>
      </c>
      <c r="AX59" s="185">
        <f>IF(COUNT('2. Collected Data'!AX59,'2. Collected Data'!AX159,'2. Collected Data'!AX259)&lt;=1,"",AVERAGE('2. Collected Data'!AX59,'2. Collected Data'!AX159,'2. Collected Data'!AX259))</f>
        <v>0.16999999999999998</v>
      </c>
      <c r="AY59" s="50"/>
      <c r="AZ59" s="91"/>
      <c r="BA59" s="88"/>
      <c r="BB59" s="78">
        <f>IF(COUNT('2. Collected Data'!BB59,'2. Collected Data'!BB159,'2. Collected Data'!BB259)&lt;=1,"",AVERAGE('2. Collected Data'!BB59,'2. Collected Data'!BB159,'2. Collected Data'!BB259))</f>
        <v>83.97</v>
      </c>
      <c r="BC59" s="75">
        <f>IF(COUNT('2. Collected Data'!BC59,'2. Collected Data'!BC159,'2. Collected Data'!BC259)&lt;=1,"",AVERAGE('2. Collected Data'!BC59,'2. Collected Data'!BC159,'2. Collected Data'!BC259))</f>
        <v>24353700</v>
      </c>
      <c r="BD59" s="75">
        <f>IF(COUNT('2. Collected Data'!BD59,'2. Collected Data'!BD159,'2. Collected Data'!BD259)&lt;=1,"",AVERAGE('2. Collected Data'!BD59,'2. Collected Data'!BD159,'2. Collected Data'!BD259))</f>
        <v>163293526</v>
      </c>
      <c r="BE59" s="75">
        <f>IF(COUNT('2. Collected Data'!BE59,'2. Collected Data'!BE159,'2. Collected Data'!BE259)&lt;=1,"",AVERAGE('2. Collected Data'!BE59,'2. Collected Data'!BE159,'2. Collected Data'!BE259))</f>
        <v>27843533</v>
      </c>
      <c r="BF59" s="75">
        <f>IF(COUNT('2. Collected Data'!BF59,'2. Collected Data'!BF159,'2. Collected Data'!BF259)&lt;=1,"",AVERAGE('2. Collected Data'!BF59,'2. Collected Data'!BF159,'2. Collected Data'!BF259))</f>
        <v>215490759</v>
      </c>
      <c r="BG59" s="50"/>
      <c r="BH59" s="78" t="str">
        <f>IF(COUNT('2. Collected Data'!BH59,'2. Collected Data'!BH159,'2. Collected Data'!BH259)&lt;=1,"",AVERAGE('2. Collected Data'!BH59,'2. Collected Data'!BH159,'2. Collected Data'!BH259))</f>
        <v/>
      </c>
      <c r="BI59" s="130"/>
      <c r="BJ59" s="50"/>
    </row>
    <row r="60" spans="1:62" s="51" customFormat="1" ht="11.25" customHeight="1" x14ac:dyDescent="0.15">
      <c r="A60" s="89" t="s">
        <v>148</v>
      </c>
      <c r="B60" s="172"/>
      <c r="C60" s="350"/>
      <c r="D60" s="350"/>
      <c r="E60" s="350"/>
      <c r="F60" s="350"/>
      <c r="G60" s="45">
        <f>IF(COUNT('2. Collected Data'!G60,'2. Collected Data'!G160,'2. Collected Data'!G260)&lt;=1,"",AVERAGE('2. Collected Data'!G60,'2. Collected Data'!G160,'2. Collected Data'!G260))</f>
        <v>18700</v>
      </c>
      <c r="H60" s="47">
        <f>IF(COUNT('2. Collected Data'!H60,'2. Collected Data'!H160,'2. Collected Data'!H260)&lt;=1,"",AVERAGE('2. Collected Data'!H60,'2. Collected Data'!H160,'2. Collected Data'!H260))</f>
        <v>7069</v>
      </c>
      <c r="I60" s="47">
        <f>IF(COUNT('2. Collected Data'!I60,'2. Collected Data'!I160,'2. Collected Data'!I260)&lt;=1,"",AVERAGE('2. Collected Data'!I60,'2. Collected Data'!I160,'2. Collected Data'!I260))</f>
        <v>500</v>
      </c>
      <c r="J60" s="47">
        <f>IF(COUNT('2. Collected Data'!J60,'2. Collected Data'!J160,'2. Collected Data'!J260)&lt;=1,"",AVERAGE('2. Collected Data'!J60,'2. Collected Data'!J160,'2. Collected Data'!J260))</f>
        <v>35</v>
      </c>
      <c r="K60" s="47">
        <f>IF(COUNT('2. Collected Data'!K60,'2. Collected Data'!K160,'2. Collected Data'!K260)&lt;=1,"",AVERAGE('2. Collected Data'!K60,'2. Collected Data'!K160,'2. Collected Data'!K260))</f>
        <v>20</v>
      </c>
      <c r="L60" s="47">
        <f>IF(COUNT('2. Collected Data'!L60,'2. Collected Data'!L160,'2. Collected Data'!L260)&lt;=1,"",AVERAGE('2. Collected Data'!L60,'2. Collected Data'!L160,'2. Collected Data'!L260))</f>
        <v>1</v>
      </c>
      <c r="M60" s="47">
        <f>IF(COUNT('2. Collected Data'!M60,'2. Collected Data'!M160,'2. Collected Data'!M260)&lt;=1,"",AVERAGE('2. Collected Data'!M60,'2. Collected Data'!M160,'2. Collected Data'!M260))</f>
        <v>129</v>
      </c>
      <c r="N60" s="47">
        <f>IF(COUNT('2. Collected Data'!N60,'2. Collected Data'!N160,'2. Collected Data'!N260)&lt;=1,"",AVERAGE('2. Collected Data'!N60,'2. Collected Data'!N160,'2. Collected Data'!N260))</f>
        <v>25</v>
      </c>
      <c r="O60" s="47">
        <f>IF(COUNT('2. Collected Data'!O60,'2. Collected Data'!O160,'2. Collected Data'!O260)&lt;=1,"",AVERAGE('2. Collected Data'!O60,'2. Collected Data'!O160,'2. Collected Data'!O260))</f>
        <v>391.66666666666669</v>
      </c>
      <c r="P60" s="47">
        <f>IF(COUNT('2. Collected Data'!P60,'2. Collected Data'!P160,'2. Collected Data'!P260)&lt;=1,"",AVERAGE('2. Collected Data'!P60,'2. Collected Data'!P160,'2. Collected Data'!P260))</f>
        <v>12.666666666666666</v>
      </c>
      <c r="Q60" s="47">
        <f>IF(COUNT('2. Collected Data'!Q60,'2. Collected Data'!Q160,'2. Collected Data'!Q260)&lt;=1,"",AVERAGE('2. Collected Data'!Q60,'2. Collected Data'!Q160,'2. Collected Data'!Q260))</f>
        <v>0</v>
      </c>
      <c r="R60" s="47">
        <f>IF(COUNT('2. Collected Data'!R60,'2. Collected Data'!R160,'2. Collected Data'!R260)&lt;=1,"",AVERAGE('2. Collected Data'!R60,'2. Collected Data'!R160,'2. Collected Data'!R260))</f>
        <v>0</v>
      </c>
      <c r="S60" s="47">
        <f>IF(COUNT('2. Collected Data'!S60,'2. Collected Data'!S160,'2. Collected Data'!S260)&lt;=1,"",AVERAGE('2. Collected Data'!S60,'2. Collected Data'!S160,'2. Collected Data'!S260))</f>
        <v>0</v>
      </c>
      <c r="T60" s="47">
        <f>IF(COUNT('2. Collected Data'!T60,'2. Collected Data'!T160,'2. Collected Data'!T260)&lt;=1,"",AVERAGE('2. Collected Data'!T60,'2. Collected Data'!T160,'2. Collected Data'!T260))</f>
        <v>0</v>
      </c>
      <c r="U60" s="47">
        <f>IF(COUNT('2. Collected Data'!U60,'2. Collected Data'!U160,'2. Collected Data'!U260)&lt;=1,"",AVERAGE('2. Collected Data'!U60,'2. Collected Data'!U160,'2. Collected Data'!U260))</f>
        <v>0</v>
      </c>
      <c r="V60" s="47">
        <f>IF(COUNT('2. Collected Data'!V60,'2. Collected Data'!V160,'2. Collected Data'!V260)&lt;=1,"",AVERAGE('2. Collected Data'!V60,'2. Collected Data'!V160,'2. Collected Data'!V260))</f>
        <v>0</v>
      </c>
      <c r="W60" s="47">
        <f>IF(COUNT('2. Collected Data'!W60,'2. Collected Data'!W160,'2. Collected Data'!W260)&lt;=1,"",AVERAGE('2. Collected Data'!W60,'2. Collected Data'!W160,'2. Collected Data'!W260))</f>
        <v>0</v>
      </c>
      <c r="X60" s="47">
        <f>IF(COUNT('2. Collected Data'!X60,'2. Collected Data'!X160,'2. Collected Data'!X260)&lt;=1,"",AVERAGE('2. Collected Data'!X60,'2. Collected Data'!X160,'2. Collected Data'!X260))</f>
        <v>0</v>
      </c>
      <c r="Y60" s="47">
        <f>IF(COUNT('2. Collected Data'!Y60,'2. Collected Data'!Y160,'2. Collected Data'!Y260)&lt;=1,"",AVERAGE('2. Collected Data'!Y60,'2. Collected Data'!Y160,'2. Collected Data'!Y260))</f>
        <v>1110</v>
      </c>
      <c r="Z60" s="47">
        <f>IF(COUNT('2. Collected Data'!Z60,'2. Collected Data'!Z160,'2. Collected Data'!Z260)&lt;=1,"",AVERAGE('2. Collected Data'!Z60,'2. Collected Data'!Z160,'2. Collected Data'!Z260))</f>
        <v>166</v>
      </c>
      <c r="AA60" s="185">
        <f>IF(COUNT('2. Collected Data'!AA60,'2. Collected Data'!AA160,'2. Collected Data'!AA260)&lt;=1,"",AVERAGE('2. Collected Data'!AA60,'2. Collected Data'!AA160,'2. Collected Data'!AA260))</f>
        <v>1</v>
      </c>
      <c r="AB60" s="185">
        <f>IF(COUNT('2. Collected Data'!AB60,'2. Collected Data'!AB160,'2. Collected Data'!AB260)&lt;=1,"",AVERAGE('2. Collected Data'!AB60,'2. Collected Data'!AB160,'2. Collected Data'!AB260))</f>
        <v>0</v>
      </c>
      <c r="AC60" s="185">
        <f>IF(COUNT('2. Collected Data'!AC60,'2. Collected Data'!AC160,'2. Collected Data'!AC260)&lt;=1,"",AVERAGE('2. Collected Data'!AC60,'2. Collected Data'!AC160,'2. Collected Data'!AC260))</f>
        <v>0</v>
      </c>
      <c r="AD60" s="47">
        <f>IF(COUNT('2. Collected Data'!AD60,'2. Collected Data'!AD160,'2. Collected Data'!AD260)&lt;=1,"",AVERAGE('2. Collected Data'!AD60,'2. Collected Data'!AD160,'2. Collected Data'!AD260))</f>
        <v>139</v>
      </c>
      <c r="AE60" s="47">
        <f>IF(COUNT('2. Collected Data'!AE60,'2. Collected Data'!AE160,'2. Collected Data'!AE260)&lt;=1,"",AVERAGE('2. Collected Data'!AE60,'2. Collected Data'!AE160,'2. Collected Data'!AE260))</f>
        <v>54000</v>
      </c>
      <c r="AF60" s="47">
        <f>IF(COUNT('2. Collected Data'!AF60,'2. Collected Data'!AF160,'2. Collected Data'!AF260)&lt;=1,"",AVERAGE('2. Collected Data'!AF60,'2. Collected Data'!AF160,'2. Collected Data'!AF260))</f>
        <v>127</v>
      </c>
      <c r="AG60" s="85">
        <f>IF(COUNT('2. Collected Data'!AG60,'2. Collected Data'!AG160,'2. Collected Data'!AG260)&lt;=1,"",AVERAGE('2. Collected Data'!AG60,'2. Collected Data'!AG160,'2. Collected Data'!AG260))</f>
        <v>1100000</v>
      </c>
      <c r="AH60" s="88"/>
      <c r="AI60" s="121">
        <f>IF(COUNT('2. Collected Data'!AI60,'2. Collected Data'!AI160,'2. Collected Data'!AI260)&lt;=1,"",AVERAGE('2. Collected Data'!AI60,'2. Collected Data'!AI160,'2. Collected Data'!AI260))</f>
        <v>69057.666666666672</v>
      </c>
      <c r="AJ60" s="47">
        <f>IF(COUNT('2. Collected Data'!AJ60,'2. Collected Data'!AJ160,'2. Collected Data'!AJ260)&lt;=1,"",AVERAGE('2. Collected Data'!AJ60,'2. Collected Data'!AJ160,'2. Collected Data'!AJ260))</f>
        <v>0</v>
      </c>
      <c r="AK60" s="47">
        <f>IF(COUNT('2. Collected Data'!AK60,'2. Collected Data'!AK160,'2. Collected Data'!AK260)&lt;=1,"",AVERAGE('2. Collected Data'!AK60,'2. Collected Data'!AK160,'2. Collected Data'!AK260))</f>
        <v>0</v>
      </c>
      <c r="AL60" s="47">
        <f>IF(COUNT('2. Collected Data'!AL60,'2. Collected Data'!AL160,'2. Collected Data'!AL260)&lt;=1,"",AVERAGE('2. Collected Data'!AL60,'2. Collected Data'!AL160,'2. Collected Data'!AL260))</f>
        <v>28249.666666666668</v>
      </c>
      <c r="AM60" s="47">
        <f>IF(COUNT('2. Collected Data'!AM60,'2. Collected Data'!AM160,'2. Collected Data'!AM260)&lt;=1,"",AVERAGE('2. Collected Data'!AM60,'2. Collected Data'!AM160,'2. Collected Data'!AM260))</f>
        <v>74736.666666666672</v>
      </c>
      <c r="AN60" s="122"/>
      <c r="AO60" s="47">
        <f>IF(COUNT('2. Collected Data'!AO60,'2. Collected Data'!AO160,'2. Collected Data'!AO260)&lt;=1,"",AVERAGE('2. Collected Data'!AO60,'2. Collected Data'!AO160,'2. Collected Data'!AO260))</f>
        <v>917900.66666666663</v>
      </c>
      <c r="AP60" s="47">
        <f>IF(COUNT('2. Collected Data'!AP60,'2. Collected Data'!AP160,'2. Collected Data'!AP260)&lt;=1,"",AVERAGE('2. Collected Data'!AP60,'2. Collected Data'!AP160,'2. Collected Data'!AP260))</f>
        <v>684885</v>
      </c>
      <c r="AQ60" s="47">
        <f>IF(COUNT('2. Collected Data'!AQ60,'2. Collected Data'!AQ160,'2. Collected Data'!AQ260)&lt;=1,"",AVERAGE('2. Collected Data'!AQ60,'2. Collected Data'!AQ160,'2. Collected Data'!AQ260))</f>
        <v>533350</v>
      </c>
      <c r="AR60" s="47">
        <f>IF(COUNT('2. Collected Data'!AR60,'2. Collected Data'!AR160,'2. Collected Data'!AR260)&lt;=1,"",AVERAGE('2. Collected Data'!AR60,'2. Collected Data'!AR160,'2. Collected Data'!AR260))</f>
        <v>3619.6666666666665</v>
      </c>
      <c r="AS60" s="47">
        <f>IF(COUNT('2. Collected Data'!AS60,'2. Collected Data'!AS160,'2. Collected Data'!AS260)&lt;=1,"",AVERAGE('2. Collected Data'!AS60,'2. Collected Data'!AS160,'2. Collected Data'!AS260))</f>
        <v>0</v>
      </c>
      <c r="AT60" s="47">
        <f>IF(COUNT('2. Collected Data'!AT60,'2. Collected Data'!AT160,'2. Collected Data'!AT260)&lt;=1,"",AVERAGE('2. Collected Data'!AT60,'2. Collected Data'!AT160,'2. Collected Data'!AT260))</f>
        <v>0</v>
      </c>
      <c r="AU60" s="85">
        <f>IF(COUNT('2. Collected Data'!AU60,'2. Collected Data'!AU160,'2. Collected Data'!AU260)&lt;=1,"",AVERAGE('2. Collected Data'!AU60,'2. Collected Data'!AU160,'2. Collected Data'!AU260))</f>
        <v>0</v>
      </c>
      <c r="AV60" s="88"/>
      <c r="AW60" s="185">
        <f>IF(COUNT('2. Collected Data'!AW60,'2. Collected Data'!AW160,'2. Collected Data'!AW260)&lt;=1,"",AVERAGE('2. Collected Data'!AW60,'2. Collected Data'!AW160,'2. Collected Data'!AW260))</f>
        <v>0.44333333333333336</v>
      </c>
      <c r="AX60" s="185">
        <f>IF(COUNT('2. Collected Data'!AX60,'2. Collected Data'!AX160,'2. Collected Data'!AX260)&lt;=1,"",AVERAGE('2. Collected Data'!AX60,'2. Collected Data'!AX160,'2. Collected Data'!AX260))</f>
        <v>0.55666666666666675</v>
      </c>
      <c r="AY60" s="50"/>
      <c r="AZ60" s="91"/>
      <c r="BA60" s="88"/>
      <c r="BB60" s="78">
        <f>IF(COUNT('2. Collected Data'!BB60,'2. Collected Data'!BB160,'2. Collected Data'!BB260)&lt;=1,"",AVERAGE('2. Collected Data'!BB60,'2. Collected Data'!BB160,'2. Collected Data'!BB260))</f>
        <v>126.33333333333333</v>
      </c>
      <c r="BC60" s="75">
        <f>IF(COUNT('2. Collected Data'!BC60,'2. Collected Data'!BC160,'2. Collected Data'!BC260)&lt;=1,"",AVERAGE('2. Collected Data'!BC60,'2. Collected Data'!BC160,'2. Collected Data'!BC260))</f>
        <v>16019865.333333334</v>
      </c>
      <c r="BD60" s="75">
        <f>IF(COUNT('2. Collected Data'!BD60,'2. Collected Data'!BD160,'2. Collected Data'!BD260)&lt;=1,"",AVERAGE('2. Collected Data'!BD60,'2. Collected Data'!BD160,'2. Collected Data'!BD260))</f>
        <v>11773367</v>
      </c>
      <c r="BE60" s="75">
        <f>IF(COUNT('2. Collected Data'!BE60,'2. Collected Data'!BE160,'2. Collected Data'!BE260)&lt;=1,"",AVERAGE('2. Collected Data'!BE60,'2. Collected Data'!BE160,'2. Collected Data'!BE260))</f>
        <v>12184964.666666666</v>
      </c>
      <c r="BF60" s="75">
        <f>IF(COUNT('2. Collected Data'!BF60,'2. Collected Data'!BF160,'2. Collected Data'!BF260)&lt;=1,"",AVERAGE('2. Collected Data'!BF60,'2. Collected Data'!BF160,'2. Collected Data'!BF260))</f>
        <v>41806228.333333336</v>
      </c>
      <c r="BG60" s="50"/>
      <c r="BH60" s="78">
        <f>IF(COUNT('2. Collected Data'!BH60,'2. Collected Data'!BH160,'2. Collected Data'!BH260)&lt;=1,"",AVERAGE('2. Collected Data'!BH60,'2. Collected Data'!BH160,'2. Collected Data'!BH260))</f>
        <v>126.33333333333333</v>
      </c>
      <c r="BI60" s="130"/>
      <c r="BJ60" s="50"/>
    </row>
    <row r="61" spans="1:62" s="177" customFormat="1" ht="11.25" customHeight="1" x14ac:dyDescent="0.15">
      <c r="A61" s="89" t="s">
        <v>149</v>
      </c>
      <c r="B61" s="172"/>
      <c r="C61" s="350"/>
      <c r="D61" s="350"/>
      <c r="E61" s="350"/>
      <c r="F61" s="350"/>
      <c r="G61" s="45">
        <f>IF(COUNT('2. Collected Data'!G61,'2. Collected Data'!G161,'2. Collected Data'!G261)&lt;=1,"",AVERAGE('2. Collected Data'!G61,'2. Collected Data'!G161,'2. Collected Data'!G261))</f>
        <v>75000</v>
      </c>
      <c r="H61" s="70">
        <f>IF(COUNT('2. Collected Data'!H61,'2. Collected Data'!H161,'2. Collected Data'!H261)&lt;=1,"",AVERAGE('2. Collected Data'!H61,'2. Collected Data'!H161,'2. Collected Data'!H261))</f>
        <v>36000</v>
      </c>
      <c r="I61" s="70">
        <f>IF(COUNT('2. Collected Data'!I61,'2. Collected Data'!I161,'2. Collected Data'!I261)&lt;=1,"",AVERAGE('2. Collected Data'!I61,'2. Collected Data'!I161,'2. Collected Data'!I261))</f>
        <v>1254</v>
      </c>
      <c r="J61" s="70">
        <f>IF(COUNT('2. Collected Data'!J61,'2. Collected Data'!J161,'2. Collected Data'!J261)&lt;=1,"",AVERAGE('2. Collected Data'!J61,'2. Collected Data'!J161,'2. Collected Data'!J261))</f>
        <v>209.66666666666666</v>
      </c>
      <c r="K61" s="70">
        <f>IF(COUNT('2. Collected Data'!K61,'2. Collected Data'!K161,'2. Collected Data'!K261)&lt;=1,"",AVERAGE('2. Collected Data'!K61,'2. Collected Data'!K161,'2. Collected Data'!K261))</f>
        <v>29</v>
      </c>
      <c r="L61" s="70">
        <f>IF(COUNT('2. Collected Data'!L61,'2. Collected Data'!L161,'2. Collected Data'!L261)&lt;=1,"",AVERAGE('2. Collected Data'!L61,'2. Collected Data'!L161,'2. Collected Data'!L261))</f>
        <v>0</v>
      </c>
      <c r="M61" s="70">
        <f>IF(COUNT('2. Collected Data'!M61,'2. Collected Data'!M161,'2. Collected Data'!M261)&lt;=1,"",AVERAGE('2. Collected Data'!M61,'2. Collected Data'!M161,'2. Collected Data'!M261))</f>
        <v>10</v>
      </c>
      <c r="N61" s="70">
        <f>IF(COUNT('2. Collected Data'!N61,'2. Collected Data'!N161,'2. Collected Data'!N261)&lt;=1,"",AVERAGE('2. Collected Data'!N61,'2. Collected Data'!N161,'2. Collected Data'!N261))</f>
        <v>0</v>
      </c>
      <c r="O61" s="70">
        <f>IF(COUNT('2. Collected Data'!O61,'2. Collected Data'!O161,'2. Collected Data'!O261)&lt;=1,"",AVERAGE('2. Collected Data'!O61,'2. Collected Data'!O161,'2. Collected Data'!O261))</f>
        <v>65.666666666666671</v>
      </c>
      <c r="P61" s="70">
        <f>IF(COUNT('2. Collected Data'!P61,'2. Collected Data'!P161,'2. Collected Data'!P261)&lt;=1,"",AVERAGE('2. Collected Data'!P61,'2. Collected Data'!P161,'2. Collected Data'!P261))</f>
        <v>0</v>
      </c>
      <c r="Q61" s="70">
        <f>IF(COUNT('2. Collected Data'!Q61,'2. Collected Data'!Q161,'2. Collected Data'!Q261)&lt;=1,"",AVERAGE('2. Collected Data'!Q61,'2. Collected Data'!Q161,'2. Collected Data'!Q261))</f>
        <v>0</v>
      </c>
      <c r="R61" s="70">
        <f>IF(COUNT('2. Collected Data'!R61,'2. Collected Data'!R161,'2. Collected Data'!R261)&lt;=1,"",AVERAGE('2. Collected Data'!R61,'2. Collected Data'!R161,'2. Collected Data'!R261))</f>
        <v>0</v>
      </c>
      <c r="S61" s="70">
        <f>IF(COUNT('2. Collected Data'!S61,'2. Collected Data'!S161,'2. Collected Data'!S261)&lt;=1,"",AVERAGE('2. Collected Data'!S61,'2. Collected Data'!S161,'2. Collected Data'!S261))</f>
        <v>0</v>
      </c>
      <c r="T61" s="70">
        <f>IF(COUNT('2. Collected Data'!T61,'2. Collected Data'!T161,'2. Collected Data'!T261)&lt;=1,"",AVERAGE('2. Collected Data'!T61,'2. Collected Data'!T161,'2. Collected Data'!T261))</f>
        <v>0</v>
      </c>
      <c r="U61" s="70">
        <f>IF(COUNT('2. Collected Data'!U61,'2. Collected Data'!U161,'2. Collected Data'!U261)&lt;=1,"",AVERAGE('2. Collected Data'!U61,'2. Collected Data'!U161,'2. Collected Data'!U261))</f>
        <v>0</v>
      </c>
      <c r="V61" s="70">
        <f>IF(COUNT('2. Collected Data'!V61,'2. Collected Data'!V161,'2. Collected Data'!V261)&lt;=1,"",AVERAGE('2. Collected Data'!V61,'2. Collected Data'!V161,'2. Collected Data'!V261))</f>
        <v>0</v>
      </c>
      <c r="W61" s="70">
        <f>IF(COUNT('2. Collected Data'!W61,'2. Collected Data'!W161,'2. Collected Data'!W261)&lt;=1,"",AVERAGE('2. Collected Data'!W61,'2. Collected Data'!W161,'2. Collected Data'!W261))</f>
        <v>0</v>
      </c>
      <c r="X61" s="70">
        <f>IF(COUNT('2. Collected Data'!X61,'2. Collected Data'!X161,'2. Collected Data'!X261)&lt;=1,"",AVERAGE('2. Collected Data'!X61,'2. Collected Data'!X161,'2. Collected Data'!X261))</f>
        <v>0</v>
      </c>
      <c r="Y61" s="70">
        <f>IF(COUNT('2. Collected Data'!Y61,'2. Collected Data'!Y161,'2. Collected Data'!Y261)&lt;=1,"",AVERAGE('2. Collected Data'!Y61,'2. Collected Data'!Y161,'2. Collected Data'!Y261))</f>
        <v>4500</v>
      </c>
      <c r="Z61" s="70">
        <f>IF(COUNT('2. Collected Data'!Z61,'2. Collected Data'!Z161,'2. Collected Data'!Z261)&lt;=1,"",AVERAGE('2. Collected Data'!Z61,'2. Collected Data'!Z161,'2. Collected Data'!Z261))</f>
        <v>125</v>
      </c>
      <c r="AA61" s="185">
        <f>IF(COUNT('2. Collected Data'!AA61,'2. Collected Data'!AA161,'2. Collected Data'!AA261)&lt;=1,"",AVERAGE('2. Collected Data'!AA61,'2. Collected Data'!AA161,'2. Collected Data'!AA261))</f>
        <v>1</v>
      </c>
      <c r="AB61" s="185">
        <f>IF(COUNT('2. Collected Data'!AB61,'2. Collected Data'!AB161,'2. Collected Data'!AB261)&lt;=1,"",AVERAGE('2. Collected Data'!AB61,'2. Collected Data'!AB161,'2. Collected Data'!AB261))</f>
        <v>0</v>
      </c>
      <c r="AC61" s="185">
        <f>IF(COUNT('2. Collected Data'!AC61,'2. Collected Data'!AC161,'2. Collected Data'!AC261)&lt;=1,"",AVERAGE('2. Collected Data'!AC61,'2. Collected Data'!AC161,'2. Collected Data'!AC261))</f>
        <v>0</v>
      </c>
      <c r="AD61" s="70">
        <f>IF(COUNT('2. Collected Data'!AD61,'2. Collected Data'!AD161,'2. Collected Data'!AD261)&lt;=1,"",AVERAGE('2. Collected Data'!AD61,'2. Collected Data'!AD161,'2. Collected Data'!AD261))</f>
        <v>158</v>
      </c>
      <c r="AE61" s="70">
        <f>IF(COUNT('2. Collected Data'!AE61,'2. Collected Data'!AE161,'2. Collected Data'!AE261)&lt;=1,"",AVERAGE('2. Collected Data'!AE61,'2. Collected Data'!AE161,'2. Collected Data'!AE261))</f>
        <v>177000</v>
      </c>
      <c r="AF61" s="70">
        <f>IF(COUNT('2. Collected Data'!AF61,'2. Collected Data'!AF161,'2. Collected Data'!AF261)&lt;=1,"",AVERAGE('2. Collected Data'!AF61,'2. Collected Data'!AF161,'2. Collected Data'!AF261))</f>
        <v>99</v>
      </c>
      <c r="AG61" s="86">
        <f>IF(COUNT('2. Collected Data'!AG61,'2. Collected Data'!AG161,'2. Collected Data'!AG261)&lt;=1,"",AVERAGE('2. Collected Data'!AG61,'2. Collected Data'!AG161,'2. Collected Data'!AG261))</f>
        <v>791133.33333333337</v>
      </c>
      <c r="AH61" s="89"/>
      <c r="AI61" s="124">
        <f>IF(COUNT('2. Collected Data'!AI61,'2. Collected Data'!AI161,'2. Collected Data'!AI261)&lt;=1,"",AVERAGE('2. Collected Data'!AI61,'2. Collected Data'!AI161,'2. Collected Data'!AI261))</f>
        <v>203190.66666666666</v>
      </c>
      <c r="AJ61" s="70">
        <f>IF(COUNT('2. Collected Data'!AJ61,'2. Collected Data'!AJ161,'2. Collected Data'!AJ261)&lt;=1,"",AVERAGE('2. Collected Data'!AJ61,'2. Collected Data'!AJ161,'2. Collected Data'!AJ261))</f>
        <v>194.33333333333334</v>
      </c>
      <c r="AK61" s="70">
        <f>IF(COUNT('2. Collected Data'!AK61,'2. Collected Data'!AK161,'2. Collected Data'!AK261)&lt;=1,"",AVERAGE('2. Collected Data'!AK61,'2. Collected Data'!AK161,'2. Collected Data'!AK261))</f>
        <v>0</v>
      </c>
      <c r="AL61" s="70">
        <f>IF(COUNT('2. Collected Data'!AL61,'2. Collected Data'!AL161,'2. Collected Data'!AL261)&lt;=1,"",AVERAGE('2. Collected Data'!AL61,'2. Collected Data'!AL161,'2. Collected Data'!AL261))</f>
        <v>280405</v>
      </c>
      <c r="AM61" s="70" t="str">
        <f>IF(COUNT('2. Collected Data'!AM61,'2. Collected Data'!AM161,'2. Collected Data'!AM261)&lt;=1,"",AVERAGE('2. Collected Data'!AM61,'2. Collected Data'!AM161,'2. Collected Data'!AM261))</f>
        <v/>
      </c>
      <c r="AN61" s="125"/>
      <c r="AO61" s="70">
        <f>IF(COUNT('2. Collected Data'!AO61,'2. Collected Data'!AO161,'2. Collected Data'!AO261)&lt;=1,"",AVERAGE('2. Collected Data'!AO61,'2. Collected Data'!AO161,'2. Collected Data'!AO261))</f>
        <v>600512</v>
      </c>
      <c r="AP61" s="70">
        <f>IF(COUNT('2. Collected Data'!AP61,'2. Collected Data'!AP161,'2. Collected Data'!AP261)&lt;=1,"",AVERAGE('2. Collected Data'!AP61,'2. Collected Data'!AP161,'2. Collected Data'!AP261))</f>
        <v>91417</v>
      </c>
      <c r="AQ61" s="70">
        <f>IF(COUNT('2. Collected Data'!AQ61,'2. Collected Data'!AQ161,'2. Collected Data'!AQ261)&lt;=1,"",AVERAGE('2. Collected Data'!AQ61,'2. Collected Data'!AQ161,'2. Collected Data'!AQ261))</f>
        <v>0</v>
      </c>
      <c r="AR61" s="70">
        <f>IF(COUNT('2. Collected Data'!AR61,'2. Collected Data'!AR161,'2. Collected Data'!AR261)&lt;=1,"",AVERAGE('2. Collected Data'!AR61,'2. Collected Data'!AR161,'2. Collected Data'!AR261))</f>
        <v>0</v>
      </c>
      <c r="AS61" s="70">
        <f>IF(COUNT('2. Collected Data'!AS61,'2. Collected Data'!AS161,'2. Collected Data'!AS261)&lt;=1,"",AVERAGE('2. Collected Data'!AS61,'2. Collected Data'!AS161,'2. Collected Data'!AS261))</f>
        <v>0</v>
      </c>
      <c r="AT61" s="70">
        <f>IF(COUNT('2. Collected Data'!AT61,'2. Collected Data'!AT161,'2. Collected Data'!AT261)&lt;=1,"",AVERAGE('2. Collected Data'!AT61,'2. Collected Data'!AT161,'2. Collected Data'!AT261))</f>
        <v>0</v>
      </c>
      <c r="AU61" s="86" t="str">
        <f>IF(COUNT('2. Collected Data'!AU61,'2. Collected Data'!AU161,'2. Collected Data'!AU261)&lt;=1,"",AVERAGE('2. Collected Data'!AU61,'2. Collected Data'!AU161,'2. Collected Data'!AU261))</f>
        <v/>
      </c>
      <c r="AV61" s="89"/>
      <c r="AW61" s="185">
        <f>IF(COUNT('2. Collected Data'!AW61,'2. Collected Data'!AW161,'2. Collected Data'!AW261)&lt;=1,"",AVERAGE('2. Collected Data'!AW61,'2. Collected Data'!AW161,'2. Collected Data'!AW261))</f>
        <v>0.85</v>
      </c>
      <c r="AX61" s="185">
        <f>IF(COUNT('2. Collected Data'!AX61,'2. Collected Data'!AX161,'2. Collected Data'!AX261)&lt;=1,"",AVERAGE('2. Collected Data'!AX61,'2. Collected Data'!AX161,'2. Collected Data'!AX261))</f>
        <v>0.15</v>
      </c>
      <c r="AY61" s="71"/>
      <c r="AZ61" s="92"/>
      <c r="BA61" s="89"/>
      <c r="BB61" s="79">
        <f>IF(COUNT('2. Collected Data'!BB61,'2. Collected Data'!BB161,'2. Collected Data'!BB261)&lt;=1,"",AVERAGE('2. Collected Data'!BB61,'2. Collected Data'!BB161,'2. Collected Data'!BB261))</f>
        <v>78.333333333333329</v>
      </c>
      <c r="BC61" s="76" t="str">
        <f>IF(COUNT('2. Collected Data'!BC61,'2. Collected Data'!BC161,'2. Collected Data'!BC261)&lt;=1,"",AVERAGE('2. Collected Data'!BC61,'2. Collected Data'!BC161,'2. Collected Data'!BC261))</f>
        <v/>
      </c>
      <c r="BD61" s="76" t="str">
        <f>IF(COUNT('2. Collected Data'!BD61,'2. Collected Data'!BD161,'2. Collected Data'!BD261)&lt;=1,"",AVERAGE('2. Collected Data'!BD61,'2. Collected Data'!BD161,'2. Collected Data'!BD261))</f>
        <v/>
      </c>
      <c r="BE61" s="76" t="str">
        <f>IF(COUNT('2. Collected Data'!BE61,'2. Collected Data'!BE161,'2. Collected Data'!BE261)&lt;=1,"",AVERAGE('2. Collected Data'!BE61,'2. Collected Data'!BE161,'2. Collected Data'!BE261))</f>
        <v/>
      </c>
      <c r="BF61" s="76">
        <f>IF(COUNT('2. Collected Data'!BF61,'2. Collected Data'!BF161,'2. Collected Data'!BF261)&lt;=1,"",AVERAGE('2. Collected Data'!BF61,'2. Collected Data'!BF161,'2. Collected Data'!BF261))</f>
        <v>43464440.666666664</v>
      </c>
      <c r="BG61" s="71"/>
      <c r="BH61" s="78">
        <f>IF(COUNT('2. Collected Data'!BH61,'2. Collected Data'!BH161,'2. Collected Data'!BH261)&lt;=1,"",AVERAGE('2. Collected Data'!BH61,'2. Collected Data'!BH161,'2. Collected Data'!BH261))</f>
        <v>35</v>
      </c>
      <c r="BI61" s="141"/>
      <c r="BJ61" s="71"/>
    </row>
    <row r="62" spans="1:62" s="177" customFormat="1" ht="11.25" customHeight="1" x14ac:dyDescent="0.15">
      <c r="A62" s="89" t="s">
        <v>75</v>
      </c>
      <c r="B62" s="173"/>
      <c r="C62" s="351"/>
      <c r="D62" s="351"/>
      <c r="E62" s="351"/>
      <c r="F62" s="351"/>
      <c r="G62" s="45">
        <f>IF(COUNT('2. Collected Data'!G62,'2. Collected Data'!G162,'2. Collected Data'!G262)&lt;=1,"",AVERAGE('2. Collected Data'!G62,'2. Collected Data'!G162,'2. Collected Data'!G262))</f>
        <v>34547.333333333336</v>
      </c>
      <c r="H62" s="70">
        <f>IF(COUNT('2. Collected Data'!H62,'2. Collected Data'!H162,'2. Collected Data'!H262)&lt;=1,"",AVERAGE('2. Collected Data'!H62,'2. Collected Data'!H162,'2. Collected Data'!H262))</f>
        <v>11442.846666666666</v>
      </c>
      <c r="I62" s="70">
        <f>IF(COUNT('2. Collected Data'!I62,'2. Collected Data'!I162,'2. Collected Data'!I262)&lt;=1,"",AVERAGE('2. Collected Data'!I62,'2. Collected Data'!I162,'2. Collected Data'!I262))</f>
        <v>0</v>
      </c>
      <c r="J62" s="70">
        <f>IF(COUNT('2. Collected Data'!J62,'2. Collected Data'!J162,'2. Collected Data'!J262)&lt;=1,"",AVERAGE('2. Collected Data'!J62,'2. Collected Data'!J162,'2. Collected Data'!J262))</f>
        <v>0</v>
      </c>
      <c r="K62" s="70">
        <f>IF(COUNT('2. Collected Data'!K62,'2. Collected Data'!K162,'2. Collected Data'!K262)&lt;=1,"",AVERAGE('2. Collected Data'!K62,'2. Collected Data'!K162,'2. Collected Data'!K262))</f>
        <v>0</v>
      </c>
      <c r="L62" s="70">
        <f>IF(COUNT('2. Collected Data'!L62,'2. Collected Data'!L162,'2. Collected Data'!L262)&lt;=1,"",AVERAGE('2. Collected Data'!L62,'2. Collected Data'!L162,'2. Collected Data'!L262))</f>
        <v>2</v>
      </c>
      <c r="M62" s="70">
        <f>IF(COUNT('2. Collected Data'!M62,'2. Collected Data'!M162,'2. Collected Data'!M262)&lt;=1,"",AVERAGE('2. Collected Data'!M62,'2. Collected Data'!M162,'2. Collected Data'!M262))</f>
        <v>0</v>
      </c>
      <c r="N62" s="70">
        <f>IF(COUNT('2. Collected Data'!N62,'2. Collected Data'!N162,'2. Collected Data'!N262)&lt;=1,"",AVERAGE('2. Collected Data'!N62,'2. Collected Data'!N162,'2. Collected Data'!N262))</f>
        <v>0</v>
      </c>
      <c r="O62" s="70">
        <f>IF(COUNT('2. Collected Data'!O62,'2. Collected Data'!O162,'2. Collected Data'!O262)&lt;=1,"",AVERAGE('2. Collected Data'!O62,'2. Collected Data'!O162,'2. Collected Data'!O262))</f>
        <v>0</v>
      </c>
      <c r="P62" s="70">
        <f>IF(COUNT('2. Collected Data'!P62,'2. Collected Data'!P162,'2. Collected Data'!P262)&lt;=1,"",AVERAGE('2. Collected Data'!P62,'2. Collected Data'!P162,'2. Collected Data'!P262))</f>
        <v>0</v>
      </c>
      <c r="Q62" s="70">
        <f>IF(COUNT('2. Collected Data'!Q62,'2. Collected Data'!Q162,'2. Collected Data'!Q262)&lt;=1,"",AVERAGE('2. Collected Data'!Q62,'2. Collected Data'!Q162,'2. Collected Data'!Q262))</f>
        <v>2527.6666666666665</v>
      </c>
      <c r="R62" s="70">
        <f>IF(COUNT('2. Collected Data'!R62,'2. Collected Data'!R162,'2. Collected Data'!R262)&lt;=1,"",AVERAGE('2. Collected Data'!R62,'2. Collected Data'!R162,'2. Collected Data'!R262))</f>
        <v>496</v>
      </c>
      <c r="S62" s="70">
        <f>IF(COUNT('2. Collected Data'!S62,'2. Collected Data'!S162,'2. Collected Data'!S262)&lt;=1,"",AVERAGE('2. Collected Data'!S62,'2. Collected Data'!S162,'2. Collected Data'!S262))</f>
        <v>31</v>
      </c>
      <c r="T62" s="70">
        <f>IF(COUNT('2. Collected Data'!T62,'2. Collected Data'!T162,'2. Collected Data'!T262)&lt;=1,"",AVERAGE('2. Collected Data'!T62,'2. Collected Data'!T162,'2. Collected Data'!T262))</f>
        <v>0</v>
      </c>
      <c r="U62" s="70">
        <f>IF(COUNT('2. Collected Data'!U62,'2. Collected Data'!U162,'2. Collected Data'!U262)&lt;=1,"",AVERAGE('2. Collected Data'!U62,'2. Collected Data'!U162,'2. Collected Data'!U262))</f>
        <v>3200.3333333333335</v>
      </c>
      <c r="V62" s="70">
        <f>IF(COUNT('2. Collected Data'!V62,'2. Collected Data'!V162,'2. Collected Data'!V262)&lt;=1,"",AVERAGE('2. Collected Data'!V62,'2. Collected Data'!V162,'2. Collected Data'!V262))</f>
        <v>720.33333333333337</v>
      </c>
      <c r="W62" s="70">
        <f>IF(COUNT('2. Collected Data'!W62,'2. Collected Data'!W162,'2. Collected Data'!W262)&lt;=1,"",AVERAGE('2. Collected Data'!W62,'2. Collected Data'!W162,'2. Collected Data'!W262))</f>
        <v>1275.6666666666667</v>
      </c>
      <c r="X62" s="70">
        <f>IF(COUNT('2. Collected Data'!X62,'2. Collected Data'!X162,'2. Collected Data'!X262)&lt;=1,"",AVERAGE('2. Collected Data'!X62,'2. Collected Data'!X162,'2. Collected Data'!X262))</f>
        <v>1</v>
      </c>
      <c r="Y62" s="70">
        <f>IF(COUNT('2. Collected Data'!Y62,'2. Collected Data'!Y162,'2. Collected Data'!Y262)&lt;=1,"",AVERAGE('2. Collected Data'!Y62,'2. Collected Data'!Y162,'2. Collected Data'!Y262))</f>
        <v>0</v>
      </c>
      <c r="Z62" s="70">
        <f>IF(COUNT('2. Collected Data'!Z62,'2. Collected Data'!Z162,'2. Collected Data'!Z262)&lt;=1,"",AVERAGE('2. Collected Data'!Z62,'2. Collected Data'!Z162,'2. Collected Data'!Z262))</f>
        <v>0</v>
      </c>
      <c r="AA62" s="187">
        <f>IF(COUNT('2. Collected Data'!AA62,'2. Collected Data'!AA162,'2. Collected Data'!AA262)&lt;=1,"",AVERAGE('2. Collected Data'!AA62,'2. Collected Data'!AA162,'2. Collected Data'!AA262))</f>
        <v>0</v>
      </c>
      <c r="AB62" s="187">
        <f>IF(COUNT('2. Collected Data'!AB62,'2. Collected Data'!AB162,'2. Collected Data'!AB262)&lt;=1,"",AVERAGE('2. Collected Data'!AB62,'2. Collected Data'!AB162,'2. Collected Data'!AB262))</f>
        <v>0</v>
      </c>
      <c r="AC62" s="187">
        <f>IF(COUNT('2. Collected Data'!AC62,'2. Collected Data'!AC162,'2. Collected Data'!AC262)&lt;=1,"",AVERAGE('2. Collected Data'!AC62,'2. Collected Data'!AC162,'2. Collected Data'!AC262))</f>
        <v>1</v>
      </c>
      <c r="AD62" s="70">
        <f>IF(COUNT('2. Collected Data'!AD62,'2. Collected Data'!AD162,'2. Collected Data'!AD262)&lt;=1,"",AVERAGE('2. Collected Data'!AD62,'2. Collected Data'!AD162,'2. Collected Data'!AD262))</f>
        <v>288.66666666666669</v>
      </c>
      <c r="AE62" s="70">
        <f>IF(COUNT('2. Collected Data'!AE62,'2. Collected Data'!AE162,'2. Collected Data'!AE262)&lt;=1,"",AVERAGE('2. Collected Data'!AE62,'2. Collected Data'!AE162,'2. Collected Data'!AE262))</f>
        <v>537794.33333333337</v>
      </c>
      <c r="AF62" s="70">
        <f>IF(COUNT('2. Collected Data'!AF62,'2. Collected Data'!AF162,'2. Collected Data'!AF262)&lt;=1,"",AVERAGE('2. Collected Data'!AF62,'2. Collected Data'!AF162,'2. Collected Data'!AF262))</f>
        <v>252</v>
      </c>
      <c r="AG62" s="86">
        <f>IF(COUNT('2. Collected Data'!AG62,'2. Collected Data'!AG162,'2. Collected Data'!AG262)&lt;=1,"",AVERAGE('2. Collected Data'!AG62,'2. Collected Data'!AG162,'2. Collected Data'!AG262))</f>
        <v>2085159.5</v>
      </c>
      <c r="AH62" s="89"/>
      <c r="AI62" s="124">
        <f>IF(COUNT('2. Collected Data'!AI62,'2. Collected Data'!AI162,'2. Collected Data'!AI262)&lt;=1,"",AVERAGE('2. Collected Data'!AI62,'2. Collected Data'!AI162,'2. Collected Data'!AI262))</f>
        <v>437706.33333333331</v>
      </c>
      <c r="AJ62" s="70">
        <f>IF(COUNT('2. Collected Data'!AJ62,'2. Collected Data'!AJ162,'2. Collected Data'!AJ262)&lt;=1,"",AVERAGE('2. Collected Data'!AJ62,'2. Collected Data'!AJ162,'2. Collected Data'!AJ262))</f>
        <v>60</v>
      </c>
      <c r="AK62" s="70">
        <f>IF(COUNT('2. Collected Data'!AK62,'2. Collected Data'!AK162,'2. Collected Data'!AK262)&lt;=1,"",AVERAGE('2. Collected Data'!AK62,'2. Collected Data'!AK162,'2. Collected Data'!AK262))</f>
        <v>0</v>
      </c>
      <c r="AL62" s="70">
        <f>IF(COUNT('2. Collected Data'!AL62,'2. Collected Data'!AL162,'2. Collected Data'!AL262)&lt;=1,"",AVERAGE('2. Collected Data'!AL62,'2. Collected Data'!AL162,'2. Collected Data'!AL262))</f>
        <v>18314.333333333332</v>
      </c>
      <c r="AM62" s="70" t="str">
        <f>IF(COUNT('2. Collected Data'!AM62,'2. Collected Data'!AM162,'2. Collected Data'!AM262)&lt;=1,"",AVERAGE('2. Collected Data'!AM62,'2. Collected Data'!AM162,'2. Collected Data'!AM262))</f>
        <v/>
      </c>
      <c r="AN62" s="125"/>
      <c r="AO62" s="70">
        <f>IF(COUNT('2. Collected Data'!AO62,'2. Collected Data'!AO162,'2. Collected Data'!AO262)&lt;=1,"",AVERAGE('2. Collected Data'!AO62,'2. Collected Data'!AO162,'2. Collected Data'!AO262))</f>
        <v>3917344</v>
      </c>
      <c r="AP62" s="70">
        <f>IF(COUNT('2. Collected Data'!AP62,'2. Collected Data'!AP162,'2. Collected Data'!AP262)&lt;=1,"",AVERAGE('2. Collected Data'!AP62,'2. Collected Data'!AP162,'2. Collected Data'!AP262))</f>
        <v>79796</v>
      </c>
      <c r="AQ62" s="70">
        <f>IF(COUNT('2. Collected Data'!AQ62,'2. Collected Data'!AQ162,'2. Collected Data'!AQ262)&lt;=1,"",AVERAGE('2. Collected Data'!AQ62,'2. Collected Data'!AQ162,'2. Collected Data'!AQ262))</f>
        <v>68368</v>
      </c>
      <c r="AR62" s="70">
        <f>IF(COUNT('2. Collected Data'!AR62,'2. Collected Data'!AR162,'2. Collected Data'!AR262)&lt;=1,"",AVERAGE('2. Collected Data'!AR62,'2. Collected Data'!AR162,'2. Collected Data'!AR262))</f>
        <v>0</v>
      </c>
      <c r="AS62" s="70" t="str">
        <f>IF(COUNT('2. Collected Data'!AS62,'2. Collected Data'!AS162,'2. Collected Data'!AS262)&lt;=1,"",AVERAGE('2. Collected Data'!AS62,'2. Collected Data'!AS162,'2. Collected Data'!AS262))</f>
        <v/>
      </c>
      <c r="AT62" s="70">
        <f>IF(COUNT('2. Collected Data'!AT62,'2. Collected Data'!AT162,'2. Collected Data'!AT262)&lt;=1,"",AVERAGE('2. Collected Data'!AT62,'2. Collected Data'!AT162,'2. Collected Data'!AT262))</f>
        <v>77043</v>
      </c>
      <c r="AU62" s="86" t="str">
        <f>IF(COUNT('2. Collected Data'!AU62,'2. Collected Data'!AU162,'2. Collected Data'!AU262)&lt;=1,"",AVERAGE('2. Collected Data'!AU62,'2. Collected Data'!AU162,'2. Collected Data'!AU262))</f>
        <v/>
      </c>
      <c r="AV62" s="89"/>
      <c r="AW62" s="187">
        <f>IF(COUNT('2. Collected Data'!AW62,'2. Collected Data'!AW162,'2. Collected Data'!AW262)&lt;=1,"",AVERAGE('2. Collected Data'!AW62,'2. Collected Data'!AW162,'2. Collected Data'!AW262))</f>
        <v>0.95666666666666667</v>
      </c>
      <c r="AX62" s="187">
        <f>IF(COUNT('2. Collected Data'!AX62,'2. Collected Data'!AX162,'2. Collected Data'!AX262)&lt;=1,"",AVERAGE('2. Collected Data'!AX62,'2. Collected Data'!AX162,'2. Collected Data'!AX262))</f>
        <v>4.3333333333333335E-2</v>
      </c>
      <c r="AY62" s="71"/>
      <c r="AZ62" s="92"/>
      <c r="BA62" s="89"/>
      <c r="BB62" s="79">
        <f>IF(COUNT('2. Collected Data'!BB62,'2. Collected Data'!BB162,'2. Collected Data'!BB262)&lt;=1,"",AVERAGE('2. Collected Data'!BB62,'2. Collected Data'!BB162,'2. Collected Data'!BB262))</f>
        <v>69.699999999999989</v>
      </c>
      <c r="BC62" s="76">
        <f>IF(COUNT('2. Collected Data'!BC62,'2. Collected Data'!BC162,'2. Collected Data'!BC262)&lt;=1,"",AVERAGE('2. Collected Data'!BC62,'2. Collected Data'!BC162,'2. Collected Data'!BC262))</f>
        <v>20770460</v>
      </c>
      <c r="BD62" s="76">
        <f>IF(COUNT('2. Collected Data'!BD62,'2. Collected Data'!BD162,'2. Collected Data'!BD262)&lt;=1,"",AVERAGE('2. Collected Data'!BD62,'2. Collected Data'!BD162,'2. Collected Data'!BD262))</f>
        <v>23150564.333333332</v>
      </c>
      <c r="BE62" s="76">
        <f>IF(COUNT('2. Collected Data'!BE62,'2. Collected Data'!BE162,'2. Collected Data'!BE262)&lt;=1,"",AVERAGE('2. Collected Data'!BE62,'2. Collected Data'!BE162,'2. Collected Data'!BE262))</f>
        <v>34085476</v>
      </c>
      <c r="BF62" s="76">
        <f>IF(COUNT('2. Collected Data'!BF62,'2. Collected Data'!BF162,'2. Collected Data'!BF262)&lt;=1,"",AVERAGE('2. Collected Data'!BF62,'2. Collected Data'!BF162,'2. Collected Data'!BF262))</f>
        <v>78006500.333333328</v>
      </c>
      <c r="BG62" s="71"/>
      <c r="BH62" s="79">
        <f>IF(COUNT('2. Collected Data'!BH62,'2. Collected Data'!BH162,'2. Collected Data'!BH262)&lt;=1,"",AVERAGE('2. Collected Data'!BH62,'2. Collected Data'!BH162,'2. Collected Data'!BH262))</f>
        <v>69.22999999999999</v>
      </c>
      <c r="BI62" s="141"/>
      <c r="BJ62" s="71"/>
    </row>
    <row r="63" spans="1:62" s="177" customFormat="1" ht="11.25" customHeight="1" x14ac:dyDescent="0.15">
      <c r="A63" s="89" t="s">
        <v>361</v>
      </c>
      <c r="B63" s="173"/>
      <c r="C63" s="351"/>
      <c r="D63" s="351"/>
      <c r="E63" s="351"/>
      <c r="F63" s="351"/>
      <c r="G63" s="45" t="str">
        <f>IF(COUNT('2. Collected Data'!G63,'2. Collected Data'!G163,'2. Collected Data'!G263)&lt;=1,"",AVERAGE('2. Collected Data'!G63,'2. Collected Data'!G163,'2. Collected Data'!G263))</f>
        <v/>
      </c>
      <c r="H63" s="70" t="str">
        <f>IF(COUNT('2. Collected Data'!H63,'2. Collected Data'!H163,'2. Collected Data'!H263)&lt;=1,"",AVERAGE('2. Collected Data'!H63,'2. Collected Data'!H163,'2. Collected Data'!H263))</f>
        <v/>
      </c>
      <c r="I63" s="70" t="str">
        <f>IF(COUNT('2. Collected Data'!I63,'2. Collected Data'!I163,'2. Collected Data'!I263)&lt;=1,"",AVERAGE('2. Collected Data'!I63,'2. Collected Data'!I163,'2. Collected Data'!I263))</f>
        <v/>
      </c>
      <c r="J63" s="70" t="str">
        <f>IF(COUNT('2. Collected Data'!J63,'2. Collected Data'!J163,'2. Collected Data'!J263)&lt;=1,"",AVERAGE('2. Collected Data'!J63,'2. Collected Data'!J163,'2. Collected Data'!J263))</f>
        <v/>
      </c>
      <c r="K63" s="70" t="str">
        <f>IF(COUNT('2. Collected Data'!K63,'2. Collected Data'!K163,'2. Collected Data'!K263)&lt;=1,"",AVERAGE('2. Collected Data'!K63,'2. Collected Data'!K163,'2. Collected Data'!K263))</f>
        <v/>
      </c>
      <c r="L63" s="70" t="str">
        <f>IF(COUNT('2. Collected Data'!L63,'2. Collected Data'!L163,'2. Collected Data'!L263)&lt;=1,"",AVERAGE('2. Collected Data'!L63,'2. Collected Data'!L163,'2. Collected Data'!L263))</f>
        <v/>
      </c>
      <c r="M63" s="70" t="str">
        <f>IF(COUNT('2. Collected Data'!M63,'2. Collected Data'!M163,'2. Collected Data'!M263)&lt;=1,"",AVERAGE('2. Collected Data'!M63,'2. Collected Data'!M163,'2. Collected Data'!M263))</f>
        <v/>
      </c>
      <c r="N63" s="70" t="str">
        <f>IF(COUNT('2. Collected Data'!N63,'2. Collected Data'!N163,'2. Collected Data'!N263)&lt;=1,"",AVERAGE('2. Collected Data'!N63,'2. Collected Data'!N163,'2. Collected Data'!N263))</f>
        <v/>
      </c>
      <c r="O63" s="70" t="str">
        <f>IF(COUNT('2. Collected Data'!O63,'2. Collected Data'!O163,'2. Collected Data'!O263)&lt;=1,"",AVERAGE('2. Collected Data'!O63,'2. Collected Data'!O163,'2. Collected Data'!O263))</f>
        <v/>
      </c>
      <c r="P63" s="70" t="str">
        <f>IF(COUNT('2. Collected Data'!P63,'2. Collected Data'!P163,'2. Collected Data'!P263)&lt;=1,"",AVERAGE('2. Collected Data'!P63,'2. Collected Data'!P163,'2. Collected Data'!P263))</f>
        <v/>
      </c>
      <c r="Q63" s="70" t="str">
        <f>IF(COUNT('2. Collected Data'!Q63,'2. Collected Data'!Q163,'2. Collected Data'!Q263)&lt;=1,"",AVERAGE('2. Collected Data'!Q63,'2. Collected Data'!Q163,'2. Collected Data'!Q263))</f>
        <v/>
      </c>
      <c r="R63" s="70" t="str">
        <f>IF(COUNT('2. Collected Data'!R63,'2. Collected Data'!R163,'2. Collected Data'!R263)&lt;=1,"",AVERAGE('2. Collected Data'!R63,'2. Collected Data'!R163,'2. Collected Data'!R263))</f>
        <v/>
      </c>
      <c r="S63" s="70" t="str">
        <f>IF(COUNT('2. Collected Data'!S63,'2. Collected Data'!S163,'2. Collected Data'!S263)&lt;=1,"",AVERAGE('2. Collected Data'!S63,'2. Collected Data'!S163,'2. Collected Data'!S263))</f>
        <v/>
      </c>
      <c r="T63" s="70" t="str">
        <f>IF(COUNT('2. Collected Data'!T63,'2. Collected Data'!T163,'2. Collected Data'!T263)&lt;=1,"",AVERAGE('2. Collected Data'!T63,'2. Collected Data'!T163,'2. Collected Data'!T263))</f>
        <v/>
      </c>
      <c r="U63" s="70" t="str">
        <f>IF(COUNT('2. Collected Data'!U63,'2. Collected Data'!U163,'2. Collected Data'!U263)&lt;=1,"",AVERAGE('2. Collected Data'!U63,'2. Collected Data'!U163,'2. Collected Data'!U263))</f>
        <v/>
      </c>
      <c r="V63" s="70" t="str">
        <f>IF(COUNT('2. Collected Data'!V63,'2. Collected Data'!V163,'2. Collected Data'!V263)&lt;=1,"",AVERAGE('2. Collected Data'!V63,'2. Collected Data'!V163,'2. Collected Data'!V263))</f>
        <v/>
      </c>
      <c r="W63" s="70" t="str">
        <f>IF(COUNT('2. Collected Data'!W63,'2. Collected Data'!W163,'2. Collected Data'!W263)&lt;=1,"",AVERAGE('2. Collected Data'!W63,'2. Collected Data'!W163,'2. Collected Data'!W263))</f>
        <v/>
      </c>
      <c r="X63" s="70" t="str">
        <f>IF(COUNT('2. Collected Data'!X63,'2. Collected Data'!X163,'2. Collected Data'!X263)&lt;=1,"",AVERAGE('2. Collected Data'!X63,'2. Collected Data'!X163,'2. Collected Data'!X263))</f>
        <v/>
      </c>
      <c r="Y63" s="70" t="str">
        <f>IF(COUNT('2. Collected Data'!Y63,'2. Collected Data'!Y163,'2. Collected Data'!Y263)&lt;=1,"",AVERAGE('2. Collected Data'!Y63,'2. Collected Data'!Y163,'2. Collected Data'!Y263))</f>
        <v/>
      </c>
      <c r="Z63" s="70" t="str">
        <f>IF(COUNT('2. Collected Data'!Z63,'2. Collected Data'!Z163,'2. Collected Data'!Z263)&lt;=1,"",AVERAGE('2. Collected Data'!Z63,'2. Collected Data'!Z163,'2. Collected Data'!Z263))</f>
        <v/>
      </c>
      <c r="AA63" s="187" t="str">
        <f>IF(COUNT('2. Collected Data'!AA63,'2. Collected Data'!AA163,'2. Collected Data'!AA263)&lt;=1,"",AVERAGE('2. Collected Data'!AA63,'2. Collected Data'!AA163,'2. Collected Data'!AA263))</f>
        <v/>
      </c>
      <c r="AB63" s="187" t="str">
        <f>IF(COUNT('2. Collected Data'!AB63,'2. Collected Data'!AB163,'2. Collected Data'!AB263)&lt;=1,"",AVERAGE('2. Collected Data'!AB63,'2. Collected Data'!AB163,'2. Collected Data'!AB263))</f>
        <v/>
      </c>
      <c r="AC63" s="187" t="str">
        <f>IF(COUNT('2. Collected Data'!AC63,'2. Collected Data'!AC163,'2. Collected Data'!AC263)&lt;=1,"",AVERAGE('2. Collected Data'!AC63,'2. Collected Data'!AC163,'2. Collected Data'!AC263))</f>
        <v/>
      </c>
      <c r="AD63" s="70" t="str">
        <f>IF(COUNT('2. Collected Data'!AD63,'2. Collected Data'!AD163,'2. Collected Data'!AD263)&lt;=1,"",AVERAGE('2. Collected Data'!AD63,'2. Collected Data'!AD163,'2. Collected Data'!AD263))</f>
        <v/>
      </c>
      <c r="AE63" s="70" t="str">
        <f>IF(COUNT('2. Collected Data'!AE63,'2. Collected Data'!AE163,'2. Collected Data'!AE263)&lt;=1,"",AVERAGE('2. Collected Data'!AE63,'2. Collected Data'!AE163,'2. Collected Data'!AE263))</f>
        <v/>
      </c>
      <c r="AF63" s="70" t="str">
        <f>IF(COUNT('2. Collected Data'!AF63,'2. Collected Data'!AF163,'2. Collected Data'!AF263)&lt;=1,"",AVERAGE('2. Collected Data'!AF63,'2. Collected Data'!AF163,'2. Collected Data'!AF263))</f>
        <v/>
      </c>
      <c r="AG63" s="86" t="str">
        <f>IF(COUNT('2. Collected Data'!AG63,'2. Collected Data'!AG163,'2. Collected Data'!AG263)&lt;=1,"",AVERAGE('2. Collected Data'!AG63,'2. Collected Data'!AG163,'2. Collected Data'!AG263))</f>
        <v/>
      </c>
      <c r="AH63" s="89"/>
      <c r="AI63" s="124" t="str">
        <f>IF(COUNT('2. Collected Data'!AI63,'2. Collected Data'!AI163,'2. Collected Data'!AI263)&lt;=1,"",AVERAGE('2. Collected Data'!AI63,'2. Collected Data'!AI163,'2. Collected Data'!AI263))</f>
        <v/>
      </c>
      <c r="AJ63" s="70" t="str">
        <f>IF(COUNT('2. Collected Data'!AJ63,'2. Collected Data'!AJ163,'2. Collected Data'!AJ263)&lt;=1,"",AVERAGE('2. Collected Data'!AJ63,'2. Collected Data'!AJ163,'2. Collected Data'!AJ263))</f>
        <v/>
      </c>
      <c r="AK63" s="70" t="str">
        <f>IF(COUNT('2. Collected Data'!AK63,'2. Collected Data'!AK163,'2. Collected Data'!AK263)&lt;=1,"",AVERAGE('2. Collected Data'!AK63,'2. Collected Data'!AK163,'2. Collected Data'!AK263))</f>
        <v/>
      </c>
      <c r="AL63" s="70" t="str">
        <f>IF(COUNT('2. Collected Data'!AL63,'2. Collected Data'!AL163,'2. Collected Data'!AL263)&lt;=1,"",AVERAGE('2. Collected Data'!AL63,'2. Collected Data'!AL163,'2. Collected Data'!AL263))</f>
        <v/>
      </c>
      <c r="AM63" s="70" t="str">
        <f>IF(COUNT('2. Collected Data'!AM63,'2. Collected Data'!AM163,'2. Collected Data'!AM263)&lt;=1,"",AVERAGE('2. Collected Data'!AM63,'2. Collected Data'!AM163,'2. Collected Data'!AM263))</f>
        <v/>
      </c>
      <c r="AN63" s="125"/>
      <c r="AO63" s="70" t="str">
        <f>IF(COUNT('2. Collected Data'!AO63,'2. Collected Data'!AO163,'2. Collected Data'!AO263)&lt;=1,"",AVERAGE('2. Collected Data'!AO63,'2. Collected Data'!AO163,'2. Collected Data'!AO263))</f>
        <v/>
      </c>
      <c r="AP63" s="70" t="str">
        <f>IF(COUNT('2. Collected Data'!AP63,'2. Collected Data'!AP163,'2. Collected Data'!AP263)&lt;=1,"",AVERAGE('2. Collected Data'!AP63,'2. Collected Data'!AP163,'2. Collected Data'!AP263))</f>
        <v/>
      </c>
      <c r="AQ63" s="70" t="str">
        <f>IF(COUNT('2. Collected Data'!AQ63,'2. Collected Data'!AQ163,'2. Collected Data'!AQ263)&lt;=1,"",AVERAGE('2. Collected Data'!AQ63,'2. Collected Data'!AQ163,'2. Collected Data'!AQ263))</f>
        <v/>
      </c>
      <c r="AR63" s="70" t="str">
        <f>IF(COUNT('2. Collected Data'!AR63,'2. Collected Data'!AR163,'2. Collected Data'!AR263)&lt;=1,"",AVERAGE('2. Collected Data'!AR63,'2. Collected Data'!AR163,'2. Collected Data'!AR263))</f>
        <v/>
      </c>
      <c r="AS63" s="70" t="str">
        <f>IF(COUNT('2. Collected Data'!AS63,'2. Collected Data'!AS163,'2. Collected Data'!AS263)&lt;=1,"",AVERAGE('2. Collected Data'!AS63,'2. Collected Data'!AS163,'2. Collected Data'!AS263))</f>
        <v/>
      </c>
      <c r="AT63" s="70" t="str">
        <f>IF(COUNT('2. Collected Data'!AT63,'2. Collected Data'!AT163,'2. Collected Data'!AT263)&lt;=1,"",AVERAGE('2. Collected Data'!AT63,'2. Collected Data'!AT163,'2. Collected Data'!AT263))</f>
        <v/>
      </c>
      <c r="AU63" s="86" t="str">
        <f>IF(COUNT('2. Collected Data'!AU63,'2. Collected Data'!AU163,'2. Collected Data'!AU263)&lt;=1,"",AVERAGE('2. Collected Data'!AU63,'2. Collected Data'!AU163,'2. Collected Data'!AU263))</f>
        <v/>
      </c>
      <c r="AV63" s="89" t="str">
        <f>IF(OR(ISBLANK('2. Collected Data'!AV163),ISBLANK('2. Collected Data'!AV263)),"",('2. Collected Data'!AV263-'2. Collected Data'!AV163))</f>
        <v/>
      </c>
      <c r="AW63" s="187" t="str">
        <f>IF(COUNT('2. Collected Data'!AW63,'2. Collected Data'!AW163,'2. Collected Data'!AW263)&lt;=1,"",AVERAGE('2. Collected Data'!AW63,'2. Collected Data'!AW163,'2. Collected Data'!AW263))</f>
        <v/>
      </c>
      <c r="AX63" s="187" t="str">
        <f>IF(COUNT('2. Collected Data'!AX63,'2. Collected Data'!AX163,'2. Collected Data'!AX263)&lt;=1,"",AVERAGE('2. Collected Data'!AX63,'2. Collected Data'!AX163,'2. Collected Data'!AX263))</f>
        <v/>
      </c>
      <c r="AY63" s="71"/>
      <c r="AZ63" s="92"/>
      <c r="BA63" s="89"/>
      <c r="BB63" s="79" t="str">
        <f>IF(COUNT('2. Collected Data'!BB63,'2. Collected Data'!BB163,'2. Collected Data'!BB263)&lt;=1,"",AVERAGE('2. Collected Data'!BB63,'2. Collected Data'!BB163,'2. Collected Data'!BB263))</f>
        <v/>
      </c>
      <c r="BC63" s="76" t="str">
        <f>IF(COUNT('2. Collected Data'!BC63,'2. Collected Data'!BC163,'2. Collected Data'!BC263)&lt;=1,"",AVERAGE('2. Collected Data'!BC63,'2. Collected Data'!BC163,'2. Collected Data'!BC263))</f>
        <v/>
      </c>
      <c r="BD63" s="76" t="str">
        <f>IF(COUNT('2. Collected Data'!BD63,'2. Collected Data'!BD163,'2. Collected Data'!BD263)&lt;=1,"",AVERAGE('2. Collected Data'!BD63,'2. Collected Data'!BD163,'2. Collected Data'!BD263))</f>
        <v/>
      </c>
      <c r="BE63" s="76" t="str">
        <f>IF(COUNT('2. Collected Data'!BE63,'2. Collected Data'!BE163,'2. Collected Data'!BE263)&lt;=1,"",AVERAGE('2. Collected Data'!BE63,'2. Collected Data'!BE163,'2. Collected Data'!BE263))</f>
        <v/>
      </c>
      <c r="BF63" s="76" t="str">
        <f>IF(COUNT('2. Collected Data'!BF63,'2. Collected Data'!BF163,'2. Collected Data'!BF263)&lt;=1,"",AVERAGE('2. Collected Data'!BF63,'2. Collected Data'!BF163,'2. Collected Data'!BF263))</f>
        <v/>
      </c>
      <c r="BG63" s="71"/>
      <c r="BH63" s="79" t="str">
        <f>IF(COUNT('2. Collected Data'!BH63,'2. Collected Data'!BH163,'2. Collected Data'!BH263)&lt;=1,"",AVERAGE('2. Collected Data'!BH63,'2. Collected Data'!BH163,'2. Collected Data'!BH263))</f>
        <v/>
      </c>
      <c r="BI63" s="141"/>
      <c r="BJ63" s="71"/>
    </row>
    <row r="64" spans="1:62" s="51" customFormat="1" ht="11.25" customHeight="1" x14ac:dyDescent="0.15">
      <c r="A64" s="67"/>
      <c r="B64" s="69"/>
      <c r="C64" s="40"/>
      <c r="D64" s="40"/>
      <c r="E64" s="40"/>
      <c r="F64" s="40"/>
      <c r="G64" s="45"/>
      <c r="H64" s="45"/>
      <c r="I64" s="45"/>
      <c r="J64" s="45"/>
      <c r="K64" s="45"/>
      <c r="L64" s="45"/>
      <c r="M64" s="45"/>
      <c r="N64" s="45"/>
      <c r="O64" s="45"/>
      <c r="P64" s="45"/>
      <c r="Q64" s="45"/>
      <c r="R64" s="45"/>
      <c r="S64" s="45"/>
      <c r="T64" s="45"/>
      <c r="U64" s="45"/>
      <c r="V64" s="45"/>
      <c r="W64" s="45"/>
      <c r="X64" s="45"/>
      <c r="Y64" s="45"/>
      <c r="Z64" s="45"/>
      <c r="AA64" s="184"/>
      <c r="AB64" s="184"/>
      <c r="AC64" s="184"/>
      <c r="AD64" s="45"/>
      <c r="AE64" s="45"/>
      <c r="AF64" s="45"/>
      <c r="AG64" s="45"/>
      <c r="AH64" s="45"/>
      <c r="AI64" s="45"/>
      <c r="AJ64" s="45"/>
      <c r="AK64" s="45"/>
      <c r="AL64" s="45"/>
      <c r="AM64" s="45"/>
      <c r="AN64" s="45"/>
      <c r="AO64" s="45"/>
      <c r="AP64" s="45"/>
      <c r="AQ64" s="45"/>
      <c r="AR64" s="45"/>
      <c r="AS64" s="45"/>
      <c r="AT64" s="45"/>
      <c r="AU64" s="45"/>
      <c r="AV64" s="45"/>
      <c r="AW64" s="184"/>
      <c r="AX64" s="184"/>
      <c r="AY64" s="45"/>
      <c r="AZ64" s="45"/>
      <c r="BA64" s="45"/>
      <c r="BB64" s="45"/>
      <c r="BC64" s="45"/>
      <c r="BD64" s="45"/>
      <c r="BE64" s="45"/>
      <c r="BF64" s="45"/>
      <c r="BG64" s="45"/>
      <c r="BH64" s="45"/>
      <c r="BI64" s="45"/>
      <c r="BJ64" s="45"/>
    </row>
    <row r="65" spans="1:62" s="51" customFormat="1" ht="11.25" customHeight="1" x14ac:dyDescent="0.15">
      <c r="A65" s="54"/>
      <c r="B65" s="55"/>
      <c r="C65" s="40"/>
      <c r="D65" s="40"/>
      <c r="E65" s="40"/>
      <c r="F65" s="40"/>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184"/>
      <c r="AX65" s="184"/>
      <c r="AY65" s="45"/>
      <c r="AZ65" s="45"/>
      <c r="BA65" s="45"/>
      <c r="BB65" s="45"/>
      <c r="BC65" s="45"/>
      <c r="BD65" s="45"/>
      <c r="BE65" s="45"/>
      <c r="BF65" s="45"/>
      <c r="BG65" s="45"/>
      <c r="BH65" s="45"/>
      <c r="BI65" s="45"/>
      <c r="BJ65" s="45"/>
    </row>
    <row r="66" spans="1:62" s="51" customFormat="1" ht="11.25" customHeight="1" x14ac:dyDescent="0.15">
      <c r="A66" s="57" t="s">
        <v>250</v>
      </c>
      <c r="B66" s="56"/>
      <c r="C66" s="56"/>
      <c r="D66" s="56"/>
      <c r="E66" s="56"/>
      <c r="F66" s="56"/>
      <c r="G66" s="56"/>
      <c r="H66" s="56"/>
      <c r="I66" s="56"/>
      <c r="J66" s="56"/>
      <c r="K66" s="56"/>
      <c r="L66" s="56"/>
      <c r="M66" s="56"/>
      <c r="N66" s="56"/>
      <c r="O66" s="56"/>
      <c r="P66" s="56"/>
      <c r="Q66" s="56"/>
      <c r="R66" s="56"/>
      <c r="S66" s="56"/>
      <c r="T66" s="56"/>
      <c r="U66" s="56"/>
    </row>
    <row r="67" spans="1:62" s="51" customFormat="1" ht="11.25" customHeight="1" x14ac:dyDescent="0.15">
      <c r="A67" s="58" t="s">
        <v>249</v>
      </c>
      <c r="B67" s="56"/>
      <c r="C67" s="56"/>
      <c r="D67" s="56"/>
      <c r="E67" s="56"/>
      <c r="F67" s="56"/>
      <c r="G67" s="56"/>
      <c r="H67" s="56"/>
      <c r="I67" s="56"/>
      <c r="J67" s="56"/>
      <c r="K67" s="56"/>
      <c r="L67" s="56"/>
      <c r="M67" s="56"/>
      <c r="N67" s="56"/>
      <c r="O67" s="56"/>
      <c r="P67" s="56"/>
      <c r="Q67" s="56"/>
      <c r="R67" s="56"/>
      <c r="S67" s="56"/>
      <c r="T67" s="56"/>
      <c r="U67" s="56"/>
    </row>
    <row r="68" spans="1:62" s="29" customFormat="1" ht="11.25" customHeight="1" x14ac:dyDescent="0.2">
      <c r="A68" s="58" t="s">
        <v>251</v>
      </c>
      <c r="B68" s="28"/>
      <c r="C68" s="28"/>
      <c r="D68" s="28"/>
      <c r="E68" s="28"/>
      <c r="F68" s="28"/>
      <c r="G68" s="28"/>
      <c r="H68" s="28"/>
      <c r="I68" s="28"/>
      <c r="J68" s="28"/>
      <c r="K68" s="28"/>
      <c r="L68" s="28"/>
      <c r="M68" s="28"/>
      <c r="N68" s="28"/>
      <c r="O68" s="28"/>
      <c r="P68" s="28"/>
      <c r="Q68" s="28"/>
      <c r="R68" s="28"/>
      <c r="S68" s="28"/>
      <c r="T68" s="28"/>
      <c r="U68" s="28"/>
      <c r="AU68" s="81"/>
    </row>
    <row r="69" spans="1:62" s="29" customFormat="1" ht="11.25" customHeight="1" x14ac:dyDescent="0.2">
      <c r="A69" s="58" t="s">
        <v>289</v>
      </c>
      <c r="B69" s="28"/>
      <c r="C69" s="28"/>
      <c r="D69" s="28"/>
      <c r="E69" s="28"/>
      <c r="F69" s="28"/>
      <c r="G69" s="28"/>
      <c r="H69" s="28"/>
      <c r="I69" s="28"/>
      <c r="J69" s="28"/>
      <c r="K69" s="28"/>
      <c r="L69" s="28"/>
      <c r="M69" s="28"/>
      <c r="N69" s="28"/>
      <c r="O69" s="28"/>
      <c r="P69" s="28"/>
      <c r="Q69" s="28"/>
      <c r="R69" s="28"/>
      <c r="S69" s="28"/>
      <c r="T69" s="28"/>
      <c r="U69" s="28"/>
      <c r="AU69" s="81"/>
    </row>
    <row r="70" spans="1:62" s="29" customFormat="1" ht="11.25" customHeight="1" x14ac:dyDescent="0.2">
      <c r="A70" s="58" t="s">
        <v>288</v>
      </c>
      <c r="B70" s="28"/>
      <c r="C70" s="28"/>
      <c r="D70" s="28"/>
      <c r="E70" s="28"/>
      <c r="F70" s="28"/>
      <c r="G70" s="28"/>
      <c r="H70" s="28"/>
      <c r="I70" s="28"/>
      <c r="J70" s="28"/>
      <c r="K70" s="28"/>
      <c r="L70" s="28"/>
      <c r="M70" s="28"/>
      <c r="N70" s="28"/>
      <c r="O70" s="28"/>
      <c r="P70" s="28"/>
      <c r="Q70" s="28"/>
      <c r="R70" s="28"/>
      <c r="S70" s="28"/>
      <c r="T70" s="28"/>
      <c r="U70" s="28"/>
      <c r="AU70" s="81"/>
    </row>
  </sheetData>
  <mergeCells count="21">
    <mergeCell ref="G8:H8"/>
    <mergeCell ref="I8:L8"/>
    <mergeCell ref="AI8:AO8"/>
    <mergeCell ref="BB8:BI8"/>
    <mergeCell ref="G9:H9"/>
    <mergeCell ref="Y9:Z9"/>
    <mergeCell ref="AA9:AC9"/>
    <mergeCell ref="AD9:AE9"/>
    <mergeCell ref="AF9:AG9"/>
    <mergeCell ref="AH9:AH11"/>
    <mergeCell ref="BG9:BH9"/>
    <mergeCell ref="BI9:BI11"/>
    <mergeCell ref="BJ9:BJ10"/>
    <mergeCell ref="AN10:AN11"/>
    <mergeCell ref="AV10:AV11"/>
    <mergeCell ref="AI9:AN9"/>
    <mergeCell ref="AO9:AV9"/>
    <mergeCell ref="AW9:AX9"/>
    <mergeCell ref="AY9:AZ9"/>
    <mergeCell ref="BA9:BA11"/>
    <mergeCell ref="BB9:BF9"/>
  </mergeCells>
  <conditionalFormatting sqref="G64:BJ65">
    <cfRule type="expression" dxfId="2" priority="1">
      <formula>G64&lt;0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BF70"/>
  <sheetViews>
    <sheetView showGridLines="0" zoomScaleNormal="100" workbookViewId="0">
      <pane xSplit="1" ySplit="10" topLeftCell="B11" activePane="bottomRight" state="frozen"/>
      <selection pane="topRight"/>
      <selection pane="bottomLeft"/>
      <selection pane="bottomRight" activeCell="A7" sqref="A7"/>
    </sheetView>
  </sheetViews>
  <sheetFormatPr defaultColWidth="14.42578125" defaultRowHeight="15.75" customHeight="1" x14ac:dyDescent="0.2"/>
  <cols>
    <col min="1" max="1" width="22.85546875" style="23" customWidth="1"/>
    <col min="2" max="2" width="17.5703125" style="23" customWidth="1"/>
    <col min="3" max="3" width="19.28515625" style="23" customWidth="1"/>
    <col min="4" max="5" width="17.5703125" style="23" customWidth="1"/>
    <col min="6" max="7" width="17.7109375" style="23" customWidth="1"/>
    <col min="8" max="8" width="14.42578125" style="23"/>
    <col min="9" max="9" width="14.42578125" style="82"/>
    <col min="10" max="16384" width="14.42578125" style="23"/>
  </cols>
  <sheetData>
    <row r="1" spans="1:58" ht="63" customHeight="1" x14ac:dyDescent="0.2">
      <c r="A1" s="22"/>
      <c r="E1" s="30"/>
    </row>
    <row r="2" spans="1:58" ht="9" customHeight="1" x14ac:dyDescent="0.2">
      <c r="A2" s="22"/>
    </row>
    <row r="3" spans="1:58" ht="4.5" hidden="1" customHeight="1" x14ac:dyDescent="0.2">
      <c r="A3" s="22"/>
    </row>
    <row r="4" spans="1:58" ht="4.5" hidden="1" customHeight="1" x14ac:dyDescent="0.2">
      <c r="A4" s="22"/>
    </row>
    <row r="5" spans="1:58" ht="15" customHeight="1" x14ac:dyDescent="0.2">
      <c r="A5" s="26" t="s">
        <v>713</v>
      </c>
    </row>
    <row r="6" spans="1:58" s="29" customFormat="1" ht="12.75" x14ac:dyDescent="0.2">
      <c r="A6" s="33" t="s">
        <v>712</v>
      </c>
      <c r="B6" s="28"/>
      <c r="C6" s="34"/>
      <c r="D6" s="34"/>
      <c r="E6" s="28"/>
      <c r="F6" s="28"/>
      <c r="G6" s="28"/>
      <c r="H6" s="28"/>
      <c r="I6" s="28"/>
      <c r="J6" s="28"/>
      <c r="K6" s="28"/>
      <c r="L6" s="28"/>
      <c r="M6" s="28"/>
      <c r="N6" s="28"/>
      <c r="O6" s="28"/>
      <c r="P6" s="28"/>
      <c r="Q6" s="28"/>
      <c r="AQ6" s="81"/>
    </row>
    <row r="7" spans="1:58" ht="15" customHeight="1" x14ac:dyDescent="0.2">
      <c r="A7" s="24" t="s">
        <v>150</v>
      </c>
    </row>
    <row r="8" spans="1:58" s="35" customFormat="1" ht="31.5" x14ac:dyDescent="0.25">
      <c r="A8" s="183" t="s">
        <v>1845</v>
      </c>
      <c r="B8" s="94" t="s">
        <v>247</v>
      </c>
      <c r="C8" s="399" t="s">
        <v>246</v>
      </c>
      <c r="D8" s="400"/>
      <c r="E8" s="388" t="s">
        <v>648</v>
      </c>
      <c r="F8" s="389"/>
      <c r="G8" s="389"/>
      <c r="H8" s="389"/>
      <c r="I8" s="174"/>
      <c r="J8" s="174"/>
      <c r="K8" s="174"/>
      <c r="L8" s="174"/>
      <c r="M8" s="174"/>
      <c r="N8" s="174"/>
      <c r="O8" s="174"/>
      <c r="P8" s="174"/>
      <c r="Q8" s="174"/>
      <c r="R8" s="174"/>
      <c r="S8" s="174"/>
      <c r="T8" s="174"/>
      <c r="U8" s="174"/>
      <c r="V8" s="174"/>
      <c r="W8" s="174"/>
      <c r="X8" s="174"/>
      <c r="Y8" s="174"/>
      <c r="Z8" s="174"/>
      <c r="AA8" s="174"/>
      <c r="AB8" s="174"/>
      <c r="AC8" s="174"/>
      <c r="AD8" s="95"/>
      <c r="AE8" s="388" t="s">
        <v>649</v>
      </c>
      <c r="AF8" s="390"/>
      <c r="AG8" s="390"/>
      <c r="AH8" s="390"/>
      <c r="AI8" s="390"/>
      <c r="AJ8" s="390"/>
      <c r="AK8" s="390"/>
      <c r="AL8" s="174"/>
      <c r="AM8" s="174"/>
      <c r="AN8" s="174"/>
      <c r="AO8" s="174"/>
      <c r="AP8" s="174"/>
      <c r="AQ8" s="96"/>
      <c r="AR8" s="174"/>
      <c r="AS8" s="174"/>
      <c r="AT8" s="174"/>
      <c r="AU8" s="174"/>
      <c r="AV8" s="174"/>
      <c r="AW8" s="95"/>
      <c r="AX8" s="391" t="s">
        <v>296</v>
      </c>
      <c r="AY8" s="389"/>
      <c r="AZ8" s="389"/>
      <c r="BA8" s="389"/>
      <c r="BB8" s="389"/>
      <c r="BC8" s="389"/>
      <c r="BD8" s="389"/>
      <c r="BE8" s="392"/>
      <c r="BF8" s="97" t="s">
        <v>291</v>
      </c>
    </row>
    <row r="9" spans="1:58" s="36" customFormat="1" ht="42.75" customHeight="1" x14ac:dyDescent="0.25">
      <c r="A9" s="180" t="s">
        <v>236</v>
      </c>
      <c r="B9" s="94" t="s">
        <v>245</v>
      </c>
      <c r="C9" s="380" t="s">
        <v>248</v>
      </c>
      <c r="D9" s="380"/>
      <c r="E9" s="99" t="s">
        <v>6</v>
      </c>
      <c r="F9" s="100"/>
      <c r="G9" s="100"/>
      <c r="H9" s="100"/>
      <c r="I9" s="100"/>
      <c r="J9" s="100"/>
      <c r="K9" s="100"/>
      <c r="L9" s="101"/>
      <c r="M9" s="102" t="s">
        <v>7</v>
      </c>
      <c r="N9" s="100"/>
      <c r="O9" s="100"/>
      <c r="P9" s="100"/>
      <c r="Q9" s="100"/>
      <c r="R9" s="100"/>
      <c r="S9" s="100"/>
      <c r="T9" s="101"/>
      <c r="U9" s="367" t="s">
        <v>8</v>
      </c>
      <c r="V9" s="368"/>
      <c r="W9" s="367" t="s">
        <v>9</v>
      </c>
      <c r="X9" s="368"/>
      <c r="Y9" s="381"/>
      <c r="Z9" s="367" t="s">
        <v>10</v>
      </c>
      <c r="AA9" s="381"/>
      <c r="AB9" s="367" t="s">
        <v>11</v>
      </c>
      <c r="AC9" s="368"/>
      <c r="AD9" s="365" t="s">
        <v>259</v>
      </c>
      <c r="AE9" s="375" t="s">
        <v>260</v>
      </c>
      <c r="AF9" s="375"/>
      <c r="AG9" s="375"/>
      <c r="AH9" s="375"/>
      <c r="AI9" s="375"/>
      <c r="AJ9" s="375"/>
      <c r="AK9" s="371" t="s">
        <v>276</v>
      </c>
      <c r="AL9" s="375"/>
      <c r="AM9" s="375"/>
      <c r="AN9" s="375"/>
      <c r="AO9" s="375"/>
      <c r="AP9" s="375"/>
      <c r="AQ9" s="375"/>
      <c r="AR9" s="375"/>
      <c r="AS9" s="371" t="s">
        <v>13</v>
      </c>
      <c r="AT9" s="375"/>
      <c r="AU9" s="367" t="s">
        <v>14</v>
      </c>
      <c r="AV9" s="368"/>
      <c r="AW9" s="369" t="s">
        <v>279</v>
      </c>
      <c r="AX9" s="372" t="s">
        <v>650</v>
      </c>
      <c r="AY9" s="373"/>
      <c r="AZ9" s="373"/>
      <c r="BA9" s="373"/>
      <c r="BB9" s="373"/>
      <c r="BC9" s="374" t="s">
        <v>651</v>
      </c>
      <c r="BD9" s="368"/>
      <c r="BE9" s="365" t="s">
        <v>294</v>
      </c>
      <c r="BF9" s="357" t="s">
        <v>293</v>
      </c>
    </row>
    <row r="10" spans="1:58" s="37" customFormat="1" ht="94.5" x14ac:dyDescent="0.25">
      <c r="A10" s="103"/>
      <c r="B10" s="104" t="s">
        <v>125</v>
      </c>
      <c r="C10" s="105" t="s">
        <v>17</v>
      </c>
      <c r="D10" s="105" t="s">
        <v>18</v>
      </c>
      <c r="E10" s="106" t="s">
        <v>19</v>
      </c>
      <c r="F10" s="107" t="s">
        <v>20</v>
      </c>
      <c r="G10" s="107" t="s">
        <v>21</v>
      </c>
      <c r="H10" s="107" t="s">
        <v>22</v>
      </c>
      <c r="I10" s="107" t="s">
        <v>23</v>
      </c>
      <c r="J10" s="107" t="s">
        <v>24</v>
      </c>
      <c r="K10" s="107" t="s">
        <v>25</v>
      </c>
      <c r="L10" s="107" t="s">
        <v>26</v>
      </c>
      <c r="M10" s="107" t="s">
        <v>19</v>
      </c>
      <c r="N10" s="107" t="s">
        <v>20</v>
      </c>
      <c r="O10" s="107" t="s">
        <v>21</v>
      </c>
      <c r="P10" s="107" t="s">
        <v>22</v>
      </c>
      <c r="Q10" s="107" t="s">
        <v>23</v>
      </c>
      <c r="R10" s="107" t="s">
        <v>24</v>
      </c>
      <c r="S10" s="107" t="s">
        <v>25</v>
      </c>
      <c r="T10" s="107" t="s">
        <v>26</v>
      </c>
      <c r="U10" s="106" t="s">
        <v>343</v>
      </c>
      <c r="V10" s="108" t="s">
        <v>344</v>
      </c>
      <c r="W10" s="106" t="s">
        <v>256</v>
      </c>
      <c r="X10" s="107" t="s">
        <v>257</v>
      </c>
      <c r="Y10" s="107" t="s">
        <v>258</v>
      </c>
      <c r="Z10" s="107" t="s">
        <v>27</v>
      </c>
      <c r="AA10" s="107" t="s">
        <v>254</v>
      </c>
      <c r="AB10" s="107" t="s">
        <v>28</v>
      </c>
      <c r="AC10" s="109" t="s">
        <v>255</v>
      </c>
      <c r="AD10" s="357"/>
      <c r="AE10" s="118" t="s">
        <v>261</v>
      </c>
      <c r="AF10" s="119" t="s">
        <v>262</v>
      </c>
      <c r="AG10" s="119" t="s">
        <v>263</v>
      </c>
      <c r="AH10" s="119" t="s">
        <v>264</v>
      </c>
      <c r="AI10" s="119" t="s">
        <v>29</v>
      </c>
      <c r="AJ10" s="365" t="s">
        <v>12</v>
      </c>
      <c r="AK10" s="110" t="s">
        <v>30</v>
      </c>
      <c r="AL10" s="109" t="s">
        <v>31</v>
      </c>
      <c r="AM10" s="109" t="s">
        <v>32</v>
      </c>
      <c r="AN10" s="109" t="s">
        <v>33</v>
      </c>
      <c r="AO10" s="109" t="s">
        <v>34</v>
      </c>
      <c r="AP10" s="109" t="s">
        <v>35</v>
      </c>
      <c r="AQ10" s="108" t="s">
        <v>29</v>
      </c>
      <c r="AR10" s="365" t="s">
        <v>12</v>
      </c>
      <c r="AS10" s="111" t="s">
        <v>277</v>
      </c>
      <c r="AT10" s="109" t="s">
        <v>278</v>
      </c>
      <c r="AU10" s="107" t="s">
        <v>36</v>
      </c>
      <c r="AV10" s="109" t="s">
        <v>37</v>
      </c>
      <c r="AW10" s="370"/>
      <c r="AX10" s="108" t="s">
        <v>652</v>
      </c>
      <c r="AY10" s="108" t="s">
        <v>341</v>
      </c>
      <c r="AZ10" s="109" t="s">
        <v>287</v>
      </c>
      <c r="BA10" s="109" t="s">
        <v>290</v>
      </c>
      <c r="BB10" s="108" t="s">
        <v>342</v>
      </c>
      <c r="BC10" s="109" t="s">
        <v>299</v>
      </c>
      <c r="BD10" s="109" t="s">
        <v>298</v>
      </c>
      <c r="BE10" s="357"/>
      <c r="BF10" s="358"/>
    </row>
    <row r="11" spans="1:58" s="38" customFormat="1" ht="12.75" x14ac:dyDescent="0.25">
      <c r="A11" s="193"/>
      <c r="B11" s="194" t="s">
        <v>126</v>
      </c>
      <c r="C11" s="195" t="s">
        <v>127</v>
      </c>
      <c r="D11" s="196" t="s">
        <v>127</v>
      </c>
      <c r="E11" s="196" t="s">
        <v>128</v>
      </c>
      <c r="F11" s="196" t="s">
        <v>128</v>
      </c>
      <c r="G11" s="196" t="s">
        <v>128</v>
      </c>
      <c r="H11" s="196" t="s">
        <v>128</v>
      </c>
      <c r="I11" s="196" t="s">
        <v>128</v>
      </c>
      <c r="J11" s="196" t="s">
        <v>128</v>
      </c>
      <c r="K11" s="196" t="s">
        <v>128</v>
      </c>
      <c r="L11" s="196" t="s">
        <v>128</v>
      </c>
      <c r="M11" s="196" t="s">
        <v>128</v>
      </c>
      <c r="N11" s="196" t="s">
        <v>128</v>
      </c>
      <c r="O11" s="196" t="s">
        <v>128</v>
      </c>
      <c r="P11" s="196" t="s">
        <v>128</v>
      </c>
      <c r="Q11" s="196" t="s">
        <v>128</v>
      </c>
      <c r="R11" s="196" t="s">
        <v>128</v>
      </c>
      <c r="S11" s="196" t="s">
        <v>128</v>
      </c>
      <c r="T11" s="196" t="s">
        <v>128</v>
      </c>
      <c r="U11" s="196" t="s">
        <v>128</v>
      </c>
      <c r="V11" s="196" t="s">
        <v>128</v>
      </c>
      <c r="W11" s="196" t="s">
        <v>252</v>
      </c>
      <c r="X11" s="196" t="s">
        <v>252</v>
      </c>
      <c r="Y11" s="196" t="s">
        <v>252</v>
      </c>
      <c r="Z11" s="196" t="s">
        <v>128</v>
      </c>
      <c r="AA11" s="196" t="s">
        <v>129</v>
      </c>
      <c r="AB11" s="196" t="s">
        <v>128</v>
      </c>
      <c r="AC11" s="197" t="s">
        <v>253</v>
      </c>
      <c r="AD11" s="357"/>
      <c r="AE11" s="198" t="s">
        <v>129</v>
      </c>
      <c r="AF11" s="197" t="s">
        <v>129</v>
      </c>
      <c r="AG11" s="197" t="s">
        <v>129</v>
      </c>
      <c r="AH11" s="197" t="s">
        <v>129</v>
      </c>
      <c r="AI11" s="197" t="s">
        <v>129</v>
      </c>
      <c r="AJ11" s="357"/>
      <c r="AK11" s="199" t="s">
        <v>253</v>
      </c>
      <c r="AL11" s="197" t="s">
        <v>253</v>
      </c>
      <c r="AM11" s="197" t="s">
        <v>253</v>
      </c>
      <c r="AN11" s="197" t="s">
        <v>253</v>
      </c>
      <c r="AO11" s="197" t="s">
        <v>253</v>
      </c>
      <c r="AP11" s="197" t="s">
        <v>253</v>
      </c>
      <c r="AQ11" s="197" t="s">
        <v>253</v>
      </c>
      <c r="AR11" s="357"/>
      <c r="AS11" s="200" t="s">
        <v>252</v>
      </c>
      <c r="AT11" s="197" t="s">
        <v>252</v>
      </c>
      <c r="AU11" s="196"/>
      <c r="AV11" s="197"/>
      <c r="AW11" s="370"/>
      <c r="AX11" s="197" t="s">
        <v>286</v>
      </c>
      <c r="AY11" s="197" t="s">
        <v>130</v>
      </c>
      <c r="AZ11" s="197" t="s">
        <v>130</v>
      </c>
      <c r="BA11" s="197" t="s">
        <v>130</v>
      </c>
      <c r="BB11" s="197" t="s">
        <v>130</v>
      </c>
      <c r="BC11" s="197"/>
      <c r="BD11" s="197" t="s">
        <v>130</v>
      </c>
      <c r="BE11" s="357"/>
      <c r="BF11" s="201"/>
    </row>
    <row r="12" spans="1:58" s="29" customFormat="1" ht="11.25" customHeight="1" x14ac:dyDescent="0.2">
      <c r="A12" s="202"/>
      <c r="B12" s="203"/>
      <c r="C12" s="204"/>
      <c r="D12" s="205"/>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7"/>
      <c r="AD12" s="87"/>
      <c r="AE12" s="208"/>
      <c r="AF12" s="206"/>
      <c r="AG12" s="206"/>
      <c r="AH12" s="206"/>
      <c r="AI12" s="206"/>
      <c r="AJ12" s="209"/>
      <c r="AK12" s="206"/>
      <c r="AL12" s="206"/>
      <c r="AM12" s="206"/>
      <c r="AN12" s="206"/>
      <c r="AO12" s="206"/>
      <c r="AP12" s="206"/>
      <c r="AQ12" s="207"/>
      <c r="AR12" s="87"/>
      <c r="AS12" s="206"/>
      <c r="AT12" s="206"/>
      <c r="AU12" s="206"/>
      <c r="AV12" s="207"/>
      <c r="AW12" s="87"/>
      <c r="AX12" s="206"/>
      <c r="AY12" s="206"/>
      <c r="AZ12" s="206"/>
      <c r="BA12" s="206"/>
      <c r="BB12" s="206"/>
      <c r="BC12" s="210"/>
      <c r="BD12" s="206"/>
      <c r="BE12" s="211"/>
      <c r="BF12" s="212"/>
    </row>
    <row r="13" spans="1:58" s="51" customFormat="1" ht="11.25" customHeight="1" x14ac:dyDescent="0.15">
      <c r="A13" s="182" t="s">
        <v>346</v>
      </c>
      <c r="B13" s="171"/>
      <c r="C13" s="45">
        <f>IF(OR(ISBLANK('2. Collected Data'!G13),ISBLANK('2. Collected Data'!G113)),"",('2. Collected Data'!G113-'2. Collected Data'!G13))</f>
        <v>0</v>
      </c>
      <c r="D13" s="41">
        <f>IF(OR(ISBLANK('2. Collected Data'!H13),ISBLANK('2. Collected Data'!H113)),"",('2. Collected Data'!H113-'2. Collected Data'!H13))</f>
        <v>0</v>
      </c>
      <c r="E13" s="47">
        <f>IF(OR(ISBLANK('2. Collected Data'!I13),ISBLANK('2. Collected Data'!I113)),"",('2. Collected Data'!I113-'2. Collected Data'!I13))</f>
        <v>-59</v>
      </c>
      <c r="F13" s="47">
        <f>IF(OR(ISBLANK('2. Collected Data'!J13),ISBLANK('2. Collected Data'!J113)),"",('2. Collected Data'!J113-'2. Collected Data'!J13))</f>
        <v>-25</v>
      </c>
      <c r="G13" s="47">
        <f>IF(OR(ISBLANK('2. Collected Data'!K13),ISBLANK('2. Collected Data'!K113)),"",('2. Collected Data'!K113-'2. Collected Data'!K13))</f>
        <v>0</v>
      </c>
      <c r="H13" s="47">
        <f>IF(OR(ISBLANK('2. Collected Data'!L13),ISBLANK('2. Collected Data'!L113)),"",('2. Collected Data'!L113-'2. Collected Data'!L13))</f>
        <v>0</v>
      </c>
      <c r="I13" s="47">
        <f>IF(OR(ISBLANK('2. Collected Data'!M13),ISBLANK('2. Collected Data'!M113)),"",('2. Collected Data'!M113-'2. Collected Data'!M13))</f>
        <v>0</v>
      </c>
      <c r="J13" s="47">
        <f>IF(OR(ISBLANK('2. Collected Data'!N13),ISBLANK('2. Collected Data'!N113)),"",('2. Collected Data'!N113-'2. Collected Data'!N13))</f>
        <v>0</v>
      </c>
      <c r="K13" s="47">
        <f>IF(OR(ISBLANK('2. Collected Data'!O13),ISBLANK('2. Collected Data'!O113)),"",('2. Collected Data'!O113-'2. Collected Data'!O13))</f>
        <v>-26</v>
      </c>
      <c r="L13" s="47">
        <f>IF(OR(ISBLANK('2. Collected Data'!P13),ISBLANK('2. Collected Data'!P113)),"",('2. Collected Data'!P113-'2. Collected Data'!P13))</f>
        <v>-2</v>
      </c>
      <c r="M13" s="47">
        <f>IF(OR(ISBLANK('2. Collected Data'!Q13),ISBLANK('2. Collected Data'!Q113)),"",('2. Collected Data'!Q113-'2. Collected Data'!Q13))</f>
        <v>0</v>
      </c>
      <c r="N13" s="47">
        <f>IF(OR(ISBLANK('2. Collected Data'!R13),ISBLANK('2. Collected Data'!R113)),"",('2. Collected Data'!R113-'2. Collected Data'!R13))</f>
        <v>-11</v>
      </c>
      <c r="O13" s="47">
        <f>IF(OR(ISBLANK('2. Collected Data'!S13),ISBLANK('2. Collected Data'!S113)),"",('2. Collected Data'!S113-'2. Collected Data'!S13))</f>
        <v>0</v>
      </c>
      <c r="P13" s="47">
        <f>IF(OR(ISBLANK('2. Collected Data'!T13),ISBLANK('2. Collected Data'!T113)),"",('2. Collected Data'!T113-'2. Collected Data'!T13))</f>
        <v>0</v>
      </c>
      <c r="Q13" s="47">
        <f>IF(OR(ISBLANK('2. Collected Data'!U13),ISBLANK('2. Collected Data'!U113)),"",('2. Collected Data'!U113-'2. Collected Data'!U13))</f>
        <v>0</v>
      </c>
      <c r="R13" s="47">
        <f>IF(OR(ISBLANK('2. Collected Data'!V13),ISBLANK('2. Collected Data'!V113)),"",('2. Collected Data'!V113-'2. Collected Data'!V13))</f>
        <v>0</v>
      </c>
      <c r="S13" s="47">
        <f>IF(OR(ISBLANK('2. Collected Data'!W13),ISBLANK('2. Collected Data'!W113)),"",('2. Collected Data'!W113-'2. Collected Data'!W13))</f>
        <v>0</v>
      </c>
      <c r="T13" s="47">
        <f>IF(OR(ISBLANK('2. Collected Data'!X13),ISBLANK('2. Collected Data'!X113)),"",('2. Collected Data'!X113-'2. Collected Data'!X13))</f>
        <v>0</v>
      </c>
      <c r="U13" s="47">
        <f>IF(OR(ISBLANK('2. Collected Data'!Y13),ISBLANK('2. Collected Data'!Y113)),"",('2. Collected Data'!Y113-'2. Collected Data'!Y13))</f>
        <v>-475</v>
      </c>
      <c r="V13" s="47">
        <f>IF(OR(ISBLANK('2. Collected Data'!Z13),ISBLANK('2. Collected Data'!Z113)),"",('2. Collected Data'!Z113-'2. Collected Data'!Z13))</f>
        <v>0</v>
      </c>
      <c r="W13" s="80">
        <f>IF(OR(ISBLANK('2. Collected Data'!AA13),ISBLANK('2. Collected Data'!AA113)),"",('2. Collected Data'!AA113-'2. Collected Data'!AA13))</f>
        <v>0</v>
      </c>
      <c r="X13" s="80">
        <f>IF(OR(ISBLANK('2. Collected Data'!AB13),ISBLANK('2. Collected Data'!AB113)),"",('2. Collected Data'!AB113-'2. Collected Data'!AB13))</f>
        <v>0</v>
      </c>
      <c r="Y13" s="80">
        <f>IF(OR(ISBLANK('2. Collected Data'!AC13),ISBLANK('2. Collected Data'!AC113)),"",('2. Collected Data'!AC113-'2. Collected Data'!AC13))</f>
        <v>0</v>
      </c>
      <c r="Z13" s="47">
        <f>IF(OR(ISBLANK('2. Collected Data'!AD13),ISBLANK('2. Collected Data'!AD113)),"",('2. Collected Data'!AD113-'2. Collected Data'!AD13))</f>
        <v>-26</v>
      </c>
      <c r="AA13" s="47">
        <f>IF(OR(ISBLANK('2. Collected Data'!AE13),ISBLANK('2. Collected Data'!AE113)),"",('2. Collected Data'!AE113-'2. Collected Data'!AE13))</f>
        <v>-18300</v>
      </c>
      <c r="AB13" s="47">
        <f>IF(OR(ISBLANK('2. Collected Data'!AF13),ISBLANK('2. Collected Data'!AF113)),"",('2. Collected Data'!AF113-'2. Collected Data'!AF13))</f>
        <v>-16</v>
      </c>
      <c r="AC13" s="85">
        <f>IF(OR(ISBLANK('2. Collected Data'!AG13),ISBLANK('2. Collected Data'!AG113)),"",('2. Collected Data'!AG113-'2. Collected Data'!AG13))</f>
        <v>-730126</v>
      </c>
      <c r="AD13" s="88"/>
      <c r="AE13" s="121">
        <f>IF(OR(ISBLANK('2. Collected Data'!AI13),ISBLANK('2. Collected Data'!AI113)),"",('2. Collected Data'!AI113-'2. Collected Data'!AI13))</f>
        <v>-7720</v>
      </c>
      <c r="AF13" s="47">
        <f>IF(OR(ISBLANK('2. Collected Data'!AJ13),ISBLANK('2. Collected Data'!AJ113)),"",('2. Collected Data'!AJ113-'2. Collected Data'!AJ13))</f>
        <v>-17515</v>
      </c>
      <c r="AG13" s="47">
        <f>IF(OR(ISBLANK('2. Collected Data'!AK13),ISBLANK('2. Collected Data'!AK113)),"",('2. Collected Data'!AK113-'2. Collected Data'!AK13))</f>
        <v>0</v>
      </c>
      <c r="AH13" s="47">
        <f>IF(OR(ISBLANK('2. Collected Data'!AL13),ISBLANK('2. Collected Data'!AL113)),"",('2. Collected Data'!AL113-'2. Collected Data'!AL13))</f>
        <v>1742</v>
      </c>
      <c r="AI13" s="47">
        <f>IF(OR(ISBLANK('2. Collected Data'!AM13),ISBLANK('2. Collected Data'!AM113)),"",('2. Collected Data'!AM113-'2. Collected Data'!AM13))</f>
        <v>-93</v>
      </c>
      <c r="AJ13" s="122"/>
      <c r="AK13" s="47">
        <f>IF(OR(ISBLANK('2. Collected Data'!AO13),ISBLANK('2. Collected Data'!AO113)),"",('2. Collected Data'!AO113-'2. Collected Data'!AO13))</f>
        <v>-232650</v>
      </c>
      <c r="AL13" s="47">
        <f>IF(OR(ISBLANK('2. Collected Data'!AP13),ISBLANK('2. Collected Data'!AP113)),"",('2. Collected Data'!AP113-'2. Collected Data'!AP13))</f>
        <v>-4664</v>
      </c>
      <c r="AM13" s="47">
        <f>IF(OR(ISBLANK('2. Collected Data'!AQ13),ISBLANK('2. Collected Data'!AQ113)),"",('2. Collected Data'!AQ113-'2. Collected Data'!AQ13))</f>
        <v>0</v>
      </c>
      <c r="AN13" s="47">
        <f>IF(OR(ISBLANK('2. Collected Data'!AR13),ISBLANK('2. Collected Data'!AR113)),"",('2. Collected Data'!AR113-'2. Collected Data'!AR13))</f>
        <v>0</v>
      </c>
      <c r="AO13" s="47">
        <f>IF(OR(ISBLANK('2. Collected Data'!AS13),ISBLANK('2. Collected Data'!AS113)),"",('2. Collected Data'!AS113-'2. Collected Data'!AS13))</f>
        <v>0</v>
      </c>
      <c r="AP13" s="47">
        <f>IF(OR(ISBLANK('2. Collected Data'!AT13),ISBLANK('2. Collected Data'!AT113)),"",('2. Collected Data'!AT113-'2. Collected Data'!AT13))</f>
        <v>0</v>
      </c>
      <c r="AQ13" s="85">
        <f>IF(OR(ISBLANK('2. Collected Data'!AU13),ISBLANK('2. Collected Data'!AU113)),"",('2. Collected Data'!AU113-'2. Collected Data'!AU13))</f>
        <v>-21000</v>
      </c>
      <c r="AR13" s="88"/>
      <c r="AS13" s="80">
        <f>IF(OR(ISBLANK('2. Collected Data'!AW13),ISBLANK('2. Collected Data'!AW113)),"",('2. Collected Data'!AW113-'2. Collected Data'!AW13))</f>
        <v>0</v>
      </c>
      <c r="AT13" s="80">
        <f>IF(OR(ISBLANK('2. Collected Data'!AX13),ISBLANK('2. Collected Data'!AX113)),"",('2. Collected Data'!AX113-'2. Collected Data'!AX13))</f>
        <v>0</v>
      </c>
      <c r="AU13" s="50"/>
      <c r="AV13" s="91"/>
      <c r="AW13" s="88"/>
      <c r="AX13" s="78">
        <f>IF(OR(ISBLANK('2. Collected Data'!BB13),ISBLANK('2. Collected Data'!BB113)),"",('2. Collected Data'!BB113-'2. Collected Data'!BB13))</f>
        <v>73.13</v>
      </c>
      <c r="AY13" s="75" t="str">
        <f>IF(OR(ISBLANK('2. Collected Data'!BC13),ISBLANK('2. Collected Data'!BC113)),"",('2. Collected Data'!BC113-'2. Collected Data'!BC13))</f>
        <v/>
      </c>
      <c r="AZ13" s="75" t="str">
        <f>IF(OR(ISBLANK('2. Collected Data'!BD13),ISBLANK('2. Collected Data'!BD113)),"",('2. Collected Data'!BD113-'2. Collected Data'!BD13))</f>
        <v/>
      </c>
      <c r="BA13" s="75" t="str">
        <f>IF(OR(ISBLANK('2. Collected Data'!BE13),ISBLANK('2. Collected Data'!BE113)),"",('2. Collected Data'!BE113-'2. Collected Data'!BE13))</f>
        <v/>
      </c>
      <c r="BB13" s="75" t="str">
        <f>IF(OR(ISBLANK('2. Collected Data'!BF13),ISBLANK('2. Collected Data'!BF113)),"",('2. Collected Data'!BF113-'2. Collected Data'!BF13))</f>
        <v/>
      </c>
      <c r="BC13" s="50"/>
      <c r="BD13" s="78" t="str">
        <f>IF(OR(ISBLANK('2. Collected Data'!BH13),ISBLANK('2. Collected Data'!BH113)),"",('2. Collected Data'!BH113-'2. Collected Data'!BH13))</f>
        <v/>
      </c>
      <c r="BE13" s="130"/>
      <c r="BF13" s="213"/>
    </row>
    <row r="14" spans="1:58" s="51" customFormat="1" ht="11.25" customHeight="1" x14ac:dyDescent="0.15">
      <c r="A14" s="89" t="s">
        <v>345</v>
      </c>
      <c r="B14" s="171"/>
      <c r="C14" s="45">
        <f>IF(OR(ISBLANK('2. Collected Data'!G14),ISBLANK('2. Collected Data'!G114)),"",('2. Collected Data'!G114-'2. Collected Data'!G14))</f>
        <v>3234</v>
      </c>
      <c r="D14" s="41">
        <f>IF(OR(ISBLANK('2. Collected Data'!H14),ISBLANK('2. Collected Data'!H114)),"",('2. Collected Data'!H114-'2. Collected Data'!H14))</f>
        <v>3</v>
      </c>
      <c r="E14" s="47">
        <f>IF(OR(ISBLANK('2. Collected Data'!I14),ISBLANK('2. Collected Data'!I114)),"",('2. Collected Data'!I114-'2. Collected Data'!I14))</f>
        <v>0</v>
      </c>
      <c r="F14" s="47">
        <f>IF(OR(ISBLANK('2. Collected Data'!J14),ISBLANK('2. Collected Data'!J114)),"",('2. Collected Data'!J114-'2. Collected Data'!J14))</f>
        <v>0</v>
      </c>
      <c r="G14" s="47">
        <f>IF(OR(ISBLANK('2. Collected Data'!K14),ISBLANK('2. Collected Data'!K114)),"",('2. Collected Data'!K114-'2. Collected Data'!K14))</f>
        <v>0</v>
      </c>
      <c r="H14" s="47">
        <f>IF(OR(ISBLANK('2. Collected Data'!L14),ISBLANK('2. Collected Data'!L114)),"",('2. Collected Data'!L114-'2. Collected Data'!L14))</f>
        <v>0</v>
      </c>
      <c r="I14" s="47">
        <f>IF(OR(ISBLANK('2. Collected Data'!M14),ISBLANK('2. Collected Data'!M114)),"",('2. Collected Data'!M114-'2. Collected Data'!M14))</f>
        <v>0</v>
      </c>
      <c r="J14" s="47">
        <f>IF(OR(ISBLANK('2. Collected Data'!N14),ISBLANK('2. Collected Data'!N114)),"",('2. Collected Data'!N114-'2. Collected Data'!N14))</f>
        <v>0</v>
      </c>
      <c r="K14" s="47">
        <f>IF(OR(ISBLANK('2. Collected Data'!O14),ISBLANK('2. Collected Data'!O114)),"",('2. Collected Data'!O114-'2. Collected Data'!O14))</f>
        <v>0</v>
      </c>
      <c r="L14" s="47">
        <f>IF(OR(ISBLANK('2. Collected Data'!P14),ISBLANK('2. Collected Data'!P114)),"",('2. Collected Data'!P114-'2. Collected Data'!P14))</f>
        <v>0</v>
      </c>
      <c r="M14" s="47">
        <f>IF(OR(ISBLANK('2. Collected Data'!Q14),ISBLANK('2. Collected Data'!Q114)),"",('2. Collected Data'!Q114-'2. Collected Data'!Q14))</f>
        <v>0</v>
      </c>
      <c r="N14" s="47">
        <f>IF(OR(ISBLANK('2. Collected Data'!R14),ISBLANK('2. Collected Data'!R114)),"",('2. Collected Data'!R114-'2. Collected Data'!R14))</f>
        <v>0</v>
      </c>
      <c r="O14" s="47">
        <f>IF(OR(ISBLANK('2. Collected Data'!S14),ISBLANK('2. Collected Data'!S114)),"",('2. Collected Data'!S114-'2. Collected Data'!S14))</f>
        <v>0</v>
      </c>
      <c r="P14" s="47">
        <f>IF(OR(ISBLANK('2. Collected Data'!T14),ISBLANK('2. Collected Data'!T114)),"",('2. Collected Data'!T114-'2. Collected Data'!T14))</f>
        <v>0</v>
      </c>
      <c r="Q14" s="47">
        <f>IF(OR(ISBLANK('2. Collected Data'!U14),ISBLANK('2. Collected Data'!U114)),"",('2. Collected Data'!U114-'2. Collected Data'!U14))</f>
        <v>0</v>
      </c>
      <c r="R14" s="47">
        <f>IF(OR(ISBLANK('2. Collected Data'!V14),ISBLANK('2. Collected Data'!V114)),"",('2. Collected Data'!V114-'2. Collected Data'!V14))</f>
        <v>0</v>
      </c>
      <c r="S14" s="47">
        <f>IF(OR(ISBLANK('2. Collected Data'!W14),ISBLANK('2. Collected Data'!W114)),"",('2. Collected Data'!W114-'2. Collected Data'!W14))</f>
        <v>0</v>
      </c>
      <c r="T14" s="47">
        <f>IF(OR(ISBLANK('2. Collected Data'!X14),ISBLANK('2. Collected Data'!X114)),"",('2. Collected Data'!X114-'2. Collected Data'!X14))</f>
        <v>0</v>
      </c>
      <c r="U14" s="47">
        <f>IF(OR(ISBLANK('2. Collected Data'!Y14),ISBLANK('2. Collected Data'!Y114)),"",('2. Collected Data'!Y114-'2. Collected Data'!Y14))</f>
        <v>1</v>
      </c>
      <c r="V14" s="47">
        <f>IF(OR(ISBLANK('2. Collected Data'!Z14),ISBLANK('2. Collected Data'!Z114)),"",('2. Collected Data'!Z114-'2. Collected Data'!Z14))</f>
        <v>0</v>
      </c>
      <c r="W14" s="80">
        <f>IF(OR(ISBLANK('2. Collected Data'!AA14),ISBLANK('2. Collected Data'!AA114)),"",('2. Collected Data'!AA114-'2. Collected Data'!AA14))</f>
        <v>0</v>
      </c>
      <c r="X14" s="80">
        <f>IF(OR(ISBLANK('2. Collected Data'!AB14),ISBLANK('2. Collected Data'!AB114)),"",('2. Collected Data'!AB114-'2. Collected Data'!AB14))</f>
        <v>0</v>
      </c>
      <c r="Y14" s="80">
        <f>IF(OR(ISBLANK('2. Collected Data'!AC14),ISBLANK('2. Collected Data'!AC114)),"",('2. Collected Data'!AC114-'2. Collected Data'!AC14))</f>
        <v>0</v>
      </c>
      <c r="Z14" s="47">
        <f>IF(OR(ISBLANK('2. Collected Data'!AD14),ISBLANK('2. Collected Data'!AD114)),"",('2. Collected Data'!AD114-'2. Collected Data'!AD14))</f>
        <v>0</v>
      </c>
      <c r="AA14" s="47">
        <f>IF(OR(ISBLANK('2. Collected Data'!AE14),ISBLANK('2. Collected Data'!AE114)),"",('2. Collected Data'!AE114-'2. Collected Data'!AE14))</f>
        <v>1</v>
      </c>
      <c r="AB14" s="47">
        <f>IF(OR(ISBLANK('2. Collected Data'!AF14),ISBLANK('2. Collected Data'!AF114)),"",('2. Collected Data'!AF114-'2. Collected Data'!AF14))</f>
        <v>0</v>
      </c>
      <c r="AC14" s="85">
        <f>IF(OR(ISBLANK('2. Collected Data'!AG14),ISBLANK('2. Collected Data'!AG114)),"",('2. Collected Data'!AG114-'2. Collected Data'!AG14))</f>
        <v>0</v>
      </c>
      <c r="AD14" s="88"/>
      <c r="AE14" s="121" t="str">
        <f>IF(OR(ISBLANK('2. Collected Data'!AI14),ISBLANK('2. Collected Data'!AI114)),"",('2. Collected Data'!AI114-'2. Collected Data'!AI14))</f>
        <v/>
      </c>
      <c r="AF14" s="47" t="str">
        <f>IF(OR(ISBLANK('2. Collected Data'!AJ14),ISBLANK('2. Collected Data'!AJ114)),"",('2. Collected Data'!AJ114-'2. Collected Data'!AJ14))</f>
        <v/>
      </c>
      <c r="AG14" s="47" t="str">
        <f>IF(OR(ISBLANK('2. Collected Data'!AK14),ISBLANK('2. Collected Data'!AK114)),"",('2. Collected Data'!AK114-'2. Collected Data'!AK14))</f>
        <v/>
      </c>
      <c r="AH14" s="47" t="str">
        <f>IF(OR(ISBLANK('2. Collected Data'!AL14),ISBLANK('2. Collected Data'!AL114)),"",('2. Collected Data'!AL114-'2. Collected Data'!AL14))</f>
        <v/>
      </c>
      <c r="AI14" s="47" t="str">
        <f>IF(OR(ISBLANK('2. Collected Data'!AM14),ISBLANK('2. Collected Data'!AM114)),"",('2. Collected Data'!AM114-'2. Collected Data'!AM14))</f>
        <v/>
      </c>
      <c r="AJ14" s="122"/>
      <c r="AK14" s="47" t="str">
        <f>IF(OR(ISBLANK('2. Collected Data'!AO14),ISBLANK('2. Collected Data'!AO114)),"",('2. Collected Data'!AO114-'2. Collected Data'!AO14))</f>
        <v/>
      </c>
      <c r="AL14" s="47" t="str">
        <f>IF(OR(ISBLANK('2. Collected Data'!AP14),ISBLANK('2. Collected Data'!AP114)),"",('2. Collected Data'!AP114-'2. Collected Data'!AP14))</f>
        <v/>
      </c>
      <c r="AM14" s="47" t="str">
        <f>IF(OR(ISBLANK('2. Collected Data'!AQ14),ISBLANK('2. Collected Data'!AQ114)),"",('2. Collected Data'!AQ114-'2. Collected Data'!AQ14))</f>
        <v/>
      </c>
      <c r="AN14" s="47" t="str">
        <f>IF(OR(ISBLANK('2. Collected Data'!AR14),ISBLANK('2. Collected Data'!AR114)),"",('2. Collected Data'!AR114-'2. Collected Data'!AR14))</f>
        <v/>
      </c>
      <c r="AO14" s="47" t="str">
        <f>IF(OR(ISBLANK('2. Collected Data'!AS14),ISBLANK('2. Collected Data'!AS114)),"",('2. Collected Data'!AS114-'2. Collected Data'!AS14))</f>
        <v/>
      </c>
      <c r="AP14" s="47" t="str">
        <f>IF(OR(ISBLANK('2. Collected Data'!AT14),ISBLANK('2. Collected Data'!AT114)),"",('2. Collected Data'!AT114-'2. Collected Data'!AT14))</f>
        <v/>
      </c>
      <c r="AQ14" s="85" t="str">
        <f>IF(OR(ISBLANK('2. Collected Data'!AU14),ISBLANK('2. Collected Data'!AU114)),"",('2. Collected Data'!AU114-'2. Collected Data'!AU14))</f>
        <v/>
      </c>
      <c r="AR14" s="88"/>
      <c r="AS14" s="80">
        <f>IF(OR(ISBLANK('2. Collected Data'!AW14),ISBLANK('2. Collected Data'!AW114)),"",('2. Collected Data'!AW114-'2. Collected Data'!AW14))</f>
        <v>0</v>
      </c>
      <c r="AT14" s="80">
        <f>IF(OR(ISBLANK('2. Collected Data'!AX14),ISBLANK('2. Collected Data'!AX114)),"",('2. Collected Data'!AX114-'2. Collected Data'!AX14))</f>
        <v>0</v>
      </c>
      <c r="AU14" s="50"/>
      <c r="AV14" s="91"/>
      <c r="AW14" s="88"/>
      <c r="AX14" s="78">
        <f>IF(OR(ISBLANK('2. Collected Data'!BB14),ISBLANK('2. Collected Data'!BB114)),"",('2. Collected Data'!BB114-'2. Collected Data'!BB14))</f>
        <v>-10</v>
      </c>
      <c r="AY14" s="75" t="str">
        <f>IF(OR(ISBLANK('2. Collected Data'!BC14),ISBLANK('2. Collected Data'!BC114)),"",('2. Collected Data'!BC114-'2. Collected Data'!BC14))</f>
        <v/>
      </c>
      <c r="AZ14" s="75" t="str">
        <f>IF(OR(ISBLANK('2. Collected Data'!BD14),ISBLANK('2. Collected Data'!BD114)),"",('2. Collected Data'!BD114-'2. Collected Data'!BD14))</f>
        <v/>
      </c>
      <c r="BA14" s="75" t="str">
        <f>IF(OR(ISBLANK('2. Collected Data'!BE14),ISBLANK('2. Collected Data'!BE114)),"",('2. Collected Data'!BE114-'2. Collected Data'!BE14))</f>
        <v/>
      </c>
      <c r="BB14" s="75" t="str">
        <f>IF(OR(ISBLANK('2. Collected Data'!BF14),ISBLANK('2. Collected Data'!BF114)),"",('2. Collected Data'!BF114-'2. Collected Data'!BF14))</f>
        <v/>
      </c>
      <c r="BC14" s="50"/>
      <c r="BD14" s="78">
        <f>IF(OR(ISBLANK('2. Collected Data'!BH14),ISBLANK('2. Collected Data'!BH114)),"",('2. Collected Data'!BH114-'2. Collected Data'!BH14))</f>
        <v>-10</v>
      </c>
      <c r="BE14" s="130"/>
      <c r="BF14" s="213"/>
    </row>
    <row r="15" spans="1:58" s="177" customFormat="1" ht="11.25" customHeight="1" x14ac:dyDescent="0.15">
      <c r="A15" s="89" t="s">
        <v>153</v>
      </c>
      <c r="B15" s="171"/>
      <c r="C15" s="45">
        <f>IF(OR(ISBLANK('2. Collected Data'!G15),ISBLANK('2. Collected Data'!G115)),"",('2. Collected Data'!G115-'2. Collected Data'!G15))</f>
        <v>0</v>
      </c>
      <c r="D15" s="41" t="str">
        <f>IF(OR(ISBLANK('2. Collected Data'!H15),ISBLANK('2. Collected Data'!H115)),"",('2. Collected Data'!H115-'2. Collected Data'!H15))</f>
        <v/>
      </c>
      <c r="E15" s="47">
        <f>IF(OR(ISBLANK('2. Collected Data'!I15),ISBLANK('2. Collected Data'!I115)),"",('2. Collected Data'!I115-'2. Collected Data'!I15))</f>
        <v>2</v>
      </c>
      <c r="F15" s="47">
        <f>IF(OR(ISBLANK('2. Collected Data'!J15),ISBLANK('2. Collected Data'!J115)),"",('2. Collected Data'!J115-'2. Collected Data'!J15))</f>
        <v>1</v>
      </c>
      <c r="G15" s="47">
        <f>IF(OR(ISBLANK('2. Collected Data'!K15),ISBLANK('2. Collected Data'!K115)),"",('2. Collected Data'!K115-'2. Collected Data'!K15))</f>
        <v>-1</v>
      </c>
      <c r="H15" s="47">
        <f>IF(OR(ISBLANK('2. Collected Data'!L15),ISBLANK('2. Collected Data'!L115)),"",('2. Collected Data'!L115-'2. Collected Data'!L15))</f>
        <v>0</v>
      </c>
      <c r="I15" s="47">
        <f>IF(OR(ISBLANK('2. Collected Data'!M15),ISBLANK('2. Collected Data'!M115)),"",('2. Collected Data'!M115-'2. Collected Data'!M15))</f>
        <v>-5</v>
      </c>
      <c r="J15" s="47" t="str">
        <f>IF(OR(ISBLANK('2. Collected Data'!N15),ISBLANK('2. Collected Data'!N115)),"",('2. Collected Data'!N115-'2. Collected Data'!N15))</f>
        <v/>
      </c>
      <c r="K15" s="47">
        <f>IF(OR(ISBLANK('2. Collected Data'!O15),ISBLANK('2. Collected Data'!O115)),"",('2. Collected Data'!O115-'2. Collected Data'!O15))</f>
        <v>2</v>
      </c>
      <c r="L15" s="47" t="str">
        <f>IF(OR(ISBLANK('2. Collected Data'!P15),ISBLANK('2. Collected Data'!P115)),"",('2. Collected Data'!P115-'2. Collected Data'!P15))</f>
        <v/>
      </c>
      <c r="M15" s="47" t="str">
        <f>IF(OR(ISBLANK('2. Collected Data'!Q15),ISBLANK('2. Collected Data'!Q115)),"",('2. Collected Data'!Q115-'2. Collected Data'!Q15))</f>
        <v/>
      </c>
      <c r="N15" s="47" t="str">
        <f>IF(OR(ISBLANK('2. Collected Data'!R15),ISBLANK('2. Collected Data'!R115)),"",('2. Collected Data'!R115-'2. Collected Data'!R15))</f>
        <v/>
      </c>
      <c r="O15" s="47" t="str">
        <f>IF(OR(ISBLANK('2. Collected Data'!S15),ISBLANK('2. Collected Data'!S115)),"",('2. Collected Data'!S115-'2. Collected Data'!S15))</f>
        <v/>
      </c>
      <c r="P15" s="47" t="str">
        <f>IF(OR(ISBLANK('2. Collected Data'!T15),ISBLANK('2. Collected Data'!T115)),"",('2. Collected Data'!T115-'2. Collected Data'!T15))</f>
        <v/>
      </c>
      <c r="Q15" s="47" t="str">
        <f>IF(OR(ISBLANK('2. Collected Data'!U15),ISBLANK('2. Collected Data'!U115)),"",('2. Collected Data'!U115-'2. Collected Data'!U15))</f>
        <v/>
      </c>
      <c r="R15" s="47" t="str">
        <f>IF(OR(ISBLANK('2. Collected Data'!V15),ISBLANK('2. Collected Data'!V115)),"",('2. Collected Data'!V115-'2. Collected Data'!V15))</f>
        <v/>
      </c>
      <c r="S15" s="47" t="str">
        <f>IF(OR(ISBLANK('2. Collected Data'!W15),ISBLANK('2. Collected Data'!W115)),"",('2. Collected Data'!W115-'2. Collected Data'!W15))</f>
        <v/>
      </c>
      <c r="T15" s="47" t="str">
        <f>IF(OR(ISBLANK('2. Collected Data'!X15),ISBLANK('2. Collected Data'!X115)),"",('2. Collected Data'!X115-'2. Collected Data'!X15))</f>
        <v/>
      </c>
      <c r="U15" s="47">
        <f>IF(OR(ISBLANK('2. Collected Data'!Y15),ISBLANK('2. Collected Data'!Y115)),"",('2. Collected Data'!Y115-'2. Collected Data'!Y15))</f>
        <v>52</v>
      </c>
      <c r="V15" s="47" t="str">
        <f>IF(OR(ISBLANK('2. Collected Data'!Z15),ISBLANK('2. Collected Data'!Z115)),"",('2. Collected Data'!Z115-'2. Collected Data'!Z15))</f>
        <v/>
      </c>
      <c r="W15" s="80">
        <f>IF(OR(ISBLANK('2. Collected Data'!AA15),ISBLANK('2. Collected Data'!AA115)),"",('2. Collected Data'!AA115-'2. Collected Data'!AA15))</f>
        <v>0</v>
      </c>
      <c r="X15" s="80">
        <f>IF(OR(ISBLANK('2. Collected Data'!AB15),ISBLANK('2. Collected Data'!AB115)),"",('2. Collected Data'!AB115-'2. Collected Data'!AB15))</f>
        <v>0</v>
      </c>
      <c r="Y15" s="80">
        <f>IF(OR(ISBLANK('2. Collected Data'!AC15),ISBLANK('2. Collected Data'!AC115)),"",('2. Collected Data'!AC115-'2. Collected Data'!AC15))</f>
        <v>0</v>
      </c>
      <c r="Z15" s="47">
        <f>IF(OR(ISBLANK('2. Collected Data'!AD15),ISBLANK('2. Collected Data'!AD115)),"",('2. Collected Data'!AD115-'2. Collected Data'!AD15))</f>
        <v>0</v>
      </c>
      <c r="AA15" s="47">
        <f>IF(OR(ISBLANK('2. Collected Data'!AE15),ISBLANK('2. Collected Data'!AE115)),"",('2. Collected Data'!AE115-'2. Collected Data'!AE15))</f>
        <v>-78920</v>
      </c>
      <c r="AB15" s="47">
        <f>IF(OR(ISBLANK('2. Collected Data'!AF15),ISBLANK('2. Collected Data'!AF115)),"",('2. Collected Data'!AF115-'2. Collected Data'!AF15))</f>
        <v>-2</v>
      </c>
      <c r="AC15" s="85">
        <f>IF(OR(ISBLANK('2. Collected Data'!AG15),ISBLANK('2. Collected Data'!AG115)),"",('2. Collected Data'!AG115-'2. Collected Data'!AG15))</f>
        <v>-20000</v>
      </c>
      <c r="AD15" s="88"/>
      <c r="AE15" s="121">
        <f>IF(OR(ISBLANK('2. Collected Data'!AI15),ISBLANK('2. Collected Data'!AI115)),"",('2. Collected Data'!AI115-'2. Collected Data'!AI15))</f>
        <v>-48978</v>
      </c>
      <c r="AF15" s="47">
        <f>IF(OR(ISBLANK('2. Collected Data'!AJ15),ISBLANK('2. Collected Data'!AJ115)),"",('2. Collected Data'!AJ115-'2. Collected Data'!AJ15))</f>
        <v>2</v>
      </c>
      <c r="AG15" s="47" t="str">
        <f>IF(OR(ISBLANK('2. Collected Data'!AK15),ISBLANK('2. Collected Data'!AK115)),"",('2. Collected Data'!AK115-'2. Collected Data'!AK15))</f>
        <v/>
      </c>
      <c r="AH15" s="47">
        <f>IF(OR(ISBLANK('2. Collected Data'!AL15),ISBLANK('2. Collected Data'!AL115)),"",('2. Collected Data'!AL115-'2. Collected Data'!AL15))</f>
        <v>-3</v>
      </c>
      <c r="AI15" s="47" t="str">
        <f>IF(OR(ISBLANK('2. Collected Data'!AM15),ISBLANK('2. Collected Data'!AM115)),"",('2. Collected Data'!AM115-'2. Collected Data'!AM15))</f>
        <v/>
      </c>
      <c r="AJ15" s="122"/>
      <c r="AK15" s="47">
        <f>IF(OR(ISBLANK('2. Collected Data'!AO15),ISBLANK('2. Collected Data'!AO115)),"",('2. Collected Data'!AO115-'2. Collected Data'!AO15))</f>
        <v>-128000</v>
      </c>
      <c r="AL15" s="47" t="str">
        <f>IF(OR(ISBLANK('2. Collected Data'!AP15),ISBLANK('2. Collected Data'!AP115)),"",('2. Collected Data'!AP115-'2. Collected Data'!AP15))</f>
        <v/>
      </c>
      <c r="AM15" s="47">
        <f>IF(OR(ISBLANK('2. Collected Data'!AQ15),ISBLANK('2. Collected Data'!AQ115)),"",('2. Collected Data'!AQ115-'2. Collected Data'!AQ15))</f>
        <v>-80000</v>
      </c>
      <c r="AN15" s="47" t="str">
        <f>IF(OR(ISBLANK('2. Collected Data'!AR15),ISBLANK('2. Collected Data'!AR115)),"",('2. Collected Data'!AR115-'2. Collected Data'!AR15))</f>
        <v/>
      </c>
      <c r="AO15" s="47" t="str">
        <f>IF(OR(ISBLANK('2. Collected Data'!AS15),ISBLANK('2. Collected Data'!AS115)),"",('2. Collected Data'!AS115-'2. Collected Data'!AS15))</f>
        <v/>
      </c>
      <c r="AP15" s="47" t="str">
        <f>IF(OR(ISBLANK('2. Collected Data'!AT15),ISBLANK('2. Collected Data'!AT115)),"",('2. Collected Data'!AT115-'2. Collected Data'!AT15))</f>
        <v/>
      </c>
      <c r="AQ15" s="85" t="str">
        <f>IF(OR(ISBLANK('2. Collected Data'!AU15),ISBLANK('2. Collected Data'!AU115)),"",('2. Collected Data'!AU115-'2. Collected Data'!AU15))</f>
        <v/>
      </c>
      <c r="AR15" s="88"/>
      <c r="AS15" s="80">
        <f>IF(OR(ISBLANK('2. Collected Data'!AW15),ISBLANK('2. Collected Data'!AW115)),"",('2. Collected Data'!AW115-'2. Collected Data'!AW15))</f>
        <v>-0.10000000000000003</v>
      </c>
      <c r="AT15" s="80">
        <f>IF(OR(ISBLANK('2. Collected Data'!AX15),ISBLANK('2. Collected Data'!AX115)),"",('2. Collected Data'!AX115-'2. Collected Data'!AX15))</f>
        <v>9.9999999999999978E-2</v>
      </c>
      <c r="AU15" s="50"/>
      <c r="AV15" s="91"/>
      <c r="AW15" s="88"/>
      <c r="AX15" s="78">
        <f>IF(OR(ISBLANK('2. Collected Data'!BB15),ISBLANK('2. Collected Data'!BB115)),"",('2. Collected Data'!BB115-'2. Collected Data'!BB15))</f>
        <v>0</v>
      </c>
      <c r="AY15" s="75">
        <f>IF(OR(ISBLANK('2. Collected Data'!BC15),ISBLANK('2. Collected Data'!BC115)),"",('2. Collected Data'!BC115-'2. Collected Data'!BC15))</f>
        <v>0</v>
      </c>
      <c r="AZ15" s="75">
        <f>IF(OR(ISBLANK('2. Collected Data'!BD15),ISBLANK('2. Collected Data'!BD115)),"",('2. Collected Data'!BD115-'2. Collected Data'!BD15))</f>
        <v>-357000</v>
      </c>
      <c r="BA15" s="75">
        <f>IF(OR(ISBLANK('2. Collected Data'!BE15),ISBLANK('2. Collected Data'!BE115)),"",('2. Collected Data'!BE115-'2. Collected Data'!BE15))</f>
        <v>-222000</v>
      </c>
      <c r="BB15" s="75">
        <f>IF(OR(ISBLANK('2. Collected Data'!BF15),ISBLANK('2. Collected Data'!BF115)),"",('2. Collected Data'!BF115-'2. Collected Data'!BF15))</f>
        <v>-879000</v>
      </c>
      <c r="BC15" s="50"/>
      <c r="BD15" s="78">
        <f>IF(OR(ISBLANK('2. Collected Data'!BH15),ISBLANK('2. Collected Data'!BH115)),"",('2. Collected Data'!BH115-'2. Collected Data'!BH15))</f>
        <v>0</v>
      </c>
      <c r="BE15" s="130"/>
      <c r="BF15" s="213"/>
    </row>
    <row r="16" spans="1:58" s="51" customFormat="1" ht="11.25" customHeight="1" x14ac:dyDescent="0.15">
      <c r="A16" s="89" t="s">
        <v>154</v>
      </c>
      <c r="B16" s="172"/>
      <c r="C16" s="45" t="str">
        <f>IF(OR(ISBLANK('2. Collected Data'!G16),ISBLANK('2. Collected Data'!G116)),"",('2. Collected Data'!G116-'2. Collected Data'!G16))</f>
        <v/>
      </c>
      <c r="D16" s="47" t="str">
        <f>IF(OR(ISBLANK('2. Collected Data'!H16),ISBLANK('2. Collected Data'!H116)),"",('2. Collected Data'!H116-'2. Collected Data'!H16))</f>
        <v/>
      </c>
      <c r="E16" s="47" t="str">
        <f>IF(OR(ISBLANK('2. Collected Data'!I16),ISBLANK('2. Collected Data'!I116)),"",('2. Collected Data'!I116-'2. Collected Data'!I16))</f>
        <v/>
      </c>
      <c r="F16" s="47" t="str">
        <f>IF(OR(ISBLANK('2. Collected Data'!J16),ISBLANK('2. Collected Data'!J116)),"",('2. Collected Data'!J116-'2. Collected Data'!J16))</f>
        <v/>
      </c>
      <c r="G16" s="47" t="str">
        <f>IF(OR(ISBLANK('2. Collected Data'!K16),ISBLANK('2. Collected Data'!K116)),"",('2. Collected Data'!K116-'2. Collected Data'!K16))</f>
        <v/>
      </c>
      <c r="H16" s="47" t="str">
        <f>IF(OR(ISBLANK('2. Collected Data'!L16),ISBLANK('2. Collected Data'!L116)),"",('2. Collected Data'!L116-'2. Collected Data'!L16))</f>
        <v/>
      </c>
      <c r="I16" s="47" t="str">
        <f>IF(OR(ISBLANK('2. Collected Data'!M16),ISBLANK('2. Collected Data'!M116)),"",('2. Collected Data'!M116-'2. Collected Data'!M16))</f>
        <v/>
      </c>
      <c r="J16" s="47" t="str">
        <f>IF(OR(ISBLANK('2. Collected Data'!N16),ISBLANK('2. Collected Data'!N116)),"",('2. Collected Data'!N116-'2. Collected Data'!N16))</f>
        <v/>
      </c>
      <c r="K16" s="47" t="str">
        <f>IF(OR(ISBLANK('2. Collected Data'!O16),ISBLANK('2. Collected Data'!O116)),"",('2. Collected Data'!O116-'2. Collected Data'!O16))</f>
        <v/>
      </c>
      <c r="L16" s="47" t="str">
        <f>IF(OR(ISBLANK('2. Collected Data'!P16),ISBLANK('2. Collected Data'!P116)),"",('2. Collected Data'!P116-'2. Collected Data'!P16))</f>
        <v/>
      </c>
      <c r="M16" s="47" t="str">
        <f>IF(OR(ISBLANK('2. Collected Data'!Q16),ISBLANK('2. Collected Data'!Q116)),"",('2. Collected Data'!Q116-'2. Collected Data'!Q16))</f>
        <v/>
      </c>
      <c r="N16" s="47" t="str">
        <f>IF(OR(ISBLANK('2. Collected Data'!R16),ISBLANK('2. Collected Data'!R116)),"",('2. Collected Data'!R116-'2. Collected Data'!R16))</f>
        <v/>
      </c>
      <c r="O16" s="47" t="str">
        <f>IF(OR(ISBLANK('2. Collected Data'!S16),ISBLANK('2. Collected Data'!S116)),"",('2. Collected Data'!S116-'2. Collected Data'!S16))</f>
        <v/>
      </c>
      <c r="P16" s="47" t="str">
        <f>IF(OR(ISBLANK('2. Collected Data'!T16),ISBLANK('2. Collected Data'!T116)),"",('2. Collected Data'!T116-'2. Collected Data'!T16))</f>
        <v/>
      </c>
      <c r="Q16" s="47" t="str">
        <f>IF(OR(ISBLANK('2. Collected Data'!U16),ISBLANK('2. Collected Data'!U116)),"",('2. Collected Data'!U116-'2. Collected Data'!U16))</f>
        <v/>
      </c>
      <c r="R16" s="47" t="str">
        <f>IF(OR(ISBLANK('2. Collected Data'!V16),ISBLANK('2. Collected Data'!V116)),"",('2. Collected Data'!V116-'2. Collected Data'!V16))</f>
        <v/>
      </c>
      <c r="S16" s="47" t="str">
        <f>IF(OR(ISBLANK('2. Collected Data'!W16),ISBLANK('2. Collected Data'!W116)),"",('2. Collected Data'!W116-'2. Collected Data'!W16))</f>
        <v/>
      </c>
      <c r="T16" s="47" t="str">
        <f>IF(OR(ISBLANK('2. Collected Data'!X16),ISBLANK('2. Collected Data'!X116)),"",('2. Collected Data'!X116-'2. Collected Data'!X16))</f>
        <v/>
      </c>
      <c r="U16" s="47" t="str">
        <f>IF(OR(ISBLANK('2. Collected Data'!Y16),ISBLANK('2. Collected Data'!Y116)),"",('2. Collected Data'!Y116-'2. Collected Data'!Y16))</f>
        <v/>
      </c>
      <c r="V16" s="47" t="str">
        <f>IF(OR(ISBLANK('2. Collected Data'!Z16),ISBLANK('2. Collected Data'!Z116)),"",('2. Collected Data'!Z116-'2. Collected Data'!Z16))</f>
        <v/>
      </c>
      <c r="W16" s="80" t="str">
        <f>IF(OR(ISBLANK('2. Collected Data'!AA16),ISBLANK('2. Collected Data'!AA116)),"",('2. Collected Data'!AA116-'2. Collected Data'!AA16))</f>
        <v/>
      </c>
      <c r="X16" s="80" t="str">
        <f>IF(OR(ISBLANK('2. Collected Data'!AB16),ISBLANK('2. Collected Data'!AB116)),"",('2. Collected Data'!AB116-'2. Collected Data'!AB16))</f>
        <v/>
      </c>
      <c r="Y16" s="80" t="str">
        <f>IF(OR(ISBLANK('2. Collected Data'!AC16),ISBLANK('2. Collected Data'!AC116)),"",('2. Collected Data'!AC116-'2. Collected Data'!AC16))</f>
        <v/>
      </c>
      <c r="Z16" s="47" t="str">
        <f>IF(OR(ISBLANK('2. Collected Data'!AD16),ISBLANK('2. Collected Data'!AD116)),"",('2. Collected Data'!AD116-'2. Collected Data'!AD16))</f>
        <v/>
      </c>
      <c r="AA16" s="47" t="str">
        <f>IF(OR(ISBLANK('2. Collected Data'!AE16),ISBLANK('2. Collected Data'!AE116)),"",('2. Collected Data'!AE116-'2. Collected Data'!AE16))</f>
        <v/>
      </c>
      <c r="AB16" s="47" t="str">
        <f>IF(OR(ISBLANK('2. Collected Data'!AF16),ISBLANK('2. Collected Data'!AF116)),"",('2. Collected Data'!AF116-'2. Collected Data'!AF16))</f>
        <v/>
      </c>
      <c r="AC16" s="85" t="str">
        <f>IF(OR(ISBLANK('2. Collected Data'!AG16),ISBLANK('2. Collected Data'!AG116)),"",('2. Collected Data'!AG116-'2. Collected Data'!AG16))</f>
        <v/>
      </c>
      <c r="AD16" s="88"/>
      <c r="AE16" s="121" t="str">
        <f>IF(OR(ISBLANK('2. Collected Data'!AI16),ISBLANK('2. Collected Data'!AI116)),"",('2. Collected Data'!AI116-'2. Collected Data'!AI16))</f>
        <v/>
      </c>
      <c r="AF16" s="47" t="str">
        <f>IF(OR(ISBLANK('2. Collected Data'!AJ16),ISBLANK('2. Collected Data'!AJ116)),"",('2. Collected Data'!AJ116-'2. Collected Data'!AJ16))</f>
        <v/>
      </c>
      <c r="AG16" s="47" t="str">
        <f>IF(OR(ISBLANK('2. Collected Data'!AK16),ISBLANK('2. Collected Data'!AK116)),"",('2. Collected Data'!AK116-'2. Collected Data'!AK16))</f>
        <v/>
      </c>
      <c r="AH16" s="47" t="str">
        <f>IF(OR(ISBLANK('2. Collected Data'!AL16),ISBLANK('2. Collected Data'!AL116)),"",('2. Collected Data'!AL116-'2. Collected Data'!AL16))</f>
        <v/>
      </c>
      <c r="AI16" s="47" t="str">
        <f>IF(OR(ISBLANK('2. Collected Data'!AM16),ISBLANK('2. Collected Data'!AM116)),"",('2. Collected Data'!AM116-'2. Collected Data'!AM16))</f>
        <v/>
      </c>
      <c r="AJ16" s="122"/>
      <c r="AK16" s="47" t="str">
        <f>IF(OR(ISBLANK('2. Collected Data'!AO16),ISBLANK('2. Collected Data'!AO116)),"",('2. Collected Data'!AO116-'2. Collected Data'!AO16))</f>
        <v/>
      </c>
      <c r="AL16" s="47" t="str">
        <f>IF(OR(ISBLANK('2. Collected Data'!AP16),ISBLANK('2. Collected Data'!AP116)),"",('2. Collected Data'!AP116-'2. Collected Data'!AP16))</f>
        <v/>
      </c>
      <c r="AM16" s="47" t="str">
        <f>IF(OR(ISBLANK('2. Collected Data'!AQ16),ISBLANK('2. Collected Data'!AQ116)),"",('2. Collected Data'!AQ116-'2. Collected Data'!AQ16))</f>
        <v/>
      </c>
      <c r="AN16" s="47" t="str">
        <f>IF(OR(ISBLANK('2. Collected Data'!AR16),ISBLANK('2. Collected Data'!AR116)),"",('2. Collected Data'!AR116-'2. Collected Data'!AR16))</f>
        <v/>
      </c>
      <c r="AO16" s="47" t="str">
        <f>IF(OR(ISBLANK('2. Collected Data'!AS16),ISBLANK('2. Collected Data'!AS116)),"",('2. Collected Data'!AS116-'2. Collected Data'!AS16))</f>
        <v/>
      </c>
      <c r="AP16" s="47" t="str">
        <f>IF(OR(ISBLANK('2. Collected Data'!AT16),ISBLANK('2. Collected Data'!AT116)),"",('2. Collected Data'!AT116-'2. Collected Data'!AT16))</f>
        <v/>
      </c>
      <c r="AQ16" s="85" t="str">
        <f>IF(OR(ISBLANK('2. Collected Data'!AU16),ISBLANK('2. Collected Data'!AU116)),"",('2. Collected Data'!AU116-'2. Collected Data'!AU16))</f>
        <v/>
      </c>
      <c r="AR16" s="88"/>
      <c r="AS16" s="80" t="str">
        <f>IF(OR(ISBLANK('2. Collected Data'!AW16),ISBLANK('2. Collected Data'!AW116)),"",('2. Collected Data'!AW116-'2. Collected Data'!AW16))</f>
        <v/>
      </c>
      <c r="AT16" s="80" t="str">
        <f>IF(OR(ISBLANK('2. Collected Data'!AX16),ISBLANK('2. Collected Data'!AX116)),"",('2. Collected Data'!AX116-'2. Collected Data'!AX16))</f>
        <v/>
      </c>
      <c r="AU16" s="50"/>
      <c r="AV16" s="91"/>
      <c r="AW16" s="88"/>
      <c r="AX16" s="78" t="str">
        <f>IF(OR(ISBLANK('2. Collected Data'!BB16),ISBLANK('2. Collected Data'!BB116)),"",('2. Collected Data'!BB116-'2. Collected Data'!BB16))</f>
        <v/>
      </c>
      <c r="AY16" s="75" t="str">
        <f>IF(OR(ISBLANK('2. Collected Data'!BC16),ISBLANK('2. Collected Data'!BC116)),"",('2. Collected Data'!BC116-'2. Collected Data'!BC16))</f>
        <v/>
      </c>
      <c r="AZ16" s="75" t="str">
        <f>IF(OR(ISBLANK('2. Collected Data'!BD16),ISBLANK('2. Collected Data'!BD116)),"",('2. Collected Data'!BD116-'2. Collected Data'!BD16))</f>
        <v/>
      </c>
      <c r="BA16" s="75" t="str">
        <f>IF(OR(ISBLANK('2. Collected Data'!BE16),ISBLANK('2. Collected Data'!BE116)),"",('2. Collected Data'!BE116-'2. Collected Data'!BE16))</f>
        <v/>
      </c>
      <c r="BB16" s="75" t="str">
        <f>IF(OR(ISBLANK('2. Collected Data'!BF16),ISBLANK('2. Collected Data'!BF116)),"",('2. Collected Data'!BF116-'2. Collected Data'!BF16))</f>
        <v/>
      </c>
      <c r="BC16" s="50"/>
      <c r="BD16" s="78" t="str">
        <f>IF(OR(ISBLANK('2. Collected Data'!BH16),ISBLANK('2. Collected Data'!BH116)),"",('2. Collected Data'!BH116-'2. Collected Data'!BH16))</f>
        <v/>
      </c>
      <c r="BE16" s="130"/>
      <c r="BF16" s="213"/>
    </row>
    <row r="17" spans="1:58" s="51" customFormat="1" ht="11.25" customHeight="1" x14ac:dyDescent="0.15">
      <c r="A17" s="89" t="s">
        <v>131</v>
      </c>
      <c r="B17" s="172"/>
      <c r="C17" s="45">
        <f>IF(OR(ISBLANK('2. Collected Data'!G17),ISBLANK('2. Collected Data'!G117)),"",('2. Collected Data'!G117-'2. Collected Data'!G17))</f>
        <v>41619</v>
      </c>
      <c r="D17" s="47">
        <f>IF(OR(ISBLANK('2. Collected Data'!H17),ISBLANK('2. Collected Data'!H117)),"",('2. Collected Data'!H117-'2. Collected Data'!H17))</f>
        <v>12145</v>
      </c>
      <c r="E17" s="47">
        <f>IF(OR(ISBLANK('2. Collected Data'!I17),ISBLANK('2. Collected Data'!I117)),"",('2. Collected Data'!I117-'2. Collected Data'!I17))</f>
        <v>0</v>
      </c>
      <c r="F17" s="47">
        <f>IF(OR(ISBLANK('2. Collected Data'!J17),ISBLANK('2. Collected Data'!J117)),"",('2. Collected Data'!J117-'2. Collected Data'!J17))</f>
        <v>0</v>
      </c>
      <c r="G17" s="47">
        <f>IF(OR(ISBLANK('2. Collected Data'!K17),ISBLANK('2. Collected Data'!K117)),"",('2. Collected Data'!K117-'2. Collected Data'!K17))</f>
        <v>0</v>
      </c>
      <c r="H17" s="47">
        <f>IF(OR(ISBLANK('2. Collected Data'!L17),ISBLANK('2. Collected Data'!L117)),"",('2. Collected Data'!L117-'2. Collected Data'!L17))</f>
        <v>0</v>
      </c>
      <c r="I17" s="47">
        <f>IF(OR(ISBLANK('2. Collected Data'!M17),ISBLANK('2. Collected Data'!M117)),"",('2. Collected Data'!M117-'2. Collected Data'!M17))</f>
        <v>0</v>
      </c>
      <c r="J17" s="47" t="str">
        <f>IF(OR(ISBLANK('2. Collected Data'!N17),ISBLANK('2. Collected Data'!N117)),"",('2. Collected Data'!N117-'2. Collected Data'!N17))</f>
        <v/>
      </c>
      <c r="K17" s="47">
        <f>IF(OR(ISBLANK('2. Collected Data'!O17),ISBLANK('2. Collected Data'!O117)),"",('2. Collected Data'!O117-'2. Collected Data'!O17))</f>
        <v>-10</v>
      </c>
      <c r="L17" s="47" t="str">
        <f>IF(OR(ISBLANK('2. Collected Data'!P17),ISBLANK('2. Collected Data'!P117)),"",('2. Collected Data'!P117-'2. Collected Data'!P17))</f>
        <v/>
      </c>
      <c r="M17" s="47" t="str">
        <f>IF(OR(ISBLANK('2. Collected Data'!Q17),ISBLANK('2. Collected Data'!Q117)),"",('2. Collected Data'!Q117-'2. Collected Data'!Q17))</f>
        <v/>
      </c>
      <c r="N17" s="47" t="str">
        <f>IF(OR(ISBLANK('2. Collected Data'!R17),ISBLANK('2. Collected Data'!R117)),"",('2. Collected Data'!R117-'2. Collected Data'!R17))</f>
        <v/>
      </c>
      <c r="O17" s="47" t="str">
        <f>IF(OR(ISBLANK('2. Collected Data'!S17),ISBLANK('2. Collected Data'!S117)),"",('2. Collected Data'!S117-'2. Collected Data'!S17))</f>
        <v/>
      </c>
      <c r="P17" s="47" t="str">
        <f>IF(OR(ISBLANK('2. Collected Data'!T17),ISBLANK('2. Collected Data'!T117)),"",('2. Collected Data'!T117-'2. Collected Data'!T17))</f>
        <v/>
      </c>
      <c r="Q17" s="47" t="str">
        <f>IF(OR(ISBLANK('2. Collected Data'!U17),ISBLANK('2. Collected Data'!U117)),"",('2. Collected Data'!U117-'2. Collected Data'!U17))</f>
        <v/>
      </c>
      <c r="R17" s="47" t="str">
        <f>IF(OR(ISBLANK('2. Collected Data'!V17),ISBLANK('2. Collected Data'!V117)),"",('2. Collected Data'!V117-'2. Collected Data'!V17))</f>
        <v/>
      </c>
      <c r="S17" s="47" t="str">
        <f>IF(OR(ISBLANK('2. Collected Data'!W17),ISBLANK('2. Collected Data'!W117)),"",('2. Collected Data'!W117-'2. Collected Data'!W17))</f>
        <v/>
      </c>
      <c r="T17" s="47" t="str">
        <f>IF(OR(ISBLANK('2. Collected Data'!X17),ISBLANK('2. Collected Data'!X117)),"",('2. Collected Data'!X117-'2. Collected Data'!X17))</f>
        <v/>
      </c>
      <c r="U17" s="47">
        <f>IF(OR(ISBLANK('2. Collected Data'!Y17),ISBLANK('2. Collected Data'!Y117)),"",('2. Collected Data'!Y117-'2. Collected Data'!Y17))</f>
        <v>0</v>
      </c>
      <c r="V17" s="47">
        <f>IF(OR(ISBLANK('2. Collected Data'!Z17),ISBLANK('2. Collected Data'!Z117)),"",('2. Collected Data'!Z117-'2. Collected Data'!Z17))</f>
        <v>0</v>
      </c>
      <c r="W17" s="80">
        <f>IF(OR(ISBLANK('2. Collected Data'!AA17),ISBLANK('2. Collected Data'!AA117)),"",('2. Collected Data'!AA117-'2. Collected Data'!AA17))</f>
        <v>0</v>
      </c>
      <c r="X17" s="80">
        <f>IF(OR(ISBLANK('2. Collected Data'!AB17),ISBLANK('2. Collected Data'!AB117)),"",('2. Collected Data'!AB117-'2. Collected Data'!AB17))</f>
        <v>0</v>
      </c>
      <c r="Y17" s="80">
        <f>IF(OR(ISBLANK('2. Collected Data'!AC17),ISBLANK('2. Collected Data'!AC117)),"",('2. Collected Data'!AC117-'2. Collected Data'!AC17))</f>
        <v>0</v>
      </c>
      <c r="Z17" s="47">
        <f>IF(OR(ISBLANK('2. Collected Data'!AD17),ISBLANK('2. Collected Data'!AD117)),"",('2. Collected Data'!AD117-'2. Collected Data'!AD17))</f>
        <v>-186</v>
      </c>
      <c r="AA17" s="47" t="str">
        <f>IF(OR(ISBLANK('2. Collected Data'!AE17),ISBLANK('2. Collected Data'!AE117)),"",('2. Collected Data'!AE117-'2. Collected Data'!AE17))</f>
        <v/>
      </c>
      <c r="AB17" s="47" t="str">
        <f>IF(OR(ISBLANK('2. Collected Data'!AF17),ISBLANK('2. Collected Data'!AF117)),"",('2. Collected Data'!AF117-'2. Collected Data'!AF17))</f>
        <v/>
      </c>
      <c r="AC17" s="85" t="str">
        <f>IF(OR(ISBLANK('2. Collected Data'!AG17),ISBLANK('2. Collected Data'!AG117)),"",('2. Collected Data'!AG117-'2. Collected Data'!AG17))</f>
        <v/>
      </c>
      <c r="AD17" s="88"/>
      <c r="AE17" s="121">
        <f>IF(OR(ISBLANK('2. Collected Data'!AI17),ISBLANK('2. Collected Data'!AI117)),"",('2. Collected Data'!AI117-'2. Collected Data'!AI17))</f>
        <v>-986</v>
      </c>
      <c r="AF17" s="47" t="str">
        <f>IF(OR(ISBLANK('2. Collected Data'!AJ17),ISBLANK('2. Collected Data'!AJ117)),"",('2. Collected Data'!AJ117-'2. Collected Data'!AJ17))</f>
        <v/>
      </c>
      <c r="AG17" s="47">
        <f>IF(OR(ISBLANK('2. Collected Data'!AK17),ISBLANK('2. Collected Data'!AK117)),"",('2. Collected Data'!AK117-'2. Collected Data'!AK17))</f>
        <v>-583</v>
      </c>
      <c r="AH17" s="47">
        <f>IF(OR(ISBLANK('2. Collected Data'!AL17),ISBLANK('2. Collected Data'!AL117)),"",('2. Collected Data'!AL117-'2. Collected Data'!AL17))</f>
        <v>-6920</v>
      </c>
      <c r="AI17" s="47" t="str">
        <f>IF(OR(ISBLANK('2. Collected Data'!AM17),ISBLANK('2. Collected Data'!AM117)),"",('2. Collected Data'!AM117-'2. Collected Data'!AM17))</f>
        <v/>
      </c>
      <c r="AJ17" s="122"/>
      <c r="AK17" s="47">
        <f>IF(OR(ISBLANK('2. Collected Data'!AO17),ISBLANK('2. Collected Data'!AO117)),"",('2. Collected Data'!AO117-'2. Collected Data'!AO17))</f>
        <v>55540</v>
      </c>
      <c r="AL17" s="47" t="str">
        <f>IF(OR(ISBLANK('2. Collected Data'!AP17),ISBLANK('2. Collected Data'!AP117)),"",('2. Collected Data'!AP117-'2. Collected Data'!AP17))</f>
        <v/>
      </c>
      <c r="AM17" s="47" t="str">
        <f>IF(OR(ISBLANK('2. Collected Data'!AQ17),ISBLANK('2. Collected Data'!AQ117)),"",('2. Collected Data'!AQ117-'2. Collected Data'!AQ17))</f>
        <v/>
      </c>
      <c r="AN17" s="47" t="str">
        <f>IF(OR(ISBLANK('2. Collected Data'!AR17),ISBLANK('2. Collected Data'!AR117)),"",('2. Collected Data'!AR117-'2. Collected Data'!AR17))</f>
        <v/>
      </c>
      <c r="AO17" s="47" t="str">
        <f>IF(OR(ISBLANK('2. Collected Data'!AS17),ISBLANK('2. Collected Data'!AS117)),"",('2. Collected Data'!AS117-'2. Collected Data'!AS17))</f>
        <v/>
      </c>
      <c r="AP17" s="47" t="str">
        <f>IF(OR(ISBLANK('2. Collected Data'!AT17),ISBLANK('2. Collected Data'!AT117)),"",('2. Collected Data'!AT117-'2. Collected Data'!AT17))</f>
        <v/>
      </c>
      <c r="AQ17" s="85" t="str">
        <f>IF(OR(ISBLANK('2. Collected Data'!AU17),ISBLANK('2. Collected Data'!AU117)),"",('2. Collected Data'!AU117-'2. Collected Data'!AU17))</f>
        <v/>
      </c>
      <c r="AR17" s="88"/>
      <c r="AS17" s="80">
        <f>IF(OR(ISBLANK('2. Collected Data'!AW17),ISBLANK('2. Collected Data'!AW117)),"",('2. Collected Data'!AW117-'2. Collected Data'!AW17))</f>
        <v>0.5</v>
      </c>
      <c r="AT17" s="80">
        <f>IF(OR(ISBLANK('2. Collected Data'!AX17),ISBLANK('2. Collected Data'!AX117)),"",('2. Collected Data'!AX117-'2. Collected Data'!AX17))</f>
        <v>-0.5</v>
      </c>
      <c r="AU17" s="50"/>
      <c r="AV17" s="91"/>
      <c r="AW17" s="88"/>
      <c r="AX17" s="78" t="str">
        <f>IF(OR(ISBLANK('2. Collected Data'!BB17),ISBLANK('2. Collected Data'!BB117)),"",('2. Collected Data'!BB117-'2. Collected Data'!BB17))</f>
        <v/>
      </c>
      <c r="AY17" s="75">
        <f>IF(OR(ISBLANK('2. Collected Data'!BC17),ISBLANK('2. Collected Data'!BC117)),"",('2. Collected Data'!BC117-'2. Collected Data'!BC17))</f>
        <v>-29285957</v>
      </c>
      <c r="AZ17" s="75">
        <f>IF(OR(ISBLANK('2. Collected Data'!BD17),ISBLANK('2. Collected Data'!BD117)),"",('2. Collected Data'!BD117-'2. Collected Data'!BD17))</f>
        <v>-4091836</v>
      </c>
      <c r="BA17" s="75">
        <f>IF(OR(ISBLANK('2. Collected Data'!BE17),ISBLANK('2. Collected Data'!BE117)),"",('2. Collected Data'!BE117-'2. Collected Data'!BE17))</f>
        <v>-1006759</v>
      </c>
      <c r="BB17" s="75">
        <f>IF(OR(ISBLANK('2. Collected Data'!BF17),ISBLANK('2. Collected Data'!BF117)),"",('2. Collected Data'!BF117-'2. Collected Data'!BF17))</f>
        <v>-34137791</v>
      </c>
      <c r="BC17" s="50"/>
      <c r="BD17" s="78" t="str">
        <f>IF(OR(ISBLANK('2. Collected Data'!BH17),ISBLANK('2. Collected Data'!BH117)),"",('2. Collected Data'!BH117-'2. Collected Data'!BH17))</f>
        <v/>
      </c>
      <c r="BE17" s="130"/>
      <c r="BF17" s="213"/>
    </row>
    <row r="18" spans="1:58" s="177" customFormat="1" ht="11.25" customHeight="1" x14ac:dyDescent="0.15">
      <c r="A18" s="89" t="s">
        <v>132</v>
      </c>
      <c r="B18" s="172"/>
      <c r="C18" s="45">
        <f>IF(OR(ISBLANK('2. Collected Data'!G18),ISBLANK('2. Collected Data'!G118)),"",('2. Collected Data'!G118-'2. Collected Data'!G18))</f>
        <v>0</v>
      </c>
      <c r="D18" s="47">
        <f>IF(OR(ISBLANK('2. Collected Data'!H18),ISBLANK('2. Collected Data'!H118)),"",('2. Collected Data'!H118-'2. Collected Data'!H18))</f>
        <v>0</v>
      </c>
      <c r="E18" s="47">
        <f>IF(OR(ISBLANK('2. Collected Data'!I18),ISBLANK('2. Collected Data'!I118)),"",('2. Collected Data'!I118-'2. Collected Data'!I18))</f>
        <v>-14</v>
      </c>
      <c r="F18" s="47">
        <f>IF(OR(ISBLANK('2. Collected Data'!J18),ISBLANK('2. Collected Data'!J118)),"",('2. Collected Data'!J118-'2. Collected Data'!J18))</f>
        <v>-1</v>
      </c>
      <c r="G18" s="47">
        <f>IF(OR(ISBLANK('2. Collected Data'!K18),ISBLANK('2. Collected Data'!K118)),"",('2. Collected Data'!K118-'2. Collected Data'!K18))</f>
        <v>-6</v>
      </c>
      <c r="H18" s="47">
        <f>IF(OR(ISBLANK('2. Collected Data'!L18),ISBLANK('2. Collected Data'!L118)),"",('2. Collected Data'!L118-'2. Collected Data'!L18))</f>
        <v>-11</v>
      </c>
      <c r="I18" s="47">
        <f>IF(OR(ISBLANK('2. Collected Data'!M18),ISBLANK('2. Collected Data'!M118)),"",('2. Collected Data'!M118-'2. Collected Data'!M18))</f>
        <v>-57</v>
      </c>
      <c r="J18" s="47">
        <f>IF(OR(ISBLANK('2. Collected Data'!N18),ISBLANK('2. Collected Data'!N118)),"",('2. Collected Data'!N118-'2. Collected Data'!N18))</f>
        <v>0</v>
      </c>
      <c r="K18" s="47">
        <f>IF(OR(ISBLANK('2. Collected Data'!O18),ISBLANK('2. Collected Data'!O118)),"",('2. Collected Data'!O118-'2. Collected Data'!O18))</f>
        <v>41</v>
      </c>
      <c r="L18" s="47" t="str">
        <f>IF(OR(ISBLANK('2. Collected Data'!P18),ISBLANK('2. Collected Data'!P118)),"",('2. Collected Data'!P118-'2. Collected Data'!P18))</f>
        <v/>
      </c>
      <c r="M18" s="47" t="str">
        <f>IF(OR(ISBLANK('2. Collected Data'!Q18),ISBLANK('2. Collected Data'!Q118)),"",('2. Collected Data'!Q118-'2. Collected Data'!Q18))</f>
        <v/>
      </c>
      <c r="N18" s="47" t="str">
        <f>IF(OR(ISBLANK('2. Collected Data'!R18),ISBLANK('2. Collected Data'!R118)),"",('2. Collected Data'!R118-'2. Collected Data'!R18))</f>
        <v/>
      </c>
      <c r="O18" s="47" t="str">
        <f>IF(OR(ISBLANK('2. Collected Data'!S18),ISBLANK('2. Collected Data'!S118)),"",('2. Collected Data'!S118-'2. Collected Data'!S18))</f>
        <v/>
      </c>
      <c r="P18" s="47" t="str">
        <f>IF(OR(ISBLANK('2. Collected Data'!T18),ISBLANK('2. Collected Data'!T118)),"",('2. Collected Data'!T118-'2. Collected Data'!T18))</f>
        <v/>
      </c>
      <c r="Q18" s="47" t="str">
        <f>IF(OR(ISBLANK('2. Collected Data'!U18),ISBLANK('2. Collected Data'!U118)),"",('2. Collected Data'!U118-'2. Collected Data'!U18))</f>
        <v/>
      </c>
      <c r="R18" s="47" t="str">
        <f>IF(OR(ISBLANK('2. Collected Data'!V18),ISBLANK('2. Collected Data'!V118)),"",('2. Collected Data'!V118-'2. Collected Data'!V18))</f>
        <v/>
      </c>
      <c r="S18" s="47" t="str">
        <f>IF(OR(ISBLANK('2. Collected Data'!W18),ISBLANK('2. Collected Data'!W118)),"",('2. Collected Data'!W118-'2. Collected Data'!W18))</f>
        <v/>
      </c>
      <c r="T18" s="47" t="str">
        <f>IF(OR(ISBLANK('2. Collected Data'!X18),ISBLANK('2. Collected Data'!X118)),"",('2. Collected Data'!X118-'2. Collected Data'!X18))</f>
        <v/>
      </c>
      <c r="U18" s="47">
        <f>IF(OR(ISBLANK('2. Collected Data'!Y18),ISBLANK('2. Collected Data'!Y118)),"",('2. Collected Data'!Y118-'2. Collected Data'!Y18))</f>
        <v>0</v>
      </c>
      <c r="V18" s="47">
        <f>IF(OR(ISBLANK('2. Collected Data'!Z18),ISBLANK('2. Collected Data'!Z118)),"",('2. Collected Data'!Z118-'2. Collected Data'!Z18))</f>
        <v>0</v>
      </c>
      <c r="W18" s="80">
        <f>IF(OR(ISBLANK('2. Collected Data'!AA18),ISBLANK('2. Collected Data'!AA118)),"",('2. Collected Data'!AA118-'2. Collected Data'!AA18))</f>
        <v>0</v>
      </c>
      <c r="X18" s="80">
        <f>IF(OR(ISBLANK('2. Collected Data'!AB18),ISBLANK('2. Collected Data'!AB118)),"",('2. Collected Data'!AB118-'2. Collected Data'!AB18))</f>
        <v>0</v>
      </c>
      <c r="Y18" s="80">
        <f>IF(OR(ISBLANK('2. Collected Data'!AC18),ISBLANK('2. Collected Data'!AC118)),"",('2. Collected Data'!AC118-'2. Collected Data'!AC18))</f>
        <v>0</v>
      </c>
      <c r="Z18" s="47">
        <f>IF(OR(ISBLANK('2. Collected Data'!AD18),ISBLANK('2. Collected Data'!AD118)),"",('2. Collected Data'!AD118-'2. Collected Data'!AD18))</f>
        <v>12</v>
      </c>
      <c r="AA18" s="47">
        <f>IF(OR(ISBLANK('2. Collected Data'!AE18),ISBLANK('2. Collected Data'!AE118)),"",('2. Collected Data'!AE118-'2. Collected Data'!AE18))</f>
        <v>21850</v>
      </c>
      <c r="AB18" s="47">
        <f>IF(OR(ISBLANK('2. Collected Data'!AF18),ISBLANK('2. Collected Data'!AF118)),"",('2. Collected Data'!AF118-'2. Collected Data'!AF18))</f>
        <v>-362</v>
      </c>
      <c r="AC18" s="85">
        <f>IF(OR(ISBLANK('2. Collected Data'!AG18),ISBLANK('2. Collected Data'!AG118)),"",('2. Collected Data'!AG118-'2. Collected Data'!AG18))</f>
        <v>-57500</v>
      </c>
      <c r="AD18" s="88"/>
      <c r="AE18" s="121">
        <f>IF(OR(ISBLANK('2. Collected Data'!AI18),ISBLANK('2. Collected Data'!AI118)),"",('2. Collected Data'!AI118-'2. Collected Data'!AI18))</f>
        <v>19713</v>
      </c>
      <c r="AF18" s="47">
        <f>IF(OR(ISBLANK('2. Collected Data'!AJ18),ISBLANK('2. Collected Data'!AJ118)),"",('2. Collected Data'!AJ118-'2. Collected Data'!AJ18))</f>
        <v>-6134</v>
      </c>
      <c r="AG18" s="47">
        <f>IF(OR(ISBLANK('2. Collected Data'!AK18),ISBLANK('2. Collected Data'!AK118)),"",('2. Collected Data'!AK118-'2. Collected Data'!AK18))</f>
        <v>2991</v>
      </c>
      <c r="AH18" s="47">
        <f>IF(OR(ISBLANK('2. Collected Data'!AL18),ISBLANK('2. Collected Data'!AL118)),"",('2. Collected Data'!AL118-'2. Collected Data'!AL18))</f>
        <v>-252</v>
      </c>
      <c r="AI18" s="47" t="str">
        <f>IF(OR(ISBLANK('2. Collected Data'!AM18),ISBLANK('2. Collected Data'!AM118)),"",('2. Collected Data'!AM118-'2. Collected Data'!AM18))</f>
        <v/>
      </c>
      <c r="AJ18" s="122"/>
      <c r="AK18" s="47">
        <f>IF(OR(ISBLANK('2. Collected Data'!AO18),ISBLANK('2. Collected Data'!AO118)),"",('2. Collected Data'!AO118-'2. Collected Data'!AO18))</f>
        <v>-10149190</v>
      </c>
      <c r="AL18" s="47" t="str">
        <f>IF(OR(ISBLANK('2. Collected Data'!AP18),ISBLANK('2. Collected Data'!AP118)),"",('2. Collected Data'!AP118-'2. Collected Data'!AP18))</f>
        <v/>
      </c>
      <c r="AM18" s="47">
        <f>IF(OR(ISBLANK('2. Collected Data'!AQ18),ISBLANK('2. Collected Data'!AQ118)),"",('2. Collected Data'!AQ118-'2. Collected Data'!AQ18))</f>
        <v>12603829</v>
      </c>
      <c r="AN18" s="47" t="str">
        <f>IF(OR(ISBLANK('2. Collected Data'!AR18),ISBLANK('2. Collected Data'!AR118)),"",('2. Collected Data'!AR118-'2. Collected Data'!AR18))</f>
        <v/>
      </c>
      <c r="AO18" s="47" t="str">
        <f>IF(OR(ISBLANK('2. Collected Data'!AS18),ISBLANK('2. Collected Data'!AS118)),"",('2. Collected Data'!AS118-'2. Collected Data'!AS18))</f>
        <v/>
      </c>
      <c r="AP18" s="47" t="str">
        <f>IF(OR(ISBLANK('2. Collected Data'!AT18),ISBLANK('2. Collected Data'!AT118)),"",('2. Collected Data'!AT118-'2. Collected Data'!AT18))</f>
        <v/>
      </c>
      <c r="AQ18" s="85" t="str">
        <f>IF(OR(ISBLANK('2. Collected Data'!AU18),ISBLANK('2. Collected Data'!AU118)),"",('2. Collected Data'!AU118-'2. Collected Data'!AU18))</f>
        <v/>
      </c>
      <c r="AR18" s="88"/>
      <c r="AS18" s="80">
        <f>IF(OR(ISBLANK('2. Collected Data'!AW18),ISBLANK('2. Collected Data'!AW118)),"",('2. Collected Data'!AW118-'2. Collected Data'!AW18))</f>
        <v>-0.03</v>
      </c>
      <c r="AT18" s="80">
        <f>IF(OR(ISBLANK('2. Collected Data'!AX18),ISBLANK('2. Collected Data'!AX118)),"",('2. Collected Data'!AX118-'2. Collected Data'!AX18))</f>
        <v>3.0000000000000027E-2</v>
      </c>
      <c r="AU18" s="50"/>
      <c r="AV18" s="91"/>
      <c r="AW18" s="88"/>
      <c r="AX18" s="78">
        <f>IF(OR(ISBLANK('2. Collected Data'!BB18),ISBLANK('2. Collected Data'!BB118)),"",('2. Collected Data'!BB118-'2. Collected Data'!BB18))</f>
        <v>20.189999999999998</v>
      </c>
      <c r="AY18" s="75">
        <f>IF(OR(ISBLANK('2. Collected Data'!BC18),ISBLANK('2. Collected Data'!BC118)),"",('2. Collected Data'!BC118-'2. Collected Data'!BC18))</f>
        <v>2013162.8500000015</v>
      </c>
      <c r="AZ18" s="75">
        <f>IF(OR(ISBLANK('2. Collected Data'!BD18),ISBLANK('2. Collected Data'!BD118)),"",('2. Collected Data'!BD118-'2. Collected Data'!BD18))</f>
        <v>238727.91000000015</v>
      </c>
      <c r="BA18" s="75">
        <f>IF(OR(ISBLANK('2. Collected Data'!BE18),ISBLANK('2. Collected Data'!BE118)),"",('2. Collected Data'!BE118-'2. Collected Data'!BE18))</f>
        <v>1787809.5500000007</v>
      </c>
      <c r="BB18" s="75">
        <f>IF(OR(ISBLANK('2. Collected Data'!BF18),ISBLANK('2. Collected Data'!BF118)),"",('2. Collected Data'!BF118-'2. Collected Data'!BF18))</f>
        <v>4501536.4600000009</v>
      </c>
      <c r="BC18" s="50"/>
      <c r="BD18" s="78">
        <f>IF(OR(ISBLANK('2. Collected Data'!BH18),ISBLANK('2. Collected Data'!BH118)),"",('2. Collected Data'!BH118-'2. Collected Data'!BH18))</f>
        <v>-0.5</v>
      </c>
      <c r="BE18" s="130"/>
      <c r="BF18" s="213"/>
    </row>
    <row r="19" spans="1:58" s="177" customFormat="1" ht="11.25" customHeight="1" x14ac:dyDescent="0.15">
      <c r="A19" s="89" t="s">
        <v>133</v>
      </c>
      <c r="B19" s="172"/>
      <c r="C19" s="45">
        <f>IF(OR(ISBLANK('2. Collected Data'!G19),ISBLANK('2. Collected Data'!G119)),"",('2. Collected Data'!G119-'2. Collected Data'!G19))</f>
        <v>0</v>
      </c>
      <c r="D19" s="47">
        <f>IF(OR(ISBLANK('2. Collected Data'!H19),ISBLANK('2. Collected Data'!H119)),"",('2. Collected Data'!H119-'2. Collected Data'!H19))</f>
        <v>0</v>
      </c>
      <c r="E19" s="47">
        <f>IF(OR(ISBLANK('2. Collected Data'!I19),ISBLANK('2. Collected Data'!I119)),"",('2. Collected Data'!I119-'2. Collected Data'!I19))</f>
        <v>0</v>
      </c>
      <c r="F19" s="47">
        <f>IF(OR(ISBLANK('2. Collected Data'!J19),ISBLANK('2. Collected Data'!J119)),"",('2. Collected Data'!J119-'2. Collected Data'!J19))</f>
        <v>0</v>
      </c>
      <c r="G19" s="47">
        <f>IF(OR(ISBLANK('2. Collected Data'!K19),ISBLANK('2. Collected Data'!K119)),"",('2. Collected Data'!K119-'2. Collected Data'!K19))</f>
        <v>0</v>
      </c>
      <c r="H19" s="47">
        <f>IF(OR(ISBLANK('2. Collected Data'!L19),ISBLANK('2. Collected Data'!L119)),"",('2. Collected Data'!L119-'2. Collected Data'!L19))</f>
        <v>-2</v>
      </c>
      <c r="I19" s="47">
        <f>IF(OR(ISBLANK('2. Collected Data'!M19),ISBLANK('2. Collected Data'!M119)),"",('2. Collected Data'!M119-'2. Collected Data'!M19))</f>
        <v>-40</v>
      </c>
      <c r="J19" s="47">
        <f>IF(OR(ISBLANK('2. Collected Data'!N19),ISBLANK('2. Collected Data'!N119)),"",('2. Collected Data'!N119-'2. Collected Data'!N19))</f>
        <v>0</v>
      </c>
      <c r="K19" s="47">
        <f>IF(OR(ISBLANK('2. Collected Data'!O19),ISBLANK('2. Collected Data'!O119)),"",('2. Collected Data'!O119-'2. Collected Data'!O19))</f>
        <v>0</v>
      </c>
      <c r="L19" s="47">
        <f>IF(OR(ISBLANK('2. Collected Data'!P19),ISBLANK('2. Collected Data'!P119)),"",('2. Collected Data'!P119-'2. Collected Data'!P19))</f>
        <v>0</v>
      </c>
      <c r="M19" s="47">
        <f>IF(OR(ISBLANK('2. Collected Data'!Q19),ISBLANK('2. Collected Data'!Q119)),"",('2. Collected Data'!Q119-'2. Collected Data'!Q19))</f>
        <v>-13</v>
      </c>
      <c r="N19" s="47">
        <f>IF(OR(ISBLANK('2. Collected Data'!R19),ISBLANK('2. Collected Data'!R119)),"",('2. Collected Data'!R119-'2. Collected Data'!R19))</f>
        <v>0</v>
      </c>
      <c r="O19" s="47">
        <f>IF(OR(ISBLANK('2. Collected Data'!S19),ISBLANK('2. Collected Data'!S119)),"",('2. Collected Data'!S119-'2. Collected Data'!S19))</f>
        <v>0</v>
      </c>
      <c r="P19" s="47">
        <f>IF(OR(ISBLANK('2. Collected Data'!T19),ISBLANK('2. Collected Data'!T119)),"",('2. Collected Data'!T119-'2. Collected Data'!T19))</f>
        <v>0</v>
      </c>
      <c r="Q19" s="47">
        <f>IF(OR(ISBLANK('2. Collected Data'!U19),ISBLANK('2. Collected Data'!U119)),"",('2. Collected Data'!U119-'2. Collected Data'!U19))</f>
        <v>0</v>
      </c>
      <c r="R19" s="47">
        <f>IF(OR(ISBLANK('2. Collected Data'!V19),ISBLANK('2. Collected Data'!V119)),"",('2. Collected Data'!V119-'2. Collected Data'!V19))</f>
        <v>0</v>
      </c>
      <c r="S19" s="47">
        <f>IF(OR(ISBLANK('2. Collected Data'!W19),ISBLANK('2. Collected Data'!W119)),"",('2. Collected Data'!W119-'2. Collected Data'!W19))</f>
        <v>0</v>
      </c>
      <c r="T19" s="47">
        <f>IF(OR(ISBLANK('2. Collected Data'!X19),ISBLANK('2. Collected Data'!X119)),"",('2. Collected Data'!X119-'2. Collected Data'!X19))</f>
        <v>0</v>
      </c>
      <c r="U19" s="47">
        <f>IF(OR(ISBLANK('2. Collected Data'!Y19),ISBLANK('2. Collected Data'!Y119)),"",('2. Collected Data'!Y119-'2. Collected Data'!Y19))</f>
        <v>-57</v>
      </c>
      <c r="V19" s="47">
        <f>IF(OR(ISBLANK('2. Collected Data'!Z19),ISBLANK('2. Collected Data'!Z119)),"",('2. Collected Data'!Z119-'2. Collected Data'!Z19))</f>
        <v>0</v>
      </c>
      <c r="W19" s="80">
        <f>IF(OR(ISBLANK('2. Collected Data'!AA19),ISBLANK('2. Collected Data'!AA119)),"",('2. Collected Data'!AA119-'2. Collected Data'!AA19))</f>
        <v>0</v>
      </c>
      <c r="X19" s="80">
        <f>IF(OR(ISBLANK('2. Collected Data'!AB19),ISBLANK('2. Collected Data'!AB119)),"",('2. Collected Data'!AB119-'2. Collected Data'!AB19))</f>
        <v>0</v>
      </c>
      <c r="Y19" s="80">
        <f>IF(OR(ISBLANK('2. Collected Data'!AC19),ISBLANK('2. Collected Data'!AC119)),"",('2. Collected Data'!AC119-'2. Collected Data'!AC19))</f>
        <v>0</v>
      </c>
      <c r="Z19" s="47">
        <f>IF(OR(ISBLANK('2. Collected Data'!AD19),ISBLANK('2. Collected Data'!AD119)),"",('2. Collected Data'!AD119-'2. Collected Data'!AD19))</f>
        <v>0</v>
      </c>
      <c r="AA19" s="47">
        <f>IF(OR(ISBLANK('2. Collected Data'!AE19),ISBLANK('2. Collected Data'!AE119)),"",('2. Collected Data'!AE119-'2. Collected Data'!AE19))</f>
        <v>0</v>
      </c>
      <c r="AB19" s="47">
        <f>IF(OR(ISBLANK('2. Collected Data'!AF19),ISBLANK('2. Collected Data'!AF119)),"",('2. Collected Data'!AF119-'2. Collected Data'!AF19))</f>
        <v>0</v>
      </c>
      <c r="AC19" s="85">
        <f>IF(OR(ISBLANK('2. Collected Data'!AG19),ISBLANK('2. Collected Data'!AG119)),"",('2. Collected Data'!AG119-'2. Collected Data'!AG19))</f>
        <v>0</v>
      </c>
      <c r="AD19" s="88"/>
      <c r="AE19" s="121">
        <f>IF(OR(ISBLANK('2. Collected Data'!AI19),ISBLANK('2. Collected Data'!AI119)),"",('2. Collected Data'!AI119-'2. Collected Data'!AI19))</f>
        <v>-76960</v>
      </c>
      <c r="AF19" s="47">
        <f>IF(OR(ISBLANK('2. Collected Data'!AJ19),ISBLANK('2. Collected Data'!AJ119)),"",('2. Collected Data'!AJ119-'2. Collected Data'!AJ19))</f>
        <v>0</v>
      </c>
      <c r="AG19" s="47">
        <f>IF(OR(ISBLANK('2. Collected Data'!AK19),ISBLANK('2. Collected Data'!AK119)),"",('2. Collected Data'!AK119-'2. Collected Data'!AK19))</f>
        <v>0</v>
      </c>
      <c r="AH19" s="47">
        <f>IF(OR(ISBLANK('2. Collected Data'!AL19),ISBLANK('2. Collected Data'!AL119)),"",('2. Collected Data'!AL119-'2. Collected Data'!AL19))</f>
        <v>0</v>
      </c>
      <c r="AI19" s="47">
        <f>IF(OR(ISBLANK('2. Collected Data'!AM19),ISBLANK('2. Collected Data'!AM119)),"",('2. Collected Data'!AM119-'2. Collected Data'!AM19))</f>
        <v>0</v>
      </c>
      <c r="AJ19" s="122"/>
      <c r="AK19" s="47">
        <f>IF(OR(ISBLANK('2. Collected Data'!AO19),ISBLANK('2. Collected Data'!AO119)),"",('2. Collected Data'!AO119-'2. Collected Data'!AO19))</f>
        <v>-182600</v>
      </c>
      <c r="AL19" s="47">
        <f>IF(OR(ISBLANK('2. Collected Data'!AP19),ISBLANK('2. Collected Data'!AP119)),"",('2. Collected Data'!AP119-'2. Collected Data'!AP19))</f>
        <v>0</v>
      </c>
      <c r="AM19" s="47">
        <f>IF(OR(ISBLANK('2. Collected Data'!AQ19),ISBLANK('2. Collected Data'!AQ119)),"",('2. Collected Data'!AQ119-'2. Collected Data'!AQ19))</f>
        <v>-514270</v>
      </c>
      <c r="AN19" s="47">
        <f>IF(OR(ISBLANK('2. Collected Data'!AR19),ISBLANK('2. Collected Data'!AR119)),"",('2. Collected Data'!AR119-'2. Collected Data'!AR19))</f>
        <v>0</v>
      </c>
      <c r="AO19" s="47">
        <f>IF(OR(ISBLANK('2. Collected Data'!AS19),ISBLANK('2. Collected Data'!AS119)),"",('2. Collected Data'!AS119-'2. Collected Data'!AS19))</f>
        <v>0</v>
      </c>
      <c r="AP19" s="47">
        <f>IF(OR(ISBLANK('2. Collected Data'!AT19),ISBLANK('2. Collected Data'!AT119)),"",('2. Collected Data'!AT119-'2. Collected Data'!AT19))</f>
        <v>0</v>
      </c>
      <c r="AQ19" s="85">
        <f>IF(OR(ISBLANK('2. Collected Data'!AU19),ISBLANK('2. Collected Data'!AU119)),"",('2. Collected Data'!AU119-'2. Collected Data'!AU19))</f>
        <v>0</v>
      </c>
      <c r="AR19" s="88"/>
      <c r="AS19" s="80">
        <f>IF(OR(ISBLANK('2. Collected Data'!AW19),ISBLANK('2. Collected Data'!AW119)),"",('2. Collected Data'!AW119-'2. Collected Data'!AW19))</f>
        <v>0</v>
      </c>
      <c r="AT19" s="80">
        <f>IF(OR(ISBLANK('2. Collected Data'!AX19),ISBLANK('2. Collected Data'!AX119)),"",('2. Collected Data'!AX119-'2. Collected Data'!AX19))</f>
        <v>0</v>
      </c>
      <c r="AU19" s="50"/>
      <c r="AV19" s="91"/>
      <c r="AW19" s="88"/>
      <c r="AX19" s="78">
        <f>IF(OR(ISBLANK('2. Collected Data'!BB19),ISBLANK('2. Collected Data'!BB119)),"",('2. Collected Data'!BB119-'2. Collected Data'!BB19))</f>
        <v>-1</v>
      </c>
      <c r="AY19" s="75">
        <f>IF(OR(ISBLANK('2. Collected Data'!BC19),ISBLANK('2. Collected Data'!BC119)),"",('2. Collected Data'!BC119-'2. Collected Data'!BC19))</f>
        <v>-5763457</v>
      </c>
      <c r="AZ19" s="75">
        <f>IF(OR(ISBLANK('2. Collected Data'!BD19),ISBLANK('2. Collected Data'!BD119)),"",('2. Collected Data'!BD119-'2. Collected Data'!BD19))</f>
        <v>179682</v>
      </c>
      <c r="BA19" s="75">
        <f>IF(OR(ISBLANK('2. Collected Data'!BE19),ISBLANK('2. Collected Data'!BE119)),"",('2. Collected Data'!BE119-'2. Collected Data'!BE19))</f>
        <v>1154557</v>
      </c>
      <c r="BB19" s="75">
        <f>IF(OR(ISBLANK('2. Collected Data'!BF19),ISBLANK('2. Collected Data'!BF119)),"",('2. Collected Data'!BF119-'2. Collected Data'!BF19))</f>
        <v>-4116000</v>
      </c>
      <c r="BC19" s="50"/>
      <c r="BD19" s="78" t="str">
        <f>IF(OR(ISBLANK('2. Collected Data'!BH19),ISBLANK('2. Collected Data'!BH119)),"",('2. Collected Data'!BH119-'2. Collected Data'!BH19))</f>
        <v/>
      </c>
      <c r="BE19" s="130"/>
      <c r="BF19" s="213"/>
    </row>
    <row r="20" spans="1:58" s="177" customFormat="1" ht="11.25" customHeight="1" x14ac:dyDescent="0.15">
      <c r="A20" s="89" t="s">
        <v>134</v>
      </c>
      <c r="B20" s="172"/>
      <c r="C20" s="45">
        <f>IF(OR(ISBLANK('2. Collected Data'!G20),ISBLANK('2. Collected Data'!G120)),"",('2. Collected Data'!G120-'2. Collected Data'!G20))</f>
        <v>0</v>
      </c>
      <c r="D20" s="47" t="str">
        <f>IF(OR(ISBLANK('2. Collected Data'!H20),ISBLANK('2. Collected Data'!H120)),"",('2. Collected Data'!H120-'2. Collected Data'!H20))</f>
        <v/>
      </c>
      <c r="E20" s="47">
        <f>IF(OR(ISBLANK('2. Collected Data'!I20),ISBLANK('2. Collected Data'!I120)),"",('2. Collected Data'!I120-'2. Collected Data'!I20))</f>
        <v>0</v>
      </c>
      <c r="F20" s="47">
        <f>IF(OR(ISBLANK('2. Collected Data'!J20),ISBLANK('2. Collected Data'!J120)),"",('2. Collected Data'!J120-'2. Collected Data'!J20))</f>
        <v>0</v>
      </c>
      <c r="G20" s="47" t="str">
        <f>IF(OR(ISBLANK('2. Collected Data'!K20),ISBLANK('2. Collected Data'!K120)),"",('2. Collected Data'!K120-'2. Collected Data'!K20))</f>
        <v/>
      </c>
      <c r="H20" s="47">
        <f>IF(OR(ISBLANK('2. Collected Data'!L20),ISBLANK('2. Collected Data'!L120)),"",('2. Collected Data'!L120-'2. Collected Data'!L20))</f>
        <v>0</v>
      </c>
      <c r="I20" s="47">
        <f>IF(OR(ISBLANK('2. Collected Data'!M20),ISBLANK('2. Collected Data'!M120)),"",('2. Collected Data'!M120-'2. Collected Data'!M20))</f>
        <v>0</v>
      </c>
      <c r="J20" s="47">
        <f>IF(OR(ISBLANK('2. Collected Data'!N20),ISBLANK('2. Collected Data'!N120)),"",('2. Collected Data'!N120-'2. Collected Data'!N20))</f>
        <v>0</v>
      </c>
      <c r="K20" s="47">
        <f>IF(OR(ISBLANK('2. Collected Data'!O20),ISBLANK('2. Collected Data'!O120)),"",('2. Collected Data'!O120-'2. Collected Data'!O20))</f>
        <v>0</v>
      </c>
      <c r="L20" s="47" t="str">
        <f>IF(OR(ISBLANK('2. Collected Data'!P20),ISBLANK('2. Collected Data'!P120)),"",('2. Collected Data'!P120-'2. Collected Data'!P20))</f>
        <v/>
      </c>
      <c r="M20" s="47" t="str">
        <f>IF(OR(ISBLANK('2. Collected Data'!Q20),ISBLANK('2. Collected Data'!Q120)),"",('2. Collected Data'!Q120-'2. Collected Data'!Q20))</f>
        <v/>
      </c>
      <c r="N20" s="47" t="str">
        <f>IF(OR(ISBLANK('2. Collected Data'!R20),ISBLANK('2. Collected Data'!R120)),"",('2. Collected Data'!R120-'2. Collected Data'!R20))</f>
        <v/>
      </c>
      <c r="O20" s="47" t="str">
        <f>IF(OR(ISBLANK('2. Collected Data'!S20),ISBLANK('2. Collected Data'!S120)),"",('2. Collected Data'!S120-'2. Collected Data'!S20))</f>
        <v/>
      </c>
      <c r="P20" s="47" t="str">
        <f>IF(OR(ISBLANK('2. Collected Data'!T20),ISBLANK('2. Collected Data'!T120)),"",('2. Collected Data'!T120-'2. Collected Data'!T20))</f>
        <v/>
      </c>
      <c r="Q20" s="47" t="str">
        <f>IF(OR(ISBLANK('2. Collected Data'!U20),ISBLANK('2. Collected Data'!U120)),"",('2. Collected Data'!U120-'2. Collected Data'!U20))</f>
        <v/>
      </c>
      <c r="R20" s="47" t="str">
        <f>IF(OR(ISBLANK('2. Collected Data'!V20),ISBLANK('2. Collected Data'!V120)),"",('2. Collected Data'!V120-'2. Collected Data'!V20))</f>
        <v/>
      </c>
      <c r="S20" s="47" t="str">
        <f>IF(OR(ISBLANK('2. Collected Data'!W20),ISBLANK('2. Collected Data'!W120)),"",('2. Collected Data'!W120-'2. Collected Data'!W20))</f>
        <v/>
      </c>
      <c r="T20" s="47" t="str">
        <f>IF(OR(ISBLANK('2. Collected Data'!X20),ISBLANK('2. Collected Data'!X120)),"",('2. Collected Data'!X120-'2. Collected Data'!X20))</f>
        <v/>
      </c>
      <c r="U20" s="47">
        <f>IF(OR(ISBLANK('2. Collected Data'!Y20),ISBLANK('2. Collected Data'!Y120)),"",('2. Collected Data'!Y120-'2. Collected Data'!Y20))</f>
        <v>0</v>
      </c>
      <c r="V20" s="47">
        <f>IF(OR(ISBLANK('2. Collected Data'!Z20),ISBLANK('2. Collected Data'!Z120)),"",('2. Collected Data'!Z120-'2. Collected Data'!Z20))</f>
        <v>0</v>
      </c>
      <c r="W20" s="80">
        <f>IF(OR(ISBLANK('2. Collected Data'!AA20),ISBLANK('2. Collected Data'!AA120)),"",('2. Collected Data'!AA120-'2. Collected Data'!AA20))</f>
        <v>0</v>
      </c>
      <c r="X20" s="80">
        <f>IF(OR(ISBLANK('2. Collected Data'!AB20),ISBLANK('2. Collected Data'!AB120)),"",('2. Collected Data'!AB120-'2. Collected Data'!AB20))</f>
        <v>0</v>
      </c>
      <c r="Y20" s="80">
        <f>IF(OR(ISBLANK('2. Collected Data'!AC20),ISBLANK('2. Collected Data'!AC120)),"",('2. Collected Data'!AC120-'2. Collected Data'!AC20))</f>
        <v>0</v>
      </c>
      <c r="Z20" s="47">
        <f>IF(OR(ISBLANK('2. Collected Data'!AD20),ISBLANK('2. Collected Data'!AD120)),"",('2. Collected Data'!AD120-'2. Collected Data'!AD20))</f>
        <v>-2</v>
      </c>
      <c r="AA20" s="47">
        <f>IF(OR(ISBLANK('2. Collected Data'!AE20),ISBLANK('2. Collected Data'!AE120)),"",('2. Collected Data'!AE120-'2. Collected Data'!AE20))</f>
        <v>-5300</v>
      </c>
      <c r="AB20" s="47">
        <f>IF(OR(ISBLANK('2. Collected Data'!AF20),ISBLANK('2. Collected Data'!AF120)),"",('2. Collected Data'!AF120-'2. Collected Data'!AF20))</f>
        <v>0</v>
      </c>
      <c r="AC20" s="85">
        <f>IF(OR(ISBLANK('2. Collected Data'!AG20),ISBLANK('2. Collected Data'!AG120)),"",('2. Collected Data'!AG120-'2. Collected Data'!AG20))</f>
        <v>0</v>
      </c>
      <c r="AD20" s="88"/>
      <c r="AE20" s="121">
        <f>IF(OR(ISBLANK('2. Collected Data'!AI20),ISBLANK('2. Collected Data'!AI120)),"",('2. Collected Data'!AI120-'2. Collected Data'!AI20))</f>
        <v>9382</v>
      </c>
      <c r="AF20" s="47" t="str">
        <f>IF(OR(ISBLANK('2. Collected Data'!AJ20),ISBLANK('2. Collected Data'!AJ120)),"",('2. Collected Data'!AJ120-'2. Collected Data'!AJ20))</f>
        <v/>
      </c>
      <c r="AG20" s="47" t="str">
        <f>IF(OR(ISBLANK('2. Collected Data'!AK20),ISBLANK('2. Collected Data'!AK120)),"",('2. Collected Data'!AK120-'2. Collected Data'!AK20))</f>
        <v/>
      </c>
      <c r="AH20" s="47" t="str">
        <f>IF(OR(ISBLANK('2. Collected Data'!AL20),ISBLANK('2. Collected Data'!AL120)),"",('2. Collected Data'!AL120-'2. Collected Data'!AL20))</f>
        <v/>
      </c>
      <c r="AI20" s="47" t="str">
        <f>IF(OR(ISBLANK('2. Collected Data'!AM20),ISBLANK('2. Collected Data'!AM120)),"",('2. Collected Data'!AM120-'2. Collected Data'!AM20))</f>
        <v/>
      </c>
      <c r="AJ20" s="122"/>
      <c r="AK20" s="47">
        <f>IF(OR(ISBLANK('2. Collected Data'!AO20),ISBLANK('2. Collected Data'!AO120)),"",('2. Collected Data'!AO120-'2. Collected Data'!AO20))</f>
        <v>44000</v>
      </c>
      <c r="AL20" s="47" t="str">
        <f>IF(OR(ISBLANK('2. Collected Data'!AP20),ISBLANK('2. Collected Data'!AP120)),"",('2. Collected Data'!AP120-'2. Collected Data'!AP20))</f>
        <v/>
      </c>
      <c r="AM20" s="47" t="str">
        <f>IF(OR(ISBLANK('2. Collected Data'!AQ20),ISBLANK('2. Collected Data'!AQ120)),"",('2. Collected Data'!AQ120-'2. Collected Data'!AQ20))</f>
        <v/>
      </c>
      <c r="AN20" s="47" t="str">
        <f>IF(OR(ISBLANK('2. Collected Data'!AR20),ISBLANK('2. Collected Data'!AR120)),"",('2. Collected Data'!AR120-'2. Collected Data'!AR20))</f>
        <v/>
      </c>
      <c r="AO20" s="47" t="str">
        <f>IF(OR(ISBLANK('2. Collected Data'!AS20),ISBLANK('2. Collected Data'!AS120)),"",('2. Collected Data'!AS120-'2. Collected Data'!AS20))</f>
        <v/>
      </c>
      <c r="AP20" s="47" t="str">
        <f>IF(OR(ISBLANK('2. Collected Data'!AT20),ISBLANK('2. Collected Data'!AT120)),"",('2. Collected Data'!AT120-'2. Collected Data'!AT20))</f>
        <v/>
      </c>
      <c r="AQ20" s="85" t="str">
        <f>IF(OR(ISBLANK('2. Collected Data'!AU20),ISBLANK('2. Collected Data'!AU120)),"",('2. Collected Data'!AU120-'2. Collected Data'!AU20))</f>
        <v/>
      </c>
      <c r="AR20" s="88"/>
      <c r="AS20" s="80">
        <f>IF(OR(ISBLANK('2. Collected Data'!AW20),ISBLANK('2. Collected Data'!AW120)),"",('2. Collected Data'!AW120-'2. Collected Data'!AW20))</f>
        <v>0</v>
      </c>
      <c r="AT20" s="80">
        <f>IF(OR(ISBLANK('2. Collected Data'!AX20),ISBLANK('2. Collected Data'!AX120)),"",('2. Collected Data'!AX120-'2. Collected Data'!AX20))</f>
        <v>0</v>
      </c>
      <c r="AU20" s="50"/>
      <c r="AV20" s="91"/>
      <c r="AW20" s="88"/>
      <c r="AX20" s="78">
        <f>IF(OR(ISBLANK('2. Collected Data'!BB20),ISBLANK('2. Collected Data'!BB120)),"",('2. Collected Data'!BB120-'2. Collected Data'!BB20))</f>
        <v>2.4299999999999997</v>
      </c>
      <c r="AY20" s="75">
        <f>IF(OR(ISBLANK('2. Collected Data'!BC20),ISBLANK('2. Collected Data'!BC120)),"",('2. Collected Data'!BC120-'2. Collected Data'!BC20))</f>
        <v>963063</v>
      </c>
      <c r="AZ20" s="75">
        <f>IF(OR(ISBLANK('2. Collected Data'!BD20),ISBLANK('2. Collected Data'!BD120)),"",('2. Collected Data'!BD120-'2. Collected Data'!BD20))</f>
        <v>-1110206</v>
      </c>
      <c r="BA20" s="75">
        <f>IF(OR(ISBLANK('2. Collected Data'!BE20),ISBLANK('2. Collected Data'!BE120)),"",('2. Collected Data'!BE120-'2. Collected Data'!BE20))</f>
        <v>-352298</v>
      </c>
      <c r="BB20" s="75">
        <f>IF(OR(ISBLANK('2. Collected Data'!BF20),ISBLANK('2. Collected Data'!BF120)),"",('2. Collected Data'!BF120-'2. Collected Data'!BF20))</f>
        <v>2689910</v>
      </c>
      <c r="BC20" s="50"/>
      <c r="BD20" s="78">
        <f>IF(OR(ISBLANK('2. Collected Data'!BH20),ISBLANK('2. Collected Data'!BH120)),"",('2. Collected Data'!BH120-'2. Collected Data'!BH20))</f>
        <v>3</v>
      </c>
      <c r="BE20" s="130"/>
      <c r="BF20" s="213"/>
    </row>
    <row r="21" spans="1:58" s="51" customFormat="1" ht="11.25" customHeight="1" x14ac:dyDescent="0.15">
      <c r="A21" s="89" t="s">
        <v>347</v>
      </c>
      <c r="B21" s="172"/>
      <c r="C21" s="45" t="str">
        <f>IF(OR(ISBLANK('2. Collected Data'!G21),ISBLANK('2. Collected Data'!G121)),"",('2. Collected Data'!G121-'2. Collected Data'!G21))</f>
        <v/>
      </c>
      <c r="D21" s="47" t="str">
        <f>IF(OR(ISBLANK('2. Collected Data'!H21),ISBLANK('2. Collected Data'!H121)),"",('2. Collected Data'!H121-'2. Collected Data'!H21))</f>
        <v/>
      </c>
      <c r="E21" s="47" t="str">
        <f>IF(OR(ISBLANK('2. Collected Data'!I21),ISBLANK('2. Collected Data'!I121)),"",('2. Collected Data'!I121-'2. Collected Data'!I21))</f>
        <v/>
      </c>
      <c r="F21" s="47" t="str">
        <f>IF(OR(ISBLANK('2. Collected Data'!J21),ISBLANK('2. Collected Data'!J121)),"",('2. Collected Data'!J121-'2. Collected Data'!J21))</f>
        <v/>
      </c>
      <c r="G21" s="47" t="str">
        <f>IF(OR(ISBLANK('2. Collected Data'!K21),ISBLANK('2. Collected Data'!K121)),"",('2. Collected Data'!K121-'2. Collected Data'!K21))</f>
        <v/>
      </c>
      <c r="H21" s="47" t="str">
        <f>IF(OR(ISBLANK('2. Collected Data'!L21),ISBLANK('2. Collected Data'!L121)),"",('2. Collected Data'!L121-'2. Collected Data'!L21))</f>
        <v/>
      </c>
      <c r="I21" s="47" t="str">
        <f>IF(OR(ISBLANK('2. Collected Data'!M21),ISBLANK('2. Collected Data'!M121)),"",('2. Collected Data'!M121-'2. Collected Data'!M21))</f>
        <v/>
      </c>
      <c r="J21" s="47" t="str">
        <f>IF(OR(ISBLANK('2. Collected Data'!N21),ISBLANK('2. Collected Data'!N121)),"",('2. Collected Data'!N121-'2. Collected Data'!N21))</f>
        <v/>
      </c>
      <c r="K21" s="47" t="str">
        <f>IF(OR(ISBLANK('2. Collected Data'!O21),ISBLANK('2. Collected Data'!O121)),"",('2. Collected Data'!O121-'2. Collected Data'!O21))</f>
        <v/>
      </c>
      <c r="L21" s="47" t="str">
        <f>IF(OR(ISBLANK('2. Collected Data'!P21),ISBLANK('2. Collected Data'!P121)),"",('2. Collected Data'!P121-'2. Collected Data'!P21))</f>
        <v/>
      </c>
      <c r="M21" s="47" t="str">
        <f>IF(OR(ISBLANK('2. Collected Data'!Q21),ISBLANK('2. Collected Data'!Q121)),"",('2. Collected Data'!Q121-'2. Collected Data'!Q21))</f>
        <v/>
      </c>
      <c r="N21" s="47" t="str">
        <f>IF(OR(ISBLANK('2. Collected Data'!R21),ISBLANK('2. Collected Data'!R121)),"",('2. Collected Data'!R121-'2. Collected Data'!R21))</f>
        <v/>
      </c>
      <c r="O21" s="47" t="str">
        <f>IF(OR(ISBLANK('2. Collected Data'!S21),ISBLANK('2. Collected Data'!S121)),"",('2. Collected Data'!S121-'2. Collected Data'!S21))</f>
        <v/>
      </c>
      <c r="P21" s="47" t="str">
        <f>IF(OR(ISBLANK('2. Collected Data'!T21),ISBLANK('2. Collected Data'!T121)),"",('2. Collected Data'!T121-'2. Collected Data'!T21))</f>
        <v/>
      </c>
      <c r="Q21" s="47" t="str">
        <f>IF(OR(ISBLANK('2. Collected Data'!U21),ISBLANK('2. Collected Data'!U121)),"",('2. Collected Data'!U121-'2. Collected Data'!U21))</f>
        <v/>
      </c>
      <c r="R21" s="47" t="str">
        <f>IF(OR(ISBLANK('2. Collected Data'!V21),ISBLANK('2. Collected Data'!V121)),"",('2. Collected Data'!V121-'2. Collected Data'!V21))</f>
        <v/>
      </c>
      <c r="S21" s="47" t="str">
        <f>IF(OR(ISBLANK('2. Collected Data'!W21),ISBLANK('2. Collected Data'!W121)),"",('2. Collected Data'!W121-'2. Collected Data'!W21))</f>
        <v/>
      </c>
      <c r="T21" s="47" t="str">
        <f>IF(OR(ISBLANK('2. Collected Data'!X21),ISBLANK('2. Collected Data'!X121)),"",('2. Collected Data'!X121-'2. Collected Data'!X21))</f>
        <v/>
      </c>
      <c r="U21" s="47" t="str">
        <f>IF(OR(ISBLANK('2. Collected Data'!Y21),ISBLANK('2. Collected Data'!Y121)),"",('2. Collected Data'!Y121-'2. Collected Data'!Y21))</f>
        <v/>
      </c>
      <c r="V21" s="47" t="str">
        <f>IF(OR(ISBLANK('2. Collected Data'!Z21),ISBLANK('2. Collected Data'!Z121)),"",('2. Collected Data'!Z121-'2. Collected Data'!Z21))</f>
        <v/>
      </c>
      <c r="W21" s="80" t="str">
        <f>IF(OR(ISBLANK('2. Collected Data'!AA21),ISBLANK('2. Collected Data'!AA121)),"",('2. Collected Data'!AA121-'2. Collected Data'!AA21))</f>
        <v/>
      </c>
      <c r="X21" s="80" t="str">
        <f>IF(OR(ISBLANK('2. Collected Data'!AB21),ISBLANK('2. Collected Data'!AB121)),"",('2. Collected Data'!AB121-'2. Collected Data'!AB21))</f>
        <v/>
      </c>
      <c r="Y21" s="80" t="str">
        <f>IF(OR(ISBLANK('2. Collected Data'!AC21),ISBLANK('2. Collected Data'!AC121)),"",('2. Collected Data'!AC121-'2. Collected Data'!AC21))</f>
        <v/>
      </c>
      <c r="Z21" s="47" t="str">
        <f>IF(OR(ISBLANK('2. Collected Data'!AD21),ISBLANK('2. Collected Data'!AD121)),"",('2. Collected Data'!AD121-'2. Collected Data'!AD21))</f>
        <v/>
      </c>
      <c r="AA21" s="47" t="str">
        <f>IF(OR(ISBLANK('2. Collected Data'!AE21),ISBLANK('2. Collected Data'!AE121)),"",('2. Collected Data'!AE121-'2. Collected Data'!AE21))</f>
        <v/>
      </c>
      <c r="AB21" s="47" t="str">
        <f>IF(OR(ISBLANK('2. Collected Data'!AF21),ISBLANK('2. Collected Data'!AF121)),"",('2. Collected Data'!AF121-'2. Collected Data'!AF21))</f>
        <v/>
      </c>
      <c r="AC21" s="85" t="str">
        <f>IF(OR(ISBLANK('2. Collected Data'!AG21),ISBLANK('2. Collected Data'!AG121)),"",('2. Collected Data'!AG121-'2. Collected Data'!AG21))</f>
        <v/>
      </c>
      <c r="AD21" s="88"/>
      <c r="AE21" s="121" t="str">
        <f>IF(OR(ISBLANK('2. Collected Data'!AI21),ISBLANK('2. Collected Data'!AI121)),"",('2. Collected Data'!AI121-'2. Collected Data'!AI21))</f>
        <v/>
      </c>
      <c r="AF21" s="47" t="str">
        <f>IF(OR(ISBLANK('2. Collected Data'!AJ21),ISBLANK('2. Collected Data'!AJ121)),"",('2. Collected Data'!AJ121-'2. Collected Data'!AJ21))</f>
        <v/>
      </c>
      <c r="AG21" s="47" t="str">
        <f>IF(OR(ISBLANK('2. Collected Data'!AK21),ISBLANK('2. Collected Data'!AK121)),"",('2. Collected Data'!AK121-'2. Collected Data'!AK21))</f>
        <v/>
      </c>
      <c r="AH21" s="47" t="str">
        <f>IF(OR(ISBLANK('2. Collected Data'!AL21),ISBLANK('2. Collected Data'!AL121)),"",('2. Collected Data'!AL121-'2. Collected Data'!AL21))</f>
        <v/>
      </c>
      <c r="AI21" s="47" t="str">
        <f>IF(OR(ISBLANK('2. Collected Data'!AM21),ISBLANK('2. Collected Data'!AM121)),"",('2. Collected Data'!AM121-'2. Collected Data'!AM21))</f>
        <v/>
      </c>
      <c r="AJ21" s="122"/>
      <c r="AK21" s="47" t="str">
        <f>IF(OR(ISBLANK('2. Collected Data'!AO21),ISBLANK('2. Collected Data'!AO121)),"",('2. Collected Data'!AO121-'2. Collected Data'!AO21))</f>
        <v/>
      </c>
      <c r="AL21" s="47" t="str">
        <f>IF(OR(ISBLANK('2. Collected Data'!AP21),ISBLANK('2. Collected Data'!AP121)),"",('2. Collected Data'!AP121-'2. Collected Data'!AP21))</f>
        <v/>
      </c>
      <c r="AM21" s="47" t="str">
        <f>IF(OR(ISBLANK('2. Collected Data'!AQ21),ISBLANK('2. Collected Data'!AQ121)),"",('2. Collected Data'!AQ121-'2. Collected Data'!AQ21))</f>
        <v/>
      </c>
      <c r="AN21" s="47" t="str">
        <f>IF(OR(ISBLANK('2. Collected Data'!AR21),ISBLANK('2. Collected Data'!AR121)),"",('2. Collected Data'!AR121-'2. Collected Data'!AR21))</f>
        <v/>
      </c>
      <c r="AO21" s="47" t="str">
        <f>IF(OR(ISBLANK('2. Collected Data'!AS21),ISBLANK('2. Collected Data'!AS121)),"",('2. Collected Data'!AS121-'2. Collected Data'!AS21))</f>
        <v/>
      </c>
      <c r="AP21" s="47" t="str">
        <f>IF(OR(ISBLANK('2. Collected Data'!AT21),ISBLANK('2. Collected Data'!AT121)),"",('2. Collected Data'!AT121-'2. Collected Data'!AT21))</f>
        <v/>
      </c>
      <c r="AQ21" s="85" t="str">
        <f>IF(OR(ISBLANK('2. Collected Data'!AU21),ISBLANK('2. Collected Data'!AU121)),"",('2. Collected Data'!AU121-'2. Collected Data'!AU21))</f>
        <v/>
      </c>
      <c r="AR21" s="88"/>
      <c r="AS21" s="80" t="str">
        <f>IF(OR(ISBLANK('2. Collected Data'!AW21),ISBLANK('2. Collected Data'!AW121)),"",('2. Collected Data'!AW121-'2. Collected Data'!AW21))</f>
        <v/>
      </c>
      <c r="AT21" s="80" t="str">
        <f>IF(OR(ISBLANK('2. Collected Data'!AX21),ISBLANK('2. Collected Data'!AX121)),"",('2. Collected Data'!AX121-'2. Collected Data'!AX21))</f>
        <v/>
      </c>
      <c r="AU21" s="50"/>
      <c r="AV21" s="91"/>
      <c r="AW21" s="88"/>
      <c r="AX21" s="78" t="str">
        <f>IF(OR(ISBLANK('2. Collected Data'!BB21),ISBLANK('2. Collected Data'!BB121)),"",('2. Collected Data'!BB121-'2. Collected Data'!BB21))</f>
        <v/>
      </c>
      <c r="AY21" s="75" t="str">
        <f>IF(OR(ISBLANK('2. Collected Data'!BC21),ISBLANK('2. Collected Data'!BC121)),"",('2. Collected Data'!BC121-'2. Collected Data'!BC21))</f>
        <v/>
      </c>
      <c r="AZ21" s="75" t="str">
        <f>IF(OR(ISBLANK('2. Collected Data'!BD21),ISBLANK('2. Collected Data'!BD121)),"",('2. Collected Data'!BD121-'2. Collected Data'!BD21))</f>
        <v/>
      </c>
      <c r="BA21" s="75" t="str">
        <f>IF(OR(ISBLANK('2. Collected Data'!BE21),ISBLANK('2. Collected Data'!BE121)),"",('2. Collected Data'!BE121-'2. Collected Data'!BE21))</f>
        <v/>
      </c>
      <c r="BB21" s="75" t="str">
        <f>IF(OR(ISBLANK('2. Collected Data'!BF21),ISBLANK('2. Collected Data'!BF121)),"",('2. Collected Data'!BF121-'2. Collected Data'!BF21))</f>
        <v/>
      </c>
      <c r="BC21" s="50"/>
      <c r="BD21" s="78" t="str">
        <f>IF(OR(ISBLANK('2. Collected Data'!BH21),ISBLANK('2. Collected Data'!BH121)),"",('2. Collected Data'!BH121-'2. Collected Data'!BH21))</f>
        <v/>
      </c>
      <c r="BE21" s="130"/>
      <c r="BF21" s="213"/>
    </row>
    <row r="22" spans="1:58" s="51" customFormat="1" ht="11.25" customHeight="1" x14ac:dyDescent="0.15">
      <c r="A22" s="89" t="s">
        <v>348</v>
      </c>
      <c r="B22" s="172"/>
      <c r="C22" s="45" t="str">
        <f>IF(OR(ISBLANK('2. Collected Data'!G22),ISBLANK('2. Collected Data'!G122)),"",('2. Collected Data'!G122-'2. Collected Data'!G22))</f>
        <v/>
      </c>
      <c r="D22" s="47" t="str">
        <f>IF(OR(ISBLANK('2. Collected Data'!H22),ISBLANK('2. Collected Data'!H122)),"",('2. Collected Data'!H122-'2. Collected Data'!H22))</f>
        <v/>
      </c>
      <c r="E22" s="47" t="str">
        <f>IF(OR(ISBLANK('2. Collected Data'!I22),ISBLANK('2. Collected Data'!I122)),"",('2. Collected Data'!I122-'2. Collected Data'!I22))</f>
        <v/>
      </c>
      <c r="F22" s="47" t="str">
        <f>IF(OR(ISBLANK('2. Collected Data'!J22),ISBLANK('2. Collected Data'!J122)),"",('2. Collected Data'!J122-'2. Collected Data'!J22))</f>
        <v/>
      </c>
      <c r="G22" s="47" t="str">
        <f>IF(OR(ISBLANK('2. Collected Data'!K22),ISBLANK('2. Collected Data'!K122)),"",('2. Collected Data'!K122-'2. Collected Data'!K22))</f>
        <v/>
      </c>
      <c r="H22" s="47" t="str">
        <f>IF(OR(ISBLANK('2. Collected Data'!L22),ISBLANK('2. Collected Data'!L122)),"",('2. Collected Data'!L122-'2. Collected Data'!L22))</f>
        <v/>
      </c>
      <c r="I22" s="47" t="str">
        <f>IF(OR(ISBLANK('2. Collected Data'!M22),ISBLANK('2. Collected Data'!M122)),"",('2. Collected Data'!M122-'2. Collected Data'!M22))</f>
        <v/>
      </c>
      <c r="J22" s="47" t="str">
        <f>IF(OR(ISBLANK('2. Collected Data'!N22),ISBLANK('2. Collected Data'!N122)),"",('2. Collected Data'!N122-'2. Collected Data'!N22))</f>
        <v/>
      </c>
      <c r="K22" s="47" t="str">
        <f>IF(OR(ISBLANK('2. Collected Data'!O22),ISBLANK('2. Collected Data'!O122)),"",('2. Collected Data'!O122-'2. Collected Data'!O22))</f>
        <v/>
      </c>
      <c r="L22" s="47" t="str">
        <f>IF(OR(ISBLANK('2. Collected Data'!P22),ISBLANK('2. Collected Data'!P122)),"",('2. Collected Data'!P122-'2. Collected Data'!P22))</f>
        <v/>
      </c>
      <c r="M22" s="47" t="str">
        <f>IF(OR(ISBLANK('2. Collected Data'!Q22),ISBLANK('2. Collected Data'!Q122)),"",('2. Collected Data'!Q122-'2. Collected Data'!Q22))</f>
        <v/>
      </c>
      <c r="N22" s="47" t="str">
        <f>IF(OR(ISBLANK('2. Collected Data'!R22),ISBLANK('2. Collected Data'!R122)),"",('2. Collected Data'!R122-'2. Collected Data'!R22))</f>
        <v/>
      </c>
      <c r="O22" s="47" t="str">
        <f>IF(OR(ISBLANK('2. Collected Data'!S22),ISBLANK('2. Collected Data'!S122)),"",('2. Collected Data'!S122-'2. Collected Data'!S22))</f>
        <v/>
      </c>
      <c r="P22" s="47" t="str">
        <f>IF(OR(ISBLANK('2. Collected Data'!T22),ISBLANK('2. Collected Data'!T122)),"",('2. Collected Data'!T122-'2. Collected Data'!T22))</f>
        <v/>
      </c>
      <c r="Q22" s="47" t="str">
        <f>IF(OR(ISBLANK('2. Collected Data'!U22),ISBLANK('2. Collected Data'!U122)),"",('2. Collected Data'!U122-'2. Collected Data'!U22))</f>
        <v/>
      </c>
      <c r="R22" s="47" t="str">
        <f>IF(OR(ISBLANK('2. Collected Data'!V22),ISBLANK('2. Collected Data'!V122)),"",('2. Collected Data'!V122-'2. Collected Data'!V22))</f>
        <v/>
      </c>
      <c r="S22" s="47" t="str">
        <f>IF(OR(ISBLANK('2. Collected Data'!W22),ISBLANK('2. Collected Data'!W122)),"",('2. Collected Data'!W122-'2. Collected Data'!W22))</f>
        <v/>
      </c>
      <c r="T22" s="47" t="str">
        <f>IF(OR(ISBLANK('2. Collected Data'!X22),ISBLANK('2. Collected Data'!X122)),"",('2. Collected Data'!X122-'2. Collected Data'!X22))</f>
        <v/>
      </c>
      <c r="U22" s="47" t="str">
        <f>IF(OR(ISBLANK('2. Collected Data'!Y22),ISBLANK('2. Collected Data'!Y122)),"",('2. Collected Data'!Y122-'2. Collected Data'!Y22))</f>
        <v/>
      </c>
      <c r="V22" s="47" t="str">
        <f>IF(OR(ISBLANK('2. Collected Data'!Z22),ISBLANK('2. Collected Data'!Z122)),"",('2. Collected Data'!Z122-'2. Collected Data'!Z22))</f>
        <v/>
      </c>
      <c r="W22" s="80" t="str">
        <f>IF(OR(ISBLANK('2. Collected Data'!AA22),ISBLANK('2. Collected Data'!AA122)),"",('2. Collected Data'!AA122-'2. Collected Data'!AA22))</f>
        <v/>
      </c>
      <c r="X22" s="80" t="str">
        <f>IF(OR(ISBLANK('2. Collected Data'!AB22),ISBLANK('2. Collected Data'!AB122)),"",('2. Collected Data'!AB122-'2. Collected Data'!AB22))</f>
        <v/>
      </c>
      <c r="Y22" s="80" t="str">
        <f>IF(OR(ISBLANK('2. Collected Data'!AC22),ISBLANK('2. Collected Data'!AC122)),"",('2. Collected Data'!AC122-'2. Collected Data'!AC22))</f>
        <v/>
      </c>
      <c r="Z22" s="47" t="str">
        <f>IF(OR(ISBLANK('2. Collected Data'!AD22),ISBLANK('2. Collected Data'!AD122)),"",('2. Collected Data'!AD122-'2. Collected Data'!AD22))</f>
        <v/>
      </c>
      <c r="AA22" s="47" t="str">
        <f>IF(OR(ISBLANK('2. Collected Data'!AE22),ISBLANK('2. Collected Data'!AE122)),"",('2. Collected Data'!AE122-'2. Collected Data'!AE22))</f>
        <v/>
      </c>
      <c r="AB22" s="47" t="str">
        <f>IF(OR(ISBLANK('2. Collected Data'!AF22),ISBLANK('2. Collected Data'!AF122)),"",('2. Collected Data'!AF122-'2. Collected Data'!AF22))</f>
        <v/>
      </c>
      <c r="AC22" s="85" t="str">
        <f>IF(OR(ISBLANK('2. Collected Data'!AG22),ISBLANK('2. Collected Data'!AG122)),"",('2. Collected Data'!AG122-'2. Collected Data'!AG22))</f>
        <v/>
      </c>
      <c r="AD22" s="88"/>
      <c r="AE22" s="121" t="str">
        <f>IF(OR(ISBLANK('2. Collected Data'!AI22),ISBLANK('2. Collected Data'!AI122)),"",('2. Collected Data'!AI122-'2. Collected Data'!AI22))</f>
        <v/>
      </c>
      <c r="AF22" s="47" t="str">
        <f>IF(OR(ISBLANK('2. Collected Data'!AJ22),ISBLANK('2. Collected Data'!AJ122)),"",('2. Collected Data'!AJ122-'2. Collected Data'!AJ22))</f>
        <v/>
      </c>
      <c r="AG22" s="47" t="str">
        <f>IF(OR(ISBLANK('2. Collected Data'!AK22),ISBLANK('2. Collected Data'!AK122)),"",('2. Collected Data'!AK122-'2. Collected Data'!AK22))</f>
        <v/>
      </c>
      <c r="AH22" s="47" t="str">
        <f>IF(OR(ISBLANK('2. Collected Data'!AL22),ISBLANK('2. Collected Data'!AL122)),"",('2. Collected Data'!AL122-'2. Collected Data'!AL22))</f>
        <v/>
      </c>
      <c r="AI22" s="47" t="str">
        <f>IF(OR(ISBLANK('2. Collected Data'!AM22),ISBLANK('2. Collected Data'!AM122)),"",('2. Collected Data'!AM122-'2. Collected Data'!AM22))</f>
        <v/>
      </c>
      <c r="AJ22" s="122"/>
      <c r="AK22" s="47" t="str">
        <f>IF(OR(ISBLANK('2. Collected Data'!AO22),ISBLANK('2. Collected Data'!AO122)),"",('2. Collected Data'!AO122-'2. Collected Data'!AO22))</f>
        <v/>
      </c>
      <c r="AL22" s="47" t="str">
        <f>IF(OR(ISBLANK('2. Collected Data'!AP22),ISBLANK('2. Collected Data'!AP122)),"",('2. Collected Data'!AP122-'2. Collected Data'!AP22))</f>
        <v/>
      </c>
      <c r="AM22" s="47" t="str">
        <f>IF(OR(ISBLANK('2. Collected Data'!AQ22),ISBLANK('2. Collected Data'!AQ122)),"",('2. Collected Data'!AQ122-'2. Collected Data'!AQ22))</f>
        <v/>
      </c>
      <c r="AN22" s="47" t="str">
        <f>IF(OR(ISBLANK('2. Collected Data'!AR22),ISBLANK('2. Collected Data'!AR122)),"",('2. Collected Data'!AR122-'2. Collected Data'!AR22))</f>
        <v/>
      </c>
      <c r="AO22" s="47" t="str">
        <f>IF(OR(ISBLANK('2. Collected Data'!AS22),ISBLANK('2. Collected Data'!AS122)),"",('2. Collected Data'!AS122-'2. Collected Data'!AS22))</f>
        <v/>
      </c>
      <c r="AP22" s="47" t="str">
        <f>IF(OR(ISBLANK('2. Collected Data'!AT22),ISBLANK('2. Collected Data'!AT122)),"",('2. Collected Data'!AT122-'2. Collected Data'!AT22))</f>
        <v/>
      </c>
      <c r="AQ22" s="85" t="str">
        <f>IF(OR(ISBLANK('2. Collected Data'!AU22),ISBLANK('2. Collected Data'!AU122)),"",('2. Collected Data'!AU122-'2. Collected Data'!AU22))</f>
        <v/>
      </c>
      <c r="AR22" s="88"/>
      <c r="AS22" s="80" t="str">
        <f>IF(OR(ISBLANK('2. Collected Data'!AW22),ISBLANK('2. Collected Data'!AW122)),"",('2. Collected Data'!AW122-'2. Collected Data'!AW22))</f>
        <v/>
      </c>
      <c r="AT22" s="80" t="str">
        <f>IF(OR(ISBLANK('2. Collected Data'!AX22),ISBLANK('2. Collected Data'!AX122)),"",('2. Collected Data'!AX122-'2. Collected Data'!AX22))</f>
        <v/>
      </c>
      <c r="AU22" s="50"/>
      <c r="AV22" s="91"/>
      <c r="AW22" s="88"/>
      <c r="AX22" s="78" t="str">
        <f>IF(OR(ISBLANK('2. Collected Data'!BB22),ISBLANK('2. Collected Data'!BB122)),"",('2. Collected Data'!BB122-'2. Collected Data'!BB22))</f>
        <v/>
      </c>
      <c r="AY22" s="75" t="str">
        <f>IF(OR(ISBLANK('2. Collected Data'!BC22),ISBLANK('2. Collected Data'!BC122)),"",('2. Collected Data'!BC122-'2. Collected Data'!BC22))</f>
        <v/>
      </c>
      <c r="AZ22" s="75" t="str">
        <f>IF(OR(ISBLANK('2. Collected Data'!BD22),ISBLANK('2. Collected Data'!BD122)),"",('2. Collected Data'!BD122-'2. Collected Data'!BD22))</f>
        <v/>
      </c>
      <c r="BA22" s="75" t="str">
        <f>IF(OR(ISBLANK('2. Collected Data'!BE22),ISBLANK('2. Collected Data'!BE122)),"",('2. Collected Data'!BE122-'2. Collected Data'!BE22))</f>
        <v/>
      </c>
      <c r="BB22" s="75" t="str">
        <f>IF(OR(ISBLANK('2. Collected Data'!BF22),ISBLANK('2. Collected Data'!BF122)),"",('2. Collected Data'!BF122-'2. Collected Data'!BF22))</f>
        <v/>
      </c>
      <c r="BC22" s="50"/>
      <c r="BD22" s="78" t="str">
        <f>IF(OR(ISBLANK('2. Collected Data'!BH22),ISBLANK('2. Collected Data'!BH122)),"",('2. Collected Data'!BH122-'2. Collected Data'!BH22))</f>
        <v/>
      </c>
      <c r="BE22" s="130"/>
      <c r="BF22" s="213"/>
    </row>
    <row r="23" spans="1:58" s="51" customFormat="1" ht="11.25" customHeight="1" x14ac:dyDescent="0.15">
      <c r="A23" s="89" t="s">
        <v>349</v>
      </c>
      <c r="B23" s="172"/>
      <c r="C23" s="45" t="str">
        <f>IF(OR(ISBLANK('2. Collected Data'!G23),ISBLANK('2. Collected Data'!G123)),"",('2. Collected Data'!G123-'2. Collected Data'!G23))</f>
        <v/>
      </c>
      <c r="D23" s="47" t="str">
        <f>IF(OR(ISBLANK('2. Collected Data'!H23),ISBLANK('2. Collected Data'!H123)),"",('2. Collected Data'!H123-'2. Collected Data'!H23))</f>
        <v/>
      </c>
      <c r="E23" s="47" t="str">
        <f>IF(OR(ISBLANK('2. Collected Data'!I23),ISBLANK('2. Collected Data'!I123)),"",('2. Collected Data'!I123-'2. Collected Data'!I23))</f>
        <v/>
      </c>
      <c r="F23" s="47" t="str">
        <f>IF(OR(ISBLANK('2. Collected Data'!J23),ISBLANK('2. Collected Data'!J123)),"",('2. Collected Data'!J123-'2. Collected Data'!J23))</f>
        <v/>
      </c>
      <c r="G23" s="47" t="str">
        <f>IF(OR(ISBLANK('2. Collected Data'!K23),ISBLANK('2. Collected Data'!K123)),"",('2. Collected Data'!K123-'2. Collected Data'!K23))</f>
        <v/>
      </c>
      <c r="H23" s="47" t="str">
        <f>IF(OR(ISBLANK('2. Collected Data'!L23),ISBLANK('2. Collected Data'!L123)),"",('2. Collected Data'!L123-'2. Collected Data'!L23))</f>
        <v/>
      </c>
      <c r="I23" s="47" t="str">
        <f>IF(OR(ISBLANK('2. Collected Data'!M23),ISBLANK('2. Collected Data'!M123)),"",('2. Collected Data'!M123-'2. Collected Data'!M23))</f>
        <v/>
      </c>
      <c r="J23" s="47" t="str">
        <f>IF(OR(ISBLANK('2. Collected Data'!N23),ISBLANK('2. Collected Data'!N123)),"",('2. Collected Data'!N123-'2. Collected Data'!N23))</f>
        <v/>
      </c>
      <c r="K23" s="47" t="str">
        <f>IF(OR(ISBLANK('2. Collected Data'!O23),ISBLANK('2. Collected Data'!O123)),"",('2. Collected Data'!O123-'2. Collected Data'!O23))</f>
        <v/>
      </c>
      <c r="L23" s="47" t="str">
        <f>IF(OR(ISBLANK('2. Collected Data'!P23),ISBLANK('2. Collected Data'!P123)),"",('2. Collected Data'!P123-'2. Collected Data'!P23))</f>
        <v/>
      </c>
      <c r="M23" s="47" t="str">
        <f>IF(OR(ISBLANK('2. Collected Data'!Q23),ISBLANK('2. Collected Data'!Q123)),"",('2. Collected Data'!Q123-'2. Collected Data'!Q23))</f>
        <v/>
      </c>
      <c r="N23" s="47" t="str">
        <f>IF(OR(ISBLANK('2. Collected Data'!R23),ISBLANK('2. Collected Data'!R123)),"",('2. Collected Data'!R123-'2. Collected Data'!R23))</f>
        <v/>
      </c>
      <c r="O23" s="47" t="str">
        <f>IF(OR(ISBLANK('2. Collected Data'!S23),ISBLANK('2. Collected Data'!S123)),"",('2. Collected Data'!S123-'2. Collected Data'!S23))</f>
        <v/>
      </c>
      <c r="P23" s="47" t="str">
        <f>IF(OR(ISBLANK('2. Collected Data'!T23),ISBLANK('2. Collected Data'!T123)),"",('2. Collected Data'!T123-'2. Collected Data'!T23))</f>
        <v/>
      </c>
      <c r="Q23" s="47" t="str">
        <f>IF(OR(ISBLANK('2. Collected Data'!U23),ISBLANK('2. Collected Data'!U123)),"",('2. Collected Data'!U123-'2. Collected Data'!U23))</f>
        <v/>
      </c>
      <c r="R23" s="47" t="str">
        <f>IF(OR(ISBLANK('2. Collected Data'!V23),ISBLANK('2. Collected Data'!V123)),"",('2. Collected Data'!V123-'2. Collected Data'!V23))</f>
        <v/>
      </c>
      <c r="S23" s="47" t="str">
        <f>IF(OR(ISBLANK('2. Collected Data'!W23),ISBLANK('2. Collected Data'!W123)),"",('2. Collected Data'!W123-'2. Collected Data'!W23))</f>
        <v/>
      </c>
      <c r="T23" s="47" t="str">
        <f>IF(OR(ISBLANK('2. Collected Data'!X23),ISBLANK('2. Collected Data'!X123)),"",('2. Collected Data'!X123-'2. Collected Data'!X23))</f>
        <v/>
      </c>
      <c r="U23" s="47" t="str">
        <f>IF(OR(ISBLANK('2. Collected Data'!Y23),ISBLANK('2. Collected Data'!Y123)),"",('2. Collected Data'!Y123-'2. Collected Data'!Y23))</f>
        <v/>
      </c>
      <c r="V23" s="47" t="str">
        <f>IF(OR(ISBLANK('2. Collected Data'!Z23),ISBLANK('2. Collected Data'!Z123)),"",('2. Collected Data'!Z123-'2. Collected Data'!Z23))</f>
        <v/>
      </c>
      <c r="W23" s="80" t="str">
        <f>IF(OR(ISBLANK('2. Collected Data'!AA23),ISBLANK('2. Collected Data'!AA123)),"",('2. Collected Data'!AA123-'2. Collected Data'!AA23))</f>
        <v/>
      </c>
      <c r="X23" s="80" t="str">
        <f>IF(OR(ISBLANK('2. Collected Data'!AB23),ISBLANK('2. Collected Data'!AB123)),"",('2. Collected Data'!AB123-'2. Collected Data'!AB23))</f>
        <v/>
      </c>
      <c r="Y23" s="80" t="str">
        <f>IF(OR(ISBLANK('2. Collected Data'!AC23),ISBLANK('2. Collected Data'!AC123)),"",('2. Collected Data'!AC123-'2. Collected Data'!AC23))</f>
        <v/>
      </c>
      <c r="Z23" s="47" t="str">
        <f>IF(OR(ISBLANK('2. Collected Data'!AD23),ISBLANK('2. Collected Data'!AD123)),"",('2. Collected Data'!AD123-'2. Collected Data'!AD23))</f>
        <v/>
      </c>
      <c r="AA23" s="47" t="str">
        <f>IF(OR(ISBLANK('2. Collected Data'!AE23),ISBLANK('2. Collected Data'!AE123)),"",('2. Collected Data'!AE123-'2. Collected Data'!AE23))</f>
        <v/>
      </c>
      <c r="AB23" s="47" t="str">
        <f>IF(OR(ISBLANK('2. Collected Data'!AF23),ISBLANK('2. Collected Data'!AF123)),"",('2. Collected Data'!AF123-'2. Collected Data'!AF23))</f>
        <v/>
      </c>
      <c r="AC23" s="85" t="str">
        <f>IF(OR(ISBLANK('2. Collected Data'!AG23),ISBLANK('2. Collected Data'!AG123)),"",('2. Collected Data'!AG123-'2. Collected Data'!AG23))</f>
        <v/>
      </c>
      <c r="AD23" s="88"/>
      <c r="AE23" s="121" t="str">
        <f>IF(OR(ISBLANK('2. Collected Data'!AI23),ISBLANK('2. Collected Data'!AI123)),"",('2. Collected Data'!AI123-'2. Collected Data'!AI23))</f>
        <v/>
      </c>
      <c r="AF23" s="47" t="str">
        <f>IF(OR(ISBLANK('2. Collected Data'!AJ23),ISBLANK('2. Collected Data'!AJ123)),"",('2. Collected Data'!AJ123-'2. Collected Data'!AJ23))</f>
        <v/>
      </c>
      <c r="AG23" s="47" t="str">
        <f>IF(OR(ISBLANK('2. Collected Data'!AK23),ISBLANK('2. Collected Data'!AK123)),"",('2. Collected Data'!AK123-'2. Collected Data'!AK23))</f>
        <v/>
      </c>
      <c r="AH23" s="47" t="str">
        <f>IF(OR(ISBLANK('2. Collected Data'!AL23),ISBLANK('2. Collected Data'!AL123)),"",('2. Collected Data'!AL123-'2. Collected Data'!AL23))</f>
        <v/>
      </c>
      <c r="AI23" s="47" t="str">
        <f>IF(OR(ISBLANK('2. Collected Data'!AM23),ISBLANK('2. Collected Data'!AM123)),"",('2. Collected Data'!AM123-'2. Collected Data'!AM23))</f>
        <v/>
      </c>
      <c r="AJ23" s="122"/>
      <c r="AK23" s="47" t="str">
        <f>IF(OR(ISBLANK('2. Collected Data'!AO23),ISBLANK('2. Collected Data'!AO123)),"",('2. Collected Data'!AO123-'2. Collected Data'!AO23))</f>
        <v/>
      </c>
      <c r="AL23" s="47" t="str">
        <f>IF(OR(ISBLANK('2. Collected Data'!AP23),ISBLANK('2. Collected Data'!AP123)),"",('2. Collected Data'!AP123-'2. Collected Data'!AP23))</f>
        <v/>
      </c>
      <c r="AM23" s="47" t="str">
        <f>IF(OR(ISBLANK('2. Collected Data'!AQ23),ISBLANK('2. Collected Data'!AQ123)),"",('2. Collected Data'!AQ123-'2. Collected Data'!AQ23))</f>
        <v/>
      </c>
      <c r="AN23" s="47" t="str">
        <f>IF(OR(ISBLANK('2. Collected Data'!AR23),ISBLANK('2. Collected Data'!AR123)),"",('2. Collected Data'!AR123-'2. Collected Data'!AR23))</f>
        <v/>
      </c>
      <c r="AO23" s="47" t="str">
        <f>IF(OR(ISBLANK('2. Collected Data'!AS23),ISBLANK('2. Collected Data'!AS123)),"",('2. Collected Data'!AS123-'2. Collected Data'!AS23))</f>
        <v/>
      </c>
      <c r="AP23" s="47" t="str">
        <f>IF(OR(ISBLANK('2. Collected Data'!AT23),ISBLANK('2. Collected Data'!AT123)),"",('2. Collected Data'!AT123-'2. Collected Data'!AT23))</f>
        <v/>
      </c>
      <c r="AQ23" s="85" t="str">
        <f>IF(OR(ISBLANK('2. Collected Data'!AU23),ISBLANK('2. Collected Data'!AU123)),"",('2. Collected Data'!AU123-'2. Collected Data'!AU23))</f>
        <v/>
      </c>
      <c r="AR23" s="88"/>
      <c r="AS23" s="80" t="str">
        <f>IF(OR(ISBLANK('2. Collected Data'!AW23),ISBLANK('2. Collected Data'!AW123)),"",('2. Collected Data'!AW123-'2. Collected Data'!AW23))</f>
        <v/>
      </c>
      <c r="AT23" s="80" t="str">
        <f>IF(OR(ISBLANK('2. Collected Data'!AX23),ISBLANK('2. Collected Data'!AX123)),"",('2. Collected Data'!AX123-'2. Collected Data'!AX23))</f>
        <v/>
      </c>
      <c r="AU23" s="50"/>
      <c r="AV23" s="91"/>
      <c r="AW23" s="88"/>
      <c r="AX23" s="78" t="str">
        <f>IF(OR(ISBLANK('2. Collected Data'!BB23),ISBLANK('2. Collected Data'!BB123)),"",('2. Collected Data'!BB123-'2. Collected Data'!BB23))</f>
        <v/>
      </c>
      <c r="AY23" s="75" t="str">
        <f>IF(OR(ISBLANK('2. Collected Data'!BC23),ISBLANK('2. Collected Data'!BC123)),"",('2. Collected Data'!BC123-'2. Collected Data'!BC23))</f>
        <v/>
      </c>
      <c r="AZ23" s="75" t="str">
        <f>IF(OR(ISBLANK('2. Collected Data'!BD23),ISBLANK('2. Collected Data'!BD123)),"",('2. Collected Data'!BD123-'2. Collected Data'!BD23))</f>
        <v/>
      </c>
      <c r="BA23" s="75" t="str">
        <f>IF(OR(ISBLANK('2. Collected Data'!BE23),ISBLANK('2. Collected Data'!BE123)),"",('2. Collected Data'!BE123-'2. Collected Data'!BE23))</f>
        <v/>
      </c>
      <c r="BB23" s="75" t="str">
        <f>IF(OR(ISBLANK('2. Collected Data'!BF23),ISBLANK('2. Collected Data'!BF123)),"",('2. Collected Data'!BF123-'2. Collected Data'!BF23))</f>
        <v/>
      </c>
      <c r="BC23" s="50"/>
      <c r="BD23" s="78" t="str">
        <f>IF(OR(ISBLANK('2. Collected Data'!BH23),ISBLANK('2. Collected Data'!BH123)),"",('2. Collected Data'!BH123-'2. Collected Data'!BH23))</f>
        <v/>
      </c>
      <c r="BE23" s="130"/>
      <c r="BF23" s="213"/>
    </row>
    <row r="24" spans="1:58" s="51" customFormat="1" ht="11.25" customHeight="1" x14ac:dyDescent="0.15">
      <c r="A24" s="89" t="s">
        <v>350</v>
      </c>
      <c r="B24" s="172"/>
      <c r="C24" s="45" t="str">
        <f>IF(OR(ISBLANK('2. Collected Data'!G24),ISBLANK('2. Collected Data'!G124)),"",('2. Collected Data'!G124-'2. Collected Data'!G24))</f>
        <v/>
      </c>
      <c r="D24" s="47" t="str">
        <f>IF(OR(ISBLANK('2. Collected Data'!H24),ISBLANK('2. Collected Data'!H124)),"",('2. Collected Data'!H124-'2. Collected Data'!H24))</f>
        <v/>
      </c>
      <c r="E24" s="47" t="str">
        <f>IF(OR(ISBLANK('2. Collected Data'!I24),ISBLANK('2. Collected Data'!I124)),"",('2. Collected Data'!I124-'2. Collected Data'!I24))</f>
        <v/>
      </c>
      <c r="F24" s="47" t="str">
        <f>IF(OR(ISBLANK('2. Collected Data'!J24),ISBLANK('2. Collected Data'!J124)),"",('2. Collected Data'!J124-'2. Collected Data'!J24))</f>
        <v/>
      </c>
      <c r="G24" s="47" t="str">
        <f>IF(OR(ISBLANK('2. Collected Data'!K24),ISBLANK('2. Collected Data'!K124)),"",('2. Collected Data'!K124-'2. Collected Data'!K24))</f>
        <v/>
      </c>
      <c r="H24" s="47" t="str">
        <f>IF(OR(ISBLANK('2. Collected Data'!L24),ISBLANK('2. Collected Data'!L124)),"",('2. Collected Data'!L124-'2. Collected Data'!L24))</f>
        <v/>
      </c>
      <c r="I24" s="47" t="str">
        <f>IF(OR(ISBLANK('2. Collected Data'!M24),ISBLANK('2. Collected Data'!M124)),"",('2. Collected Data'!M124-'2. Collected Data'!M24))</f>
        <v/>
      </c>
      <c r="J24" s="47" t="str">
        <f>IF(OR(ISBLANK('2. Collected Data'!N24),ISBLANK('2. Collected Data'!N124)),"",('2. Collected Data'!N124-'2. Collected Data'!N24))</f>
        <v/>
      </c>
      <c r="K24" s="47" t="str">
        <f>IF(OR(ISBLANK('2. Collected Data'!O24),ISBLANK('2. Collected Data'!O124)),"",('2. Collected Data'!O124-'2. Collected Data'!O24))</f>
        <v/>
      </c>
      <c r="L24" s="47" t="str">
        <f>IF(OR(ISBLANK('2. Collected Data'!P24),ISBLANK('2. Collected Data'!P124)),"",('2. Collected Data'!P124-'2. Collected Data'!P24))</f>
        <v/>
      </c>
      <c r="M24" s="47" t="str">
        <f>IF(OR(ISBLANK('2. Collected Data'!Q24),ISBLANK('2. Collected Data'!Q124)),"",('2. Collected Data'!Q124-'2. Collected Data'!Q24))</f>
        <v/>
      </c>
      <c r="N24" s="47" t="str">
        <f>IF(OR(ISBLANK('2. Collected Data'!R24),ISBLANK('2. Collected Data'!R124)),"",('2. Collected Data'!R124-'2. Collected Data'!R24))</f>
        <v/>
      </c>
      <c r="O24" s="47" t="str">
        <f>IF(OR(ISBLANK('2. Collected Data'!S24),ISBLANK('2. Collected Data'!S124)),"",('2. Collected Data'!S124-'2. Collected Data'!S24))</f>
        <v/>
      </c>
      <c r="P24" s="47" t="str">
        <f>IF(OR(ISBLANK('2. Collected Data'!T24),ISBLANK('2. Collected Data'!T124)),"",('2. Collected Data'!T124-'2. Collected Data'!T24))</f>
        <v/>
      </c>
      <c r="Q24" s="47" t="str">
        <f>IF(OR(ISBLANK('2. Collected Data'!U24),ISBLANK('2. Collected Data'!U124)),"",('2. Collected Data'!U124-'2. Collected Data'!U24))</f>
        <v/>
      </c>
      <c r="R24" s="47" t="str">
        <f>IF(OR(ISBLANK('2. Collected Data'!V24),ISBLANK('2. Collected Data'!V124)),"",('2. Collected Data'!V124-'2. Collected Data'!V24))</f>
        <v/>
      </c>
      <c r="S24" s="47" t="str">
        <f>IF(OR(ISBLANK('2. Collected Data'!W24),ISBLANK('2. Collected Data'!W124)),"",('2. Collected Data'!W124-'2. Collected Data'!W24))</f>
        <v/>
      </c>
      <c r="T24" s="47" t="str">
        <f>IF(OR(ISBLANK('2. Collected Data'!X24),ISBLANK('2. Collected Data'!X124)),"",('2. Collected Data'!X124-'2. Collected Data'!X24))</f>
        <v/>
      </c>
      <c r="U24" s="47" t="str">
        <f>IF(OR(ISBLANK('2. Collected Data'!Y24),ISBLANK('2. Collected Data'!Y124)),"",('2. Collected Data'!Y124-'2. Collected Data'!Y24))</f>
        <v/>
      </c>
      <c r="V24" s="47" t="str">
        <f>IF(OR(ISBLANK('2. Collected Data'!Z24),ISBLANK('2. Collected Data'!Z124)),"",('2. Collected Data'!Z124-'2. Collected Data'!Z24))</f>
        <v/>
      </c>
      <c r="W24" s="80" t="str">
        <f>IF(OR(ISBLANK('2. Collected Data'!AA24),ISBLANK('2. Collected Data'!AA124)),"",('2. Collected Data'!AA124-'2. Collected Data'!AA24))</f>
        <v/>
      </c>
      <c r="X24" s="80" t="str">
        <f>IF(OR(ISBLANK('2. Collected Data'!AB24),ISBLANK('2. Collected Data'!AB124)),"",('2. Collected Data'!AB124-'2. Collected Data'!AB24))</f>
        <v/>
      </c>
      <c r="Y24" s="80" t="str">
        <f>IF(OR(ISBLANK('2. Collected Data'!AC24),ISBLANK('2. Collected Data'!AC124)),"",('2. Collected Data'!AC124-'2. Collected Data'!AC24))</f>
        <v/>
      </c>
      <c r="Z24" s="47" t="str">
        <f>IF(OR(ISBLANK('2. Collected Data'!AD24),ISBLANK('2. Collected Data'!AD124)),"",('2. Collected Data'!AD124-'2. Collected Data'!AD24))</f>
        <v/>
      </c>
      <c r="AA24" s="47" t="str">
        <f>IF(OR(ISBLANK('2. Collected Data'!AE24),ISBLANK('2. Collected Data'!AE124)),"",('2. Collected Data'!AE124-'2. Collected Data'!AE24))</f>
        <v/>
      </c>
      <c r="AB24" s="47" t="str">
        <f>IF(OR(ISBLANK('2. Collected Data'!AF24),ISBLANK('2. Collected Data'!AF124)),"",('2. Collected Data'!AF124-'2. Collected Data'!AF24))</f>
        <v/>
      </c>
      <c r="AC24" s="85" t="str">
        <f>IF(OR(ISBLANK('2. Collected Data'!AG24),ISBLANK('2. Collected Data'!AG124)),"",('2. Collected Data'!AG124-'2. Collected Data'!AG24))</f>
        <v/>
      </c>
      <c r="AD24" s="88"/>
      <c r="AE24" s="121" t="str">
        <f>IF(OR(ISBLANK('2. Collected Data'!AI24),ISBLANK('2. Collected Data'!AI124)),"",('2. Collected Data'!AI124-'2. Collected Data'!AI24))</f>
        <v/>
      </c>
      <c r="AF24" s="47" t="str">
        <f>IF(OR(ISBLANK('2. Collected Data'!AJ24),ISBLANK('2. Collected Data'!AJ124)),"",('2. Collected Data'!AJ124-'2. Collected Data'!AJ24))</f>
        <v/>
      </c>
      <c r="AG24" s="47" t="str">
        <f>IF(OR(ISBLANK('2. Collected Data'!AK24),ISBLANK('2. Collected Data'!AK124)),"",('2. Collected Data'!AK124-'2. Collected Data'!AK24))</f>
        <v/>
      </c>
      <c r="AH24" s="47" t="str">
        <f>IF(OR(ISBLANK('2. Collected Data'!AL24),ISBLANK('2. Collected Data'!AL124)),"",('2. Collected Data'!AL124-'2. Collected Data'!AL24))</f>
        <v/>
      </c>
      <c r="AI24" s="47" t="str">
        <f>IF(OR(ISBLANK('2. Collected Data'!AM24),ISBLANK('2. Collected Data'!AM124)),"",('2. Collected Data'!AM124-'2. Collected Data'!AM24))</f>
        <v/>
      </c>
      <c r="AJ24" s="122"/>
      <c r="AK24" s="47" t="str">
        <f>IF(OR(ISBLANK('2. Collected Data'!AO24),ISBLANK('2. Collected Data'!AO124)),"",('2. Collected Data'!AO124-'2. Collected Data'!AO24))</f>
        <v/>
      </c>
      <c r="AL24" s="47" t="str">
        <f>IF(OR(ISBLANK('2. Collected Data'!AP24),ISBLANK('2. Collected Data'!AP124)),"",('2. Collected Data'!AP124-'2. Collected Data'!AP24))</f>
        <v/>
      </c>
      <c r="AM24" s="47" t="str">
        <f>IF(OR(ISBLANK('2. Collected Data'!AQ24),ISBLANK('2. Collected Data'!AQ124)),"",('2. Collected Data'!AQ124-'2. Collected Data'!AQ24))</f>
        <v/>
      </c>
      <c r="AN24" s="47" t="str">
        <f>IF(OR(ISBLANK('2. Collected Data'!AR24),ISBLANK('2. Collected Data'!AR124)),"",('2. Collected Data'!AR124-'2. Collected Data'!AR24))</f>
        <v/>
      </c>
      <c r="AO24" s="47" t="str">
        <f>IF(OR(ISBLANK('2. Collected Data'!AS24),ISBLANK('2. Collected Data'!AS124)),"",('2. Collected Data'!AS124-'2. Collected Data'!AS24))</f>
        <v/>
      </c>
      <c r="AP24" s="47" t="str">
        <f>IF(OR(ISBLANK('2. Collected Data'!AT24),ISBLANK('2. Collected Data'!AT124)),"",('2. Collected Data'!AT124-'2. Collected Data'!AT24))</f>
        <v/>
      </c>
      <c r="AQ24" s="85" t="str">
        <f>IF(OR(ISBLANK('2. Collected Data'!AU24),ISBLANK('2. Collected Data'!AU124)),"",('2. Collected Data'!AU124-'2. Collected Data'!AU24))</f>
        <v/>
      </c>
      <c r="AR24" s="88"/>
      <c r="AS24" s="80" t="str">
        <f>IF(OR(ISBLANK('2. Collected Data'!AW24),ISBLANK('2. Collected Data'!AW124)),"",('2. Collected Data'!AW124-'2. Collected Data'!AW24))</f>
        <v/>
      </c>
      <c r="AT24" s="80" t="str">
        <f>IF(OR(ISBLANK('2. Collected Data'!AX24),ISBLANK('2. Collected Data'!AX124)),"",('2. Collected Data'!AX124-'2. Collected Data'!AX24))</f>
        <v/>
      </c>
      <c r="AU24" s="50"/>
      <c r="AV24" s="91"/>
      <c r="AW24" s="88"/>
      <c r="AX24" s="78" t="str">
        <f>IF(OR(ISBLANK('2. Collected Data'!BB24),ISBLANK('2. Collected Data'!BB124)),"",('2. Collected Data'!BB124-'2. Collected Data'!BB24))</f>
        <v/>
      </c>
      <c r="AY24" s="75" t="str">
        <f>IF(OR(ISBLANK('2. Collected Data'!BC24),ISBLANK('2. Collected Data'!BC124)),"",('2. Collected Data'!BC124-'2. Collected Data'!BC24))</f>
        <v/>
      </c>
      <c r="AZ24" s="75" t="str">
        <f>IF(OR(ISBLANK('2. Collected Data'!BD24),ISBLANK('2. Collected Data'!BD124)),"",('2. Collected Data'!BD124-'2. Collected Data'!BD24))</f>
        <v/>
      </c>
      <c r="BA24" s="75" t="str">
        <f>IF(OR(ISBLANK('2. Collected Data'!BE24),ISBLANK('2. Collected Data'!BE124)),"",('2. Collected Data'!BE124-'2. Collected Data'!BE24))</f>
        <v/>
      </c>
      <c r="BB24" s="75" t="str">
        <f>IF(OR(ISBLANK('2. Collected Data'!BF24),ISBLANK('2. Collected Data'!BF124)),"",('2. Collected Data'!BF124-'2. Collected Data'!BF24))</f>
        <v/>
      </c>
      <c r="BC24" s="50"/>
      <c r="BD24" s="78" t="str">
        <f>IF(OR(ISBLANK('2. Collected Data'!BH24),ISBLANK('2. Collected Data'!BH124)),"",('2. Collected Data'!BH124-'2. Collected Data'!BH24))</f>
        <v/>
      </c>
      <c r="BE24" s="130"/>
      <c r="BF24" s="213"/>
    </row>
    <row r="25" spans="1:58" s="140" customFormat="1" ht="11.25" customHeight="1" x14ac:dyDescent="0.15">
      <c r="A25" s="89" t="s">
        <v>351</v>
      </c>
      <c r="B25" s="172"/>
      <c r="C25" s="129" t="str">
        <f>IF(OR(ISBLANK('2. Collected Data'!G25),ISBLANK('2. Collected Data'!G125)),"",('2. Collected Data'!G125-'2. Collected Data'!G25))</f>
        <v/>
      </c>
      <c r="D25" s="130" t="str">
        <f>IF(OR(ISBLANK('2. Collected Data'!H25),ISBLANK('2. Collected Data'!H125)),"",('2. Collected Data'!H125-'2. Collected Data'!H25))</f>
        <v/>
      </c>
      <c r="E25" s="130" t="str">
        <f>IF(OR(ISBLANK('2. Collected Data'!I25),ISBLANK('2. Collected Data'!I125)),"",('2. Collected Data'!I125-'2. Collected Data'!I25))</f>
        <v/>
      </c>
      <c r="F25" s="130" t="str">
        <f>IF(OR(ISBLANK('2. Collected Data'!J25),ISBLANK('2. Collected Data'!J125)),"",('2. Collected Data'!J125-'2. Collected Data'!J25))</f>
        <v/>
      </c>
      <c r="G25" s="130" t="str">
        <f>IF(OR(ISBLANK('2. Collected Data'!K25),ISBLANK('2. Collected Data'!K125)),"",('2. Collected Data'!K125-'2. Collected Data'!K25))</f>
        <v/>
      </c>
      <c r="H25" s="130" t="str">
        <f>IF(OR(ISBLANK('2. Collected Data'!L25),ISBLANK('2. Collected Data'!L125)),"",('2. Collected Data'!L125-'2. Collected Data'!L25))</f>
        <v/>
      </c>
      <c r="I25" s="130" t="str">
        <f>IF(OR(ISBLANK('2. Collected Data'!M25),ISBLANK('2. Collected Data'!M125)),"",('2. Collected Data'!M125-'2. Collected Data'!M25))</f>
        <v/>
      </c>
      <c r="J25" s="130" t="str">
        <f>IF(OR(ISBLANK('2. Collected Data'!N25),ISBLANK('2. Collected Data'!N125)),"",('2. Collected Data'!N125-'2. Collected Data'!N25))</f>
        <v/>
      </c>
      <c r="K25" s="130" t="str">
        <f>IF(OR(ISBLANK('2. Collected Data'!O25),ISBLANK('2. Collected Data'!O125)),"",('2. Collected Data'!O125-'2. Collected Data'!O25))</f>
        <v/>
      </c>
      <c r="L25" s="130" t="str">
        <f>IF(OR(ISBLANK('2. Collected Data'!P25),ISBLANK('2. Collected Data'!P125)),"",('2. Collected Data'!P125-'2. Collected Data'!P25))</f>
        <v/>
      </c>
      <c r="M25" s="130" t="str">
        <f>IF(OR(ISBLANK('2. Collected Data'!Q25),ISBLANK('2. Collected Data'!Q125)),"",('2. Collected Data'!Q125-'2. Collected Data'!Q25))</f>
        <v/>
      </c>
      <c r="N25" s="130" t="str">
        <f>IF(OR(ISBLANK('2. Collected Data'!R25),ISBLANK('2. Collected Data'!R125)),"",('2. Collected Data'!R125-'2. Collected Data'!R25))</f>
        <v/>
      </c>
      <c r="O25" s="130" t="str">
        <f>IF(OR(ISBLANK('2. Collected Data'!S25),ISBLANK('2. Collected Data'!S125)),"",('2. Collected Data'!S125-'2. Collected Data'!S25))</f>
        <v/>
      </c>
      <c r="P25" s="130" t="str">
        <f>IF(OR(ISBLANK('2. Collected Data'!T25),ISBLANK('2. Collected Data'!T125)),"",('2. Collected Data'!T125-'2. Collected Data'!T25))</f>
        <v/>
      </c>
      <c r="Q25" s="130" t="str">
        <f>IF(OR(ISBLANK('2. Collected Data'!U25),ISBLANK('2. Collected Data'!U125)),"",('2. Collected Data'!U125-'2. Collected Data'!U25))</f>
        <v/>
      </c>
      <c r="R25" s="130" t="str">
        <f>IF(OR(ISBLANK('2. Collected Data'!V25),ISBLANK('2. Collected Data'!V125)),"",('2. Collected Data'!V125-'2. Collected Data'!V25))</f>
        <v/>
      </c>
      <c r="S25" s="130" t="str">
        <f>IF(OR(ISBLANK('2. Collected Data'!W25),ISBLANK('2. Collected Data'!W125)),"",('2. Collected Data'!W125-'2. Collected Data'!W25))</f>
        <v/>
      </c>
      <c r="T25" s="130" t="str">
        <f>IF(OR(ISBLANK('2. Collected Data'!X25),ISBLANK('2. Collected Data'!X125)),"",('2. Collected Data'!X125-'2. Collected Data'!X25))</f>
        <v/>
      </c>
      <c r="U25" s="130" t="str">
        <f>IF(OR(ISBLANK('2. Collected Data'!Y25),ISBLANK('2. Collected Data'!Y125)),"",('2. Collected Data'!Y125-'2. Collected Data'!Y25))</f>
        <v/>
      </c>
      <c r="V25" s="130" t="str">
        <f>IF(OR(ISBLANK('2. Collected Data'!Z25),ISBLANK('2. Collected Data'!Z125)),"",('2. Collected Data'!Z125-'2. Collected Data'!Z25))</f>
        <v/>
      </c>
      <c r="W25" s="131" t="str">
        <f>IF(OR(ISBLANK('2. Collected Data'!AA25),ISBLANK('2. Collected Data'!AA125)),"",('2. Collected Data'!AA125-'2. Collected Data'!AA25))</f>
        <v/>
      </c>
      <c r="X25" s="131" t="str">
        <f>IF(OR(ISBLANK('2. Collected Data'!AB25),ISBLANK('2. Collected Data'!AB125)),"",('2. Collected Data'!AB125-'2. Collected Data'!AB25))</f>
        <v/>
      </c>
      <c r="Y25" s="131" t="str">
        <f>IF(OR(ISBLANK('2. Collected Data'!AC25),ISBLANK('2. Collected Data'!AC125)),"",('2. Collected Data'!AC125-'2. Collected Data'!AC25))</f>
        <v/>
      </c>
      <c r="Z25" s="130" t="str">
        <f>IF(OR(ISBLANK('2. Collected Data'!AD25),ISBLANK('2. Collected Data'!AD125)),"",('2. Collected Data'!AD125-'2. Collected Data'!AD25))</f>
        <v/>
      </c>
      <c r="AA25" s="130" t="str">
        <f>IF(OR(ISBLANK('2. Collected Data'!AE25),ISBLANK('2. Collected Data'!AE125)),"",('2. Collected Data'!AE125-'2. Collected Data'!AE25))</f>
        <v/>
      </c>
      <c r="AB25" s="130" t="str">
        <f>IF(OR(ISBLANK('2. Collected Data'!AF25),ISBLANK('2. Collected Data'!AF125)),"",('2. Collected Data'!AF125-'2. Collected Data'!AF25))</f>
        <v/>
      </c>
      <c r="AC25" s="132" t="str">
        <f>IF(OR(ISBLANK('2. Collected Data'!AG25),ISBLANK('2. Collected Data'!AG125)),"",('2. Collected Data'!AG125-'2. Collected Data'!AG25))</f>
        <v/>
      </c>
      <c r="AD25" s="133"/>
      <c r="AE25" s="134" t="str">
        <f>IF(OR(ISBLANK('2. Collected Data'!AI25),ISBLANK('2. Collected Data'!AI125)),"",('2. Collected Data'!AI125-'2. Collected Data'!AI25))</f>
        <v/>
      </c>
      <c r="AF25" s="130" t="str">
        <f>IF(OR(ISBLANK('2. Collected Data'!AJ25),ISBLANK('2. Collected Data'!AJ125)),"",('2. Collected Data'!AJ125-'2. Collected Data'!AJ25))</f>
        <v/>
      </c>
      <c r="AG25" s="130" t="str">
        <f>IF(OR(ISBLANK('2. Collected Data'!AK25),ISBLANK('2. Collected Data'!AK125)),"",('2. Collected Data'!AK125-'2. Collected Data'!AK25))</f>
        <v/>
      </c>
      <c r="AH25" s="130" t="str">
        <f>IF(OR(ISBLANK('2. Collected Data'!AL25),ISBLANK('2. Collected Data'!AL125)),"",('2. Collected Data'!AL125-'2. Collected Data'!AL25))</f>
        <v/>
      </c>
      <c r="AI25" s="130" t="str">
        <f>IF(OR(ISBLANK('2. Collected Data'!AM25),ISBLANK('2. Collected Data'!AM125)),"",('2. Collected Data'!AM125-'2. Collected Data'!AM25))</f>
        <v/>
      </c>
      <c r="AJ25" s="135"/>
      <c r="AK25" s="130" t="str">
        <f>IF(OR(ISBLANK('2. Collected Data'!AO25),ISBLANK('2. Collected Data'!AO125)),"",('2. Collected Data'!AO125-'2. Collected Data'!AO25))</f>
        <v/>
      </c>
      <c r="AL25" s="130" t="str">
        <f>IF(OR(ISBLANK('2. Collected Data'!AP25),ISBLANK('2. Collected Data'!AP125)),"",('2. Collected Data'!AP125-'2. Collected Data'!AP25))</f>
        <v/>
      </c>
      <c r="AM25" s="130" t="str">
        <f>IF(OR(ISBLANK('2. Collected Data'!AQ25),ISBLANK('2. Collected Data'!AQ125)),"",('2. Collected Data'!AQ125-'2. Collected Data'!AQ25))</f>
        <v/>
      </c>
      <c r="AN25" s="130" t="str">
        <f>IF(OR(ISBLANK('2. Collected Data'!AR25),ISBLANK('2. Collected Data'!AR125)),"",('2. Collected Data'!AR125-'2. Collected Data'!AR25))</f>
        <v/>
      </c>
      <c r="AO25" s="130" t="str">
        <f>IF(OR(ISBLANK('2. Collected Data'!AS25),ISBLANK('2. Collected Data'!AS125)),"",('2. Collected Data'!AS125-'2. Collected Data'!AS25))</f>
        <v/>
      </c>
      <c r="AP25" s="130" t="str">
        <f>IF(OR(ISBLANK('2. Collected Data'!AT25),ISBLANK('2. Collected Data'!AT125)),"",('2. Collected Data'!AT125-'2. Collected Data'!AT25))</f>
        <v/>
      </c>
      <c r="AQ25" s="132" t="str">
        <f>IF(OR(ISBLANK('2. Collected Data'!AU25),ISBLANK('2. Collected Data'!AU125)),"",('2. Collected Data'!AU125-'2. Collected Data'!AU25))</f>
        <v/>
      </c>
      <c r="AR25" s="133"/>
      <c r="AS25" s="131" t="str">
        <f>IF(OR(ISBLANK('2. Collected Data'!AW25),ISBLANK('2. Collected Data'!AW125)),"",('2. Collected Data'!AW125-'2. Collected Data'!AW25))</f>
        <v/>
      </c>
      <c r="AT25" s="131" t="str">
        <f>IF(OR(ISBLANK('2. Collected Data'!AX25),ISBLANK('2. Collected Data'!AX125)),"",('2. Collected Data'!AX125-'2. Collected Data'!AX25))</f>
        <v/>
      </c>
      <c r="AU25" s="136"/>
      <c r="AV25" s="137"/>
      <c r="AW25" s="133"/>
      <c r="AX25" s="138" t="str">
        <f>IF(OR(ISBLANK('2. Collected Data'!BB25),ISBLANK('2. Collected Data'!BB125)),"",('2. Collected Data'!BB125-'2. Collected Data'!BB25))</f>
        <v/>
      </c>
      <c r="AY25" s="139" t="str">
        <f>IF(OR(ISBLANK('2. Collected Data'!BC25),ISBLANK('2. Collected Data'!BC125)),"",('2. Collected Data'!BC125-'2. Collected Data'!BC25))</f>
        <v/>
      </c>
      <c r="AZ25" s="139" t="str">
        <f>IF(OR(ISBLANK('2. Collected Data'!BD25),ISBLANK('2. Collected Data'!BD125)),"",('2. Collected Data'!BD125-'2. Collected Data'!BD25))</f>
        <v/>
      </c>
      <c r="BA25" s="139" t="str">
        <f>IF(OR(ISBLANK('2. Collected Data'!BE25),ISBLANK('2. Collected Data'!BE125)),"",('2. Collected Data'!BE125-'2. Collected Data'!BE25))</f>
        <v/>
      </c>
      <c r="BB25" s="139" t="str">
        <f>IF(OR(ISBLANK('2. Collected Data'!BF25),ISBLANK('2. Collected Data'!BF125)),"",('2. Collected Data'!BF125-'2. Collected Data'!BF25))</f>
        <v/>
      </c>
      <c r="BC25" s="136"/>
      <c r="BD25" s="138" t="str">
        <f>IF(OR(ISBLANK('2. Collected Data'!BH25),ISBLANK('2. Collected Data'!BH125)),"",('2. Collected Data'!BH125-'2. Collected Data'!BH25))</f>
        <v/>
      </c>
      <c r="BE25" s="130"/>
      <c r="BF25" s="214"/>
    </row>
    <row r="26" spans="1:58" s="177" customFormat="1" ht="11.25" customHeight="1" x14ac:dyDescent="0.15">
      <c r="A26" s="89" t="s">
        <v>135</v>
      </c>
      <c r="B26" s="172"/>
      <c r="C26" s="52">
        <f>IF(OR(ISBLANK('2. Collected Data'!G26),ISBLANK('2. Collected Data'!G126)),"",('2. Collected Data'!G126-'2. Collected Data'!G26))</f>
        <v>-92</v>
      </c>
      <c r="D26" s="47">
        <f>IF(OR(ISBLANK('2. Collected Data'!H26),ISBLANK('2. Collected Data'!H126)),"",('2. Collected Data'!H126-'2. Collected Data'!H26))</f>
        <v>0</v>
      </c>
      <c r="E26" s="47">
        <f>IF(OR(ISBLANK('2. Collected Data'!I26),ISBLANK('2. Collected Data'!I126)),"",('2. Collected Data'!I126-'2. Collected Data'!I26))</f>
        <v>99</v>
      </c>
      <c r="F26" s="47">
        <f>IF(OR(ISBLANK('2. Collected Data'!J26),ISBLANK('2. Collected Data'!J126)),"",('2. Collected Data'!J126-'2. Collected Data'!J26))</f>
        <v>0</v>
      </c>
      <c r="G26" s="47">
        <f>IF(OR(ISBLANK('2. Collected Data'!K26),ISBLANK('2. Collected Data'!K126)),"",('2. Collected Data'!K126-'2. Collected Data'!K26))</f>
        <v>0</v>
      </c>
      <c r="H26" s="47">
        <f>IF(OR(ISBLANK('2. Collected Data'!L26),ISBLANK('2. Collected Data'!L126)),"",('2. Collected Data'!L126-'2. Collected Data'!L26))</f>
        <v>0</v>
      </c>
      <c r="I26" s="47">
        <f>IF(OR(ISBLANK('2. Collected Data'!M26),ISBLANK('2. Collected Data'!M126)),"",('2. Collected Data'!M126-'2. Collected Data'!M26))</f>
        <v>-2</v>
      </c>
      <c r="J26" s="47">
        <f>IF(OR(ISBLANK('2. Collected Data'!N26),ISBLANK('2. Collected Data'!N126)),"",('2. Collected Data'!N126-'2. Collected Data'!N26))</f>
        <v>-8</v>
      </c>
      <c r="K26" s="47">
        <f>IF(OR(ISBLANK('2. Collected Data'!O26),ISBLANK('2. Collected Data'!O126)),"",('2. Collected Data'!O126-'2. Collected Data'!O26))</f>
        <v>-89</v>
      </c>
      <c r="L26" s="47">
        <f>IF(OR(ISBLANK('2. Collected Data'!P26),ISBLANK('2. Collected Data'!P126)),"",('2. Collected Data'!P126-'2. Collected Data'!P26))</f>
        <v>-2</v>
      </c>
      <c r="M26" s="47">
        <f>IF(OR(ISBLANK('2. Collected Data'!Q26),ISBLANK('2. Collected Data'!Q126)),"",('2. Collected Data'!Q126-'2. Collected Data'!Q26))</f>
        <v>0</v>
      </c>
      <c r="N26" s="47">
        <f>IF(OR(ISBLANK('2. Collected Data'!R26),ISBLANK('2. Collected Data'!R126)),"",('2. Collected Data'!R126-'2. Collected Data'!R26))</f>
        <v>0</v>
      </c>
      <c r="O26" s="47">
        <f>IF(OR(ISBLANK('2. Collected Data'!S26),ISBLANK('2. Collected Data'!S126)),"",('2. Collected Data'!S126-'2. Collected Data'!S26))</f>
        <v>0</v>
      </c>
      <c r="P26" s="47">
        <f>IF(OR(ISBLANK('2. Collected Data'!T26),ISBLANK('2. Collected Data'!T126)),"",('2. Collected Data'!T126-'2. Collected Data'!T26))</f>
        <v>0</v>
      </c>
      <c r="Q26" s="47">
        <f>IF(OR(ISBLANK('2. Collected Data'!U26),ISBLANK('2. Collected Data'!U126)),"",('2. Collected Data'!U126-'2. Collected Data'!U26))</f>
        <v>0</v>
      </c>
      <c r="R26" s="47">
        <f>IF(OR(ISBLANK('2. Collected Data'!V26),ISBLANK('2. Collected Data'!V126)),"",('2. Collected Data'!V126-'2. Collected Data'!V26))</f>
        <v>0</v>
      </c>
      <c r="S26" s="47">
        <f>IF(OR(ISBLANK('2. Collected Data'!W26),ISBLANK('2. Collected Data'!W126)),"",('2. Collected Data'!W126-'2. Collected Data'!W26))</f>
        <v>0</v>
      </c>
      <c r="T26" s="47">
        <f>IF(OR(ISBLANK('2. Collected Data'!X26),ISBLANK('2. Collected Data'!X126)),"",('2. Collected Data'!X126-'2. Collected Data'!X26))</f>
        <v>0</v>
      </c>
      <c r="U26" s="47">
        <f>IF(OR(ISBLANK('2. Collected Data'!Y26),ISBLANK('2. Collected Data'!Y126)),"",('2. Collected Data'!Y126-'2. Collected Data'!Y26))</f>
        <v>7</v>
      </c>
      <c r="V26" s="47">
        <f>IF(OR(ISBLANK('2. Collected Data'!Z26),ISBLANK('2. Collected Data'!Z126)),"",('2. Collected Data'!Z126-'2. Collected Data'!Z26))</f>
        <v>-127</v>
      </c>
      <c r="W26" s="80">
        <f>IF(OR(ISBLANK('2. Collected Data'!AA26),ISBLANK('2. Collected Data'!AA126)),"",('2. Collected Data'!AA126-'2. Collected Data'!AA26))</f>
        <v>0</v>
      </c>
      <c r="X26" s="80">
        <f>IF(OR(ISBLANK('2. Collected Data'!AB26),ISBLANK('2. Collected Data'!AB126)),"",('2. Collected Data'!AB126-'2. Collected Data'!AB26))</f>
        <v>0</v>
      </c>
      <c r="Y26" s="80">
        <f>IF(OR(ISBLANK('2. Collected Data'!AC26),ISBLANK('2. Collected Data'!AC126)),"",('2. Collected Data'!AC126-'2. Collected Data'!AC26))</f>
        <v>0</v>
      </c>
      <c r="Z26" s="47">
        <f>IF(OR(ISBLANK('2. Collected Data'!AD26),ISBLANK('2. Collected Data'!AD126)),"",('2. Collected Data'!AD126-'2. Collected Data'!AD26))</f>
        <v>0</v>
      </c>
      <c r="AA26" s="47">
        <f>IF(OR(ISBLANK('2. Collected Data'!AE26),ISBLANK('2. Collected Data'!AE126)),"",('2. Collected Data'!AE126-'2. Collected Data'!AE26))</f>
        <v>-342</v>
      </c>
      <c r="AB26" s="47">
        <f>IF(OR(ISBLANK('2. Collected Data'!AF26),ISBLANK('2. Collected Data'!AF126)),"",('2. Collected Data'!AF126-'2. Collected Data'!AF26))</f>
        <v>0</v>
      </c>
      <c r="AC26" s="85">
        <f>IF(OR(ISBLANK('2. Collected Data'!AG26),ISBLANK('2. Collected Data'!AG126)),"",('2. Collected Data'!AG126-'2. Collected Data'!AG26))</f>
        <v>0</v>
      </c>
      <c r="AD26" s="88"/>
      <c r="AE26" s="121">
        <f>IF(OR(ISBLANK('2. Collected Data'!AI26),ISBLANK('2. Collected Data'!AI126)),"",('2. Collected Data'!AI126-'2. Collected Data'!AI26))</f>
        <v>12500</v>
      </c>
      <c r="AF26" s="47">
        <f>IF(OR(ISBLANK('2. Collected Data'!AJ26),ISBLANK('2. Collected Data'!AJ126)),"",('2. Collected Data'!AJ126-'2. Collected Data'!AJ26))</f>
        <v>3940</v>
      </c>
      <c r="AG26" s="47">
        <f>IF(OR(ISBLANK('2. Collected Data'!AK26),ISBLANK('2. Collected Data'!AK126)),"",('2. Collected Data'!AK126-'2. Collected Data'!AK26))</f>
        <v>0</v>
      </c>
      <c r="AH26" s="47">
        <f>IF(OR(ISBLANK('2. Collected Data'!AL26),ISBLANK('2. Collected Data'!AL126)),"",('2. Collected Data'!AL126-'2. Collected Data'!AL26))</f>
        <v>483</v>
      </c>
      <c r="AI26" s="47" t="str">
        <f>IF(OR(ISBLANK('2. Collected Data'!AM26),ISBLANK('2. Collected Data'!AM126)),"",('2. Collected Data'!AM126-'2. Collected Data'!AM26))</f>
        <v/>
      </c>
      <c r="AJ26" s="122"/>
      <c r="AK26" s="47">
        <f>IF(OR(ISBLANK('2. Collected Data'!AO26),ISBLANK('2. Collected Data'!AO126)),"",('2. Collected Data'!AO126-'2. Collected Data'!AO26))</f>
        <v>160484</v>
      </c>
      <c r="AL26" s="47">
        <f>IF(OR(ISBLANK('2. Collected Data'!AP26),ISBLANK('2. Collected Data'!AP126)),"",('2. Collected Data'!AP126-'2. Collected Data'!AP26))</f>
        <v>75</v>
      </c>
      <c r="AM26" s="47">
        <f>IF(OR(ISBLANK('2. Collected Data'!AQ26),ISBLANK('2. Collected Data'!AQ126)),"",('2. Collected Data'!AQ126-'2. Collected Data'!AQ26))</f>
        <v>0</v>
      </c>
      <c r="AN26" s="47">
        <f>IF(OR(ISBLANK('2. Collected Data'!AR26),ISBLANK('2. Collected Data'!AR126)),"",('2. Collected Data'!AR126-'2. Collected Data'!AR26))</f>
        <v>0</v>
      </c>
      <c r="AO26" s="47">
        <f>IF(OR(ISBLANK('2. Collected Data'!AS26),ISBLANK('2. Collected Data'!AS126)),"",('2. Collected Data'!AS126-'2. Collected Data'!AS26))</f>
        <v>34254</v>
      </c>
      <c r="AP26" s="47" t="str">
        <f>IF(OR(ISBLANK('2. Collected Data'!AT26),ISBLANK('2. Collected Data'!AT126)),"",('2. Collected Data'!AT126-'2. Collected Data'!AT26))</f>
        <v/>
      </c>
      <c r="AQ26" s="85" t="str">
        <f>IF(OR(ISBLANK('2. Collected Data'!AU26),ISBLANK('2. Collected Data'!AU126)),"",('2. Collected Data'!AU126-'2. Collected Data'!AU26))</f>
        <v/>
      </c>
      <c r="AR26" s="88"/>
      <c r="AS26" s="80">
        <f>IF(OR(ISBLANK('2. Collected Data'!AW26),ISBLANK('2. Collected Data'!AW126)),"",('2. Collected Data'!AW126-'2. Collected Data'!AW26))</f>
        <v>-0.73</v>
      </c>
      <c r="AT26" s="80">
        <f>IF(OR(ISBLANK('2. Collected Data'!AX26),ISBLANK('2. Collected Data'!AX126)),"",('2. Collected Data'!AX126-'2. Collected Data'!AX26))</f>
        <v>0.73</v>
      </c>
      <c r="AU26" s="50"/>
      <c r="AV26" s="91"/>
      <c r="AW26" s="88"/>
      <c r="AX26" s="78">
        <f>IF(OR(ISBLANK('2. Collected Data'!BB26),ISBLANK('2. Collected Data'!BB126)),"",('2. Collected Data'!BB126-'2. Collected Data'!BB26))</f>
        <v>0</v>
      </c>
      <c r="AY26" s="75">
        <f>IF(OR(ISBLANK('2. Collected Data'!BC26),ISBLANK('2. Collected Data'!BC126)),"",('2. Collected Data'!BC126-'2. Collected Data'!BC26))</f>
        <v>11076078</v>
      </c>
      <c r="AZ26" s="75">
        <f>IF(OR(ISBLANK('2. Collected Data'!BD26),ISBLANK('2. Collected Data'!BD126)),"",('2. Collected Data'!BD126-'2. Collected Data'!BD26))</f>
        <v>13528809</v>
      </c>
      <c r="BA26" s="75">
        <f>IF(OR(ISBLANK('2. Collected Data'!BE26),ISBLANK('2. Collected Data'!BE126)),"",('2. Collected Data'!BE126-'2. Collected Data'!BE26))</f>
        <v>-647256</v>
      </c>
      <c r="BB26" s="75">
        <f>IF(OR(ISBLANK('2. Collected Data'!BF26),ISBLANK('2. Collected Data'!BF126)),"",('2. Collected Data'!BF126-'2. Collected Data'!BF26))</f>
        <v>23957631</v>
      </c>
      <c r="BC26" s="50"/>
      <c r="BD26" s="78">
        <f>IF(OR(ISBLANK('2. Collected Data'!BH26),ISBLANK('2. Collected Data'!BH126)),"",('2. Collected Data'!BH126-'2. Collected Data'!BH26))</f>
        <v>16</v>
      </c>
      <c r="BE26" s="130"/>
      <c r="BF26" s="213"/>
    </row>
    <row r="27" spans="1:58" s="51" customFormat="1" ht="11.25" customHeight="1" x14ac:dyDescent="0.15">
      <c r="A27" s="89" t="s">
        <v>155</v>
      </c>
      <c r="B27" s="172"/>
      <c r="C27" s="52" t="str">
        <f>IF(OR(ISBLANK('2. Collected Data'!G27),ISBLANK('2. Collected Data'!G127)),"",('2. Collected Data'!G127-'2. Collected Data'!G27))</f>
        <v/>
      </c>
      <c r="D27" s="47" t="str">
        <f>IF(OR(ISBLANK('2. Collected Data'!H27),ISBLANK('2. Collected Data'!H127)),"",('2. Collected Data'!H127-'2. Collected Data'!H27))</f>
        <v/>
      </c>
      <c r="E27" s="47" t="str">
        <f>IF(OR(ISBLANK('2. Collected Data'!I27),ISBLANK('2. Collected Data'!I127)),"",('2. Collected Data'!I127-'2. Collected Data'!I27))</f>
        <v/>
      </c>
      <c r="F27" s="47" t="str">
        <f>IF(OR(ISBLANK('2. Collected Data'!J27),ISBLANK('2. Collected Data'!J127)),"",('2. Collected Data'!J127-'2. Collected Data'!J27))</f>
        <v/>
      </c>
      <c r="G27" s="47" t="str">
        <f>IF(OR(ISBLANK('2. Collected Data'!K27),ISBLANK('2. Collected Data'!K127)),"",('2. Collected Data'!K127-'2. Collected Data'!K27))</f>
        <v/>
      </c>
      <c r="H27" s="47" t="str">
        <f>IF(OR(ISBLANK('2. Collected Data'!L27),ISBLANK('2. Collected Data'!L127)),"",('2. Collected Data'!L127-'2. Collected Data'!L27))</f>
        <v/>
      </c>
      <c r="I27" s="47" t="str">
        <f>IF(OR(ISBLANK('2. Collected Data'!M27),ISBLANK('2. Collected Data'!M127)),"",('2. Collected Data'!M127-'2. Collected Data'!M27))</f>
        <v/>
      </c>
      <c r="J27" s="47" t="str">
        <f>IF(OR(ISBLANK('2. Collected Data'!N27),ISBLANK('2. Collected Data'!N127)),"",('2. Collected Data'!N127-'2. Collected Data'!N27))</f>
        <v/>
      </c>
      <c r="K27" s="47" t="str">
        <f>IF(OR(ISBLANK('2. Collected Data'!O27),ISBLANK('2. Collected Data'!O127)),"",('2. Collected Data'!O127-'2. Collected Data'!O27))</f>
        <v/>
      </c>
      <c r="L27" s="47" t="str">
        <f>IF(OR(ISBLANK('2. Collected Data'!P27),ISBLANK('2. Collected Data'!P127)),"",('2. Collected Data'!P127-'2. Collected Data'!P27))</f>
        <v/>
      </c>
      <c r="M27" s="47" t="str">
        <f>IF(OR(ISBLANK('2. Collected Data'!Q27),ISBLANK('2. Collected Data'!Q127)),"",('2. Collected Data'!Q127-'2. Collected Data'!Q27))</f>
        <v/>
      </c>
      <c r="N27" s="47" t="str">
        <f>IF(OR(ISBLANK('2. Collected Data'!R27),ISBLANK('2. Collected Data'!R127)),"",('2. Collected Data'!R127-'2. Collected Data'!R27))</f>
        <v/>
      </c>
      <c r="O27" s="47" t="str">
        <f>IF(OR(ISBLANK('2. Collected Data'!S27),ISBLANK('2. Collected Data'!S127)),"",('2. Collected Data'!S127-'2. Collected Data'!S27))</f>
        <v/>
      </c>
      <c r="P27" s="47" t="str">
        <f>IF(OR(ISBLANK('2. Collected Data'!T27),ISBLANK('2. Collected Data'!T127)),"",('2. Collected Data'!T127-'2. Collected Data'!T27))</f>
        <v/>
      </c>
      <c r="Q27" s="47" t="str">
        <f>IF(OR(ISBLANK('2. Collected Data'!U27),ISBLANK('2. Collected Data'!U127)),"",('2. Collected Data'!U127-'2. Collected Data'!U27))</f>
        <v/>
      </c>
      <c r="R27" s="47" t="str">
        <f>IF(OR(ISBLANK('2. Collected Data'!V27),ISBLANK('2. Collected Data'!V127)),"",('2. Collected Data'!V127-'2. Collected Data'!V27))</f>
        <v/>
      </c>
      <c r="S27" s="47" t="str">
        <f>IF(OR(ISBLANK('2. Collected Data'!W27),ISBLANK('2. Collected Data'!W127)),"",('2. Collected Data'!W127-'2. Collected Data'!W27))</f>
        <v/>
      </c>
      <c r="T27" s="47" t="str">
        <f>IF(OR(ISBLANK('2. Collected Data'!X27),ISBLANK('2. Collected Data'!X127)),"",('2. Collected Data'!X127-'2. Collected Data'!X27))</f>
        <v/>
      </c>
      <c r="U27" s="47" t="str">
        <f>IF(OR(ISBLANK('2. Collected Data'!Y27),ISBLANK('2. Collected Data'!Y127)),"",('2. Collected Data'!Y127-'2. Collected Data'!Y27))</f>
        <v/>
      </c>
      <c r="V27" s="47" t="str">
        <f>IF(OR(ISBLANK('2. Collected Data'!Z27),ISBLANK('2. Collected Data'!Z127)),"",('2. Collected Data'!Z127-'2. Collected Data'!Z27))</f>
        <v/>
      </c>
      <c r="W27" s="80" t="str">
        <f>IF(OR(ISBLANK('2. Collected Data'!AA27),ISBLANK('2. Collected Data'!AA127)),"",('2. Collected Data'!AA127-'2. Collected Data'!AA27))</f>
        <v/>
      </c>
      <c r="X27" s="80" t="str">
        <f>IF(OR(ISBLANK('2. Collected Data'!AB27),ISBLANK('2. Collected Data'!AB127)),"",('2. Collected Data'!AB127-'2. Collected Data'!AB27))</f>
        <v/>
      </c>
      <c r="Y27" s="80" t="str">
        <f>IF(OR(ISBLANK('2. Collected Data'!AC27),ISBLANK('2. Collected Data'!AC127)),"",('2. Collected Data'!AC127-'2. Collected Data'!AC27))</f>
        <v/>
      </c>
      <c r="Z27" s="47" t="str">
        <f>IF(OR(ISBLANK('2. Collected Data'!AD27),ISBLANK('2. Collected Data'!AD127)),"",('2. Collected Data'!AD127-'2. Collected Data'!AD27))</f>
        <v/>
      </c>
      <c r="AA27" s="47" t="str">
        <f>IF(OR(ISBLANK('2. Collected Data'!AE27),ISBLANK('2. Collected Data'!AE127)),"",('2. Collected Data'!AE127-'2. Collected Data'!AE27))</f>
        <v/>
      </c>
      <c r="AB27" s="47" t="str">
        <f>IF(OR(ISBLANK('2. Collected Data'!AF27),ISBLANK('2. Collected Data'!AF127)),"",('2. Collected Data'!AF127-'2. Collected Data'!AF27))</f>
        <v/>
      </c>
      <c r="AC27" s="85" t="str">
        <f>IF(OR(ISBLANK('2. Collected Data'!AG27),ISBLANK('2. Collected Data'!AG127)),"",('2. Collected Data'!AG127-'2. Collected Data'!AG27))</f>
        <v/>
      </c>
      <c r="AD27" s="88"/>
      <c r="AE27" s="121" t="str">
        <f>IF(OR(ISBLANK('2. Collected Data'!AI27),ISBLANK('2. Collected Data'!AI127)),"",('2. Collected Data'!AI127-'2. Collected Data'!AI27))</f>
        <v/>
      </c>
      <c r="AF27" s="47" t="str">
        <f>IF(OR(ISBLANK('2. Collected Data'!AJ27),ISBLANK('2. Collected Data'!AJ127)),"",('2. Collected Data'!AJ127-'2. Collected Data'!AJ27))</f>
        <v/>
      </c>
      <c r="AG27" s="47" t="str">
        <f>IF(OR(ISBLANK('2. Collected Data'!AK27),ISBLANK('2. Collected Data'!AK127)),"",('2. Collected Data'!AK127-'2. Collected Data'!AK27))</f>
        <v/>
      </c>
      <c r="AH27" s="47" t="str">
        <f>IF(OR(ISBLANK('2. Collected Data'!AL27),ISBLANK('2. Collected Data'!AL127)),"",('2. Collected Data'!AL127-'2. Collected Data'!AL27))</f>
        <v/>
      </c>
      <c r="AI27" s="47" t="str">
        <f>IF(OR(ISBLANK('2. Collected Data'!AM27),ISBLANK('2. Collected Data'!AM127)),"",('2. Collected Data'!AM127-'2. Collected Data'!AM27))</f>
        <v/>
      </c>
      <c r="AJ27" s="122"/>
      <c r="AK27" s="47" t="str">
        <f>IF(OR(ISBLANK('2. Collected Data'!AO27),ISBLANK('2. Collected Data'!AO127)),"",('2. Collected Data'!AO127-'2. Collected Data'!AO27))</f>
        <v/>
      </c>
      <c r="AL27" s="47" t="str">
        <f>IF(OR(ISBLANK('2. Collected Data'!AP27),ISBLANK('2. Collected Data'!AP127)),"",('2. Collected Data'!AP127-'2. Collected Data'!AP27))</f>
        <v/>
      </c>
      <c r="AM27" s="47" t="str">
        <f>IF(OR(ISBLANK('2. Collected Data'!AQ27),ISBLANK('2. Collected Data'!AQ127)),"",('2. Collected Data'!AQ127-'2. Collected Data'!AQ27))</f>
        <v/>
      </c>
      <c r="AN27" s="47" t="str">
        <f>IF(OR(ISBLANK('2. Collected Data'!AR27),ISBLANK('2. Collected Data'!AR127)),"",('2. Collected Data'!AR127-'2. Collected Data'!AR27))</f>
        <v/>
      </c>
      <c r="AO27" s="47" t="str">
        <f>IF(OR(ISBLANK('2. Collected Data'!AS27),ISBLANK('2. Collected Data'!AS127)),"",('2. Collected Data'!AS127-'2. Collected Data'!AS27))</f>
        <v/>
      </c>
      <c r="AP27" s="47" t="str">
        <f>IF(OR(ISBLANK('2. Collected Data'!AT27),ISBLANK('2. Collected Data'!AT127)),"",('2. Collected Data'!AT127-'2. Collected Data'!AT27))</f>
        <v/>
      </c>
      <c r="AQ27" s="85" t="str">
        <f>IF(OR(ISBLANK('2. Collected Data'!AU27),ISBLANK('2. Collected Data'!AU127)),"",('2. Collected Data'!AU127-'2. Collected Data'!AU27))</f>
        <v/>
      </c>
      <c r="AR27" s="88"/>
      <c r="AS27" s="80" t="str">
        <f>IF(OR(ISBLANK('2. Collected Data'!AW27),ISBLANK('2. Collected Data'!AW127)),"",('2. Collected Data'!AW127-'2. Collected Data'!AW27))</f>
        <v/>
      </c>
      <c r="AT27" s="80" t="str">
        <f>IF(OR(ISBLANK('2. Collected Data'!AX27),ISBLANK('2. Collected Data'!AX127)),"",('2. Collected Data'!AX127-'2. Collected Data'!AX27))</f>
        <v/>
      </c>
      <c r="AU27" s="50"/>
      <c r="AV27" s="91"/>
      <c r="AW27" s="88"/>
      <c r="AX27" s="78" t="str">
        <f>IF(OR(ISBLANK('2. Collected Data'!BB27),ISBLANK('2. Collected Data'!BB127)),"",('2. Collected Data'!BB127-'2. Collected Data'!BB27))</f>
        <v/>
      </c>
      <c r="AY27" s="75" t="str">
        <f>IF(OR(ISBLANK('2. Collected Data'!BC27),ISBLANK('2. Collected Data'!BC127)),"",('2. Collected Data'!BC127-'2. Collected Data'!BC27))</f>
        <v/>
      </c>
      <c r="AZ27" s="75" t="str">
        <f>IF(OR(ISBLANK('2. Collected Data'!BD27),ISBLANK('2. Collected Data'!BD127)),"",('2. Collected Data'!BD127-'2. Collected Data'!BD27))</f>
        <v/>
      </c>
      <c r="BA27" s="75" t="str">
        <f>IF(OR(ISBLANK('2. Collected Data'!BE27),ISBLANK('2. Collected Data'!BE127)),"",('2. Collected Data'!BE127-'2. Collected Data'!BE27))</f>
        <v/>
      </c>
      <c r="BB27" s="75" t="str">
        <f>IF(OR(ISBLANK('2. Collected Data'!BF27),ISBLANK('2. Collected Data'!BF127)),"",('2. Collected Data'!BF127-'2. Collected Data'!BF27))</f>
        <v/>
      </c>
      <c r="BC27" s="50"/>
      <c r="BD27" s="78" t="str">
        <f>IF(OR(ISBLANK('2. Collected Data'!BH27),ISBLANK('2. Collected Data'!BH127)),"",('2. Collected Data'!BH127-'2. Collected Data'!BH27))</f>
        <v/>
      </c>
      <c r="BE27" s="130"/>
      <c r="BF27" s="213"/>
    </row>
    <row r="28" spans="1:58" s="178" customFormat="1" ht="11.25" customHeight="1" x14ac:dyDescent="0.15">
      <c r="A28" s="89" t="s">
        <v>136</v>
      </c>
      <c r="B28" s="172"/>
      <c r="C28" s="129">
        <f>IF(OR(ISBLANK('2. Collected Data'!G28),ISBLANK('2. Collected Data'!G128)),"",('2. Collected Data'!G128-'2. Collected Data'!G28))</f>
        <v>14529</v>
      </c>
      <c r="D28" s="130">
        <f>IF(OR(ISBLANK('2. Collected Data'!H28),ISBLANK('2. Collected Data'!H128)),"",('2. Collected Data'!H128-'2. Collected Data'!H28))</f>
        <v>-14840</v>
      </c>
      <c r="E28" s="130">
        <f>IF(OR(ISBLANK('2. Collected Data'!I28),ISBLANK('2. Collected Data'!I128)),"",('2. Collected Data'!I128-'2. Collected Data'!I28))</f>
        <v>-10</v>
      </c>
      <c r="F28" s="130">
        <f>IF(OR(ISBLANK('2. Collected Data'!J28),ISBLANK('2. Collected Data'!J128)),"",('2. Collected Data'!J128-'2. Collected Data'!J28))</f>
        <v>8</v>
      </c>
      <c r="G28" s="130">
        <f>IF(OR(ISBLANK('2. Collected Data'!K28),ISBLANK('2. Collected Data'!K128)),"",('2. Collected Data'!K128-'2. Collected Data'!K28))</f>
        <v>1</v>
      </c>
      <c r="H28" s="130">
        <f>IF(OR(ISBLANK('2. Collected Data'!L28),ISBLANK('2. Collected Data'!L128)),"",('2. Collected Data'!L128-'2. Collected Data'!L28))</f>
        <v>0</v>
      </c>
      <c r="I28" s="130">
        <f>IF(OR(ISBLANK('2. Collected Data'!M28),ISBLANK('2. Collected Data'!M128)),"",('2. Collected Data'!M128-'2. Collected Data'!M28))</f>
        <v>-10</v>
      </c>
      <c r="J28" s="130">
        <f>IF(OR(ISBLANK('2. Collected Data'!N28),ISBLANK('2. Collected Data'!N128)),"",('2. Collected Data'!N128-'2. Collected Data'!N28))</f>
        <v>-10</v>
      </c>
      <c r="K28" s="130">
        <f>IF(OR(ISBLANK('2. Collected Data'!O28),ISBLANK('2. Collected Data'!O128)),"",('2. Collected Data'!O128-'2. Collected Data'!O28))</f>
        <v>-10</v>
      </c>
      <c r="L28" s="130">
        <f>IF(OR(ISBLANK('2. Collected Data'!P28),ISBLANK('2. Collected Data'!P128)),"",('2. Collected Data'!P128-'2. Collected Data'!P28))</f>
        <v>0</v>
      </c>
      <c r="M28" s="130">
        <f>IF(OR(ISBLANK('2. Collected Data'!Q28),ISBLANK('2. Collected Data'!Q128)),"",('2. Collected Data'!Q128-'2. Collected Data'!Q28))</f>
        <v>0</v>
      </c>
      <c r="N28" s="130">
        <f>IF(OR(ISBLANK('2. Collected Data'!R28),ISBLANK('2. Collected Data'!R128)),"",('2. Collected Data'!R128-'2. Collected Data'!R28))</f>
        <v>0</v>
      </c>
      <c r="O28" s="130">
        <f>IF(OR(ISBLANK('2. Collected Data'!S28),ISBLANK('2. Collected Data'!S128)),"",('2. Collected Data'!S128-'2. Collected Data'!S28))</f>
        <v>0</v>
      </c>
      <c r="P28" s="130">
        <f>IF(OR(ISBLANK('2. Collected Data'!T28),ISBLANK('2. Collected Data'!T128)),"",('2. Collected Data'!T128-'2. Collected Data'!T28))</f>
        <v>0</v>
      </c>
      <c r="Q28" s="130">
        <f>IF(OR(ISBLANK('2. Collected Data'!U28),ISBLANK('2. Collected Data'!U128)),"",('2. Collected Data'!U128-'2. Collected Data'!U28))</f>
        <v>0</v>
      </c>
      <c r="R28" s="130">
        <f>IF(OR(ISBLANK('2. Collected Data'!V28),ISBLANK('2. Collected Data'!V128)),"",('2. Collected Data'!V128-'2. Collected Data'!V28))</f>
        <v>0</v>
      </c>
      <c r="S28" s="130">
        <f>IF(OR(ISBLANK('2. Collected Data'!W28),ISBLANK('2. Collected Data'!W128)),"",('2. Collected Data'!W128-'2. Collected Data'!W28))</f>
        <v>0</v>
      </c>
      <c r="T28" s="130">
        <f>IF(OR(ISBLANK('2. Collected Data'!X28),ISBLANK('2. Collected Data'!X128)),"",('2. Collected Data'!X128-'2. Collected Data'!X28))</f>
        <v>0</v>
      </c>
      <c r="U28" s="130">
        <f>IF(OR(ISBLANK('2. Collected Data'!Y28),ISBLANK('2. Collected Data'!Y128)),"",('2. Collected Data'!Y128-'2. Collected Data'!Y28))</f>
        <v>136</v>
      </c>
      <c r="V28" s="130">
        <f>IF(OR(ISBLANK('2. Collected Data'!Z28),ISBLANK('2. Collected Data'!Z128)),"",('2. Collected Data'!Z128-'2. Collected Data'!Z28))</f>
        <v>-4</v>
      </c>
      <c r="W28" s="131">
        <f>IF(OR(ISBLANK('2. Collected Data'!AA28),ISBLANK('2. Collected Data'!AA128)),"",('2. Collected Data'!AA128-'2. Collected Data'!AA28))</f>
        <v>0</v>
      </c>
      <c r="X28" s="131">
        <f>IF(OR(ISBLANK('2. Collected Data'!AB28),ISBLANK('2. Collected Data'!AB128)),"",('2. Collected Data'!AB128-'2. Collected Data'!AB28))</f>
        <v>0</v>
      </c>
      <c r="Y28" s="131">
        <f>IF(OR(ISBLANK('2. Collected Data'!AC28),ISBLANK('2. Collected Data'!AC128)),"",('2. Collected Data'!AC128-'2. Collected Data'!AC28))</f>
        <v>0</v>
      </c>
      <c r="Z28" s="130">
        <f>IF(OR(ISBLANK('2. Collected Data'!AD28),ISBLANK('2. Collected Data'!AD128)),"",('2. Collected Data'!AD128-'2. Collected Data'!AD28))</f>
        <v>5</v>
      </c>
      <c r="AA28" s="130">
        <f>IF(OR(ISBLANK('2. Collected Data'!AE28),ISBLANK('2. Collected Data'!AE128)),"",('2. Collected Data'!AE128-'2. Collected Data'!AE28))</f>
        <v>-200</v>
      </c>
      <c r="AB28" s="130">
        <f>IF(OR(ISBLANK('2. Collected Data'!AF28),ISBLANK('2. Collected Data'!AF128)),"",('2. Collected Data'!AF128-'2. Collected Data'!AF28))</f>
        <v>7</v>
      </c>
      <c r="AC28" s="132">
        <f>IF(OR(ISBLANK('2. Collected Data'!AG28),ISBLANK('2. Collected Data'!AG128)),"",('2. Collected Data'!AG128-'2. Collected Data'!AG28))</f>
        <v>-2555000</v>
      </c>
      <c r="AD28" s="133"/>
      <c r="AE28" s="134">
        <f>IF(OR(ISBLANK('2. Collected Data'!AI28),ISBLANK('2. Collected Data'!AI128)),"",('2. Collected Data'!AI128-'2. Collected Data'!AI28))</f>
        <v>26527</v>
      </c>
      <c r="AF28" s="130">
        <f>IF(OR(ISBLANK('2. Collected Data'!AJ28),ISBLANK('2. Collected Data'!AJ128)),"",('2. Collected Data'!AJ128-'2. Collected Data'!AJ28))</f>
        <v>657</v>
      </c>
      <c r="AG28" s="130">
        <f>IF(OR(ISBLANK('2. Collected Data'!AK28),ISBLANK('2. Collected Data'!AK128)),"",('2. Collected Data'!AK128-'2. Collected Data'!AK28))</f>
        <v>0</v>
      </c>
      <c r="AH28" s="130">
        <f>IF(OR(ISBLANK('2. Collected Data'!AL28),ISBLANK('2. Collected Data'!AL128)),"",('2. Collected Data'!AL128-'2. Collected Data'!AL28))</f>
        <v>6459</v>
      </c>
      <c r="AI28" s="130">
        <f>IF(OR(ISBLANK('2. Collected Data'!AM28),ISBLANK('2. Collected Data'!AM128)),"",('2. Collected Data'!AM128-'2. Collected Data'!AM28))</f>
        <v>0</v>
      </c>
      <c r="AJ28" s="135"/>
      <c r="AK28" s="130">
        <f>IF(OR(ISBLANK('2. Collected Data'!AO28),ISBLANK('2. Collected Data'!AO128)),"",('2. Collected Data'!AO128-'2. Collected Data'!AO28))</f>
        <v>-1590523</v>
      </c>
      <c r="AL28" s="130">
        <f>IF(OR(ISBLANK('2. Collected Data'!AP28),ISBLANK('2. Collected Data'!AP128)),"",('2. Collected Data'!AP128-'2. Collected Data'!AP28))</f>
        <v>-1193</v>
      </c>
      <c r="AM28" s="130">
        <f>IF(OR(ISBLANK('2. Collected Data'!AQ28),ISBLANK('2. Collected Data'!AQ128)),"",('2. Collected Data'!AQ128-'2. Collected Data'!AQ28))</f>
        <v>0</v>
      </c>
      <c r="AN28" s="130">
        <f>IF(OR(ISBLANK('2. Collected Data'!AR28),ISBLANK('2. Collected Data'!AR128)),"",('2. Collected Data'!AR128-'2. Collected Data'!AR28))</f>
        <v>0</v>
      </c>
      <c r="AO28" s="130">
        <f>IF(OR(ISBLANK('2. Collected Data'!AS28),ISBLANK('2. Collected Data'!AS128)),"",('2. Collected Data'!AS128-'2. Collected Data'!AS28))</f>
        <v>0</v>
      </c>
      <c r="AP28" s="130">
        <f>IF(OR(ISBLANK('2. Collected Data'!AT28),ISBLANK('2. Collected Data'!AT128)),"",('2. Collected Data'!AT128-'2. Collected Data'!AT28))</f>
        <v>0</v>
      </c>
      <c r="AQ28" s="132">
        <f>IF(OR(ISBLANK('2. Collected Data'!AU28),ISBLANK('2. Collected Data'!AU128)),"",('2. Collected Data'!AU128-'2. Collected Data'!AU28))</f>
        <v>0</v>
      </c>
      <c r="AR28" s="133"/>
      <c r="AS28" s="131">
        <f>IF(OR(ISBLANK('2. Collected Data'!AW28),ISBLANK('2. Collected Data'!AW128)),"",('2. Collected Data'!AW128-'2. Collected Data'!AW28))</f>
        <v>0</v>
      </c>
      <c r="AT28" s="131">
        <f>IF(OR(ISBLANK('2. Collected Data'!AX28),ISBLANK('2. Collected Data'!AX128)),"",('2. Collected Data'!AX128-'2. Collected Data'!AX28))</f>
        <v>0</v>
      </c>
      <c r="AU28" s="136"/>
      <c r="AV28" s="137"/>
      <c r="AW28" s="133"/>
      <c r="AX28" s="138">
        <f>IF(OR(ISBLANK('2. Collected Data'!BB28),ISBLANK('2. Collected Data'!BB128)),"",('2. Collected Data'!BB128-'2. Collected Data'!BB28))</f>
        <v>7.3500000000000085</v>
      </c>
      <c r="AY28" s="139">
        <f>IF(OR(ISBLANK('2. Collected Data'!BC28),ISBLANK('2. Collected Data'!BC128)),"",('2. Collected Data'!BC128-'2. Collected Data'!BC28))</f>
        <v>3022742</v>
      </c>
      <c r="AZ28" s="139">
        <f>IF(OR(ISBLANK('2. Collected Data'!BD28),ISBLANK('2. Collected Data'!BD128)),"",('2. Collected Data'!BD128-'2. Collected Data'!BD28))</f>
        <v>584092</v>
      </c>
      <c r="BA28" s="139">
        <f>IF(OR(ISBLANK('2. Collected Data'!BE28),ISBLANK('2. Collected Data'!BE128)),"",('2. Collected Data'!BE128-'2. Collected Data'!BE28))</f>
        <v>882528</v>
      </c>
      <c r="BB28" s="139">
        <f>IF(OR(ISBLANK('2. Collected Data'!BF28),ISBLANK('2. Collected Data'!BF128)),"",('2. Collected Data'!BF128-'2. Collected Data'!BF28))</f>
        <v>5289362</v>
      </c>
      <c r="BC28" s="136"/>
      <c r="BD28" s="138">
        <f>IF(OR(ISBLANK('2. Collected Data'!BH28),ISBLANK('2. Collected Data'!BH128)),"",('2. Collected Data'!BH128-'2. Collected Data'!BH28))</f>
        <v>6.1000000000000085</v>
      </c>
      <c r="BE28" s="130"/>
      <c r="BF28" s="214"/>
    </row>
    <row r="29" spans="1:58" s="177" customFormat="1" ht="11.25" customHeight="1" x14ac:dyDescent="0.15">
      <c r="A29" s="89" t="s">
        <v>109</v>
      </c>
      <c r="B29" s="172"/>
      <c r="C29" s="52">
        <f>IF(OR(ISBLANK('2. Collected Data'!G29),ISBLANK('2. Collected Data'!G129)),"",('2. Collected Data'!G129-'2. Collected Data'!G29))</f>
        <v>0</v>
      </c>
      <c r="D29" s="47">
        <f>IF(OR(ISBLANK('2. Collected Data'!H29),ISBLANK('2. Collected Data'!H129)),"",('2. Collected Data'!H129-'2. Collected Data'!H29))</f>
        <v>0</v>
      </c>
      <c r="E29" s="47">
        <f>IF(OR(ISBLANK('2. Collected Data'!I29),ISBLANK('2. Collected Data'!I129)),"",('2. Collected Data'!I129-'2. Collected Data'!I29))</f>
        <v>0</v>
      </c>
      <c r="F29" s="47">
        <f>IF(OR(ISBLANK('2. Collected Data'!J29),ISBLANK('2. Collected Data'!J129)),"",('2. Collected Data'!J129-'2. Collected Data'!J29))</f>
        <v>0</v>
      </c>
      <c r="G29" s="47">
        <f>IF(OR(ISBLANK('2. Collected Data'!K29),ISBLANK('2. Collected Data'!K129)),"",('2. Collected Data'!K129-'2. Collected Data'!K29))</f>
        <v>0</v>
      </c>
      <c r="H29" s="47">
        <f>IF(OR(ISBLANK('2. Collected Data'!L29),ISBLANK('2. Collected Data'!L129)),"",('2. Collected Data'!L129-'2. Collected Data'!L29))</f>
        <v>-4</v>
      </c>
      <c r="I29" s="47">
        <f>IF(OR(ISBLANK('2. Collected Data'!M29),ISBLANK('2. Collected Data'!M129)),"",('2. Collected Data'!M129-'2. Collected Data'!M29))</f>
        <v>0</v>
      </c>
      <c r="J29" s="47">
        <f>IF(OR(ISBLANK('2. Collected Data'!N29),ISBLANK('2. Collected Data'!N129)),"",('2. Collected Data'!N129-'2. Collected Data'!N29))</f>
        <v>0</v>
      </c>
      <c r="K29" s="47">
        <f>IF(OR(ISBLANK('2. Collected Data'!O29),ISBLANK('2. Collected Data'!O129)),"",('2. Collected Data'!O129-'2. Collected Data'!O29))</f>
        <v>0</v>
      </c>
      <c r="L29" s="47">
        <f>IF(OR(ISBLANK('2. Collected Data'!P29),ISBLANK('2. Collected Data'!P129)),"",('2. Collected Data'!P129-'2. Collected Data'!P29))</f>
        <v>0</v>
      </c>
      <c r="M29" s="47" t="str">
        <f>IF(OR(ISBLANK('2. Collected Data'!Q29),ISBLANK('2. Collected Data'!Q129)),"",('2. Collected Data'!Q129-'2. Collected Data'!Q29))</f>
        <v/>
      </c>
      <c r="N29" s="47" t="str">
        <f>IF(OR(ISBLANK('2. Collected Data'!R29),ISBLANK('2. Collected Data'!R129)),"",('2. Collected Data'!R129-'2. Collected Data'!R29))</f>
        <v/>
      </c>
      <c r="O29" s="47" t="str">
        <f>IF(OR(ISBLANK('2. Collected Data'!S29),ISBLANK('2. Collected Data'!S129)),"",('2. Collected Data'!S129-'2. Collected Data'!S29))</f>
        <v/>
      </c>
      <c r="P29" s="47" t="str">
        <f>IF(OR(ISBLANK('2. Collected Data'!T29),ISBLANK('2. Collected Data'!T129)),"",('2. Collected Data'!T129-'2. Collected Data'!T29))</f>
        <v/>
      </c>
      <c r="Q29" s="47" t="str">
        <f>IF(OR(ISBLANK('2. Collected Data'!U29),ISBLANK('2. Collected Data'!U129)),"",('2. Collected Data'!U129-'2. Collected Data'!U29))</f>
        <v/>
      </c>
      <c r="R29" s="47" t="str">
        <f>IF(OR(ISBLANK('2. Collected Data'!V29),ISBLANK('2. Collected Data'!V129)),"",('2. Collected Data'!V129-'2. Collected Data'!V29))</f>
        <v/>
      </c>
      <c r="S29" s="47" t="str">
        <f>IF(OR(ISBLANK('2. Collected Data'!W29),ISBLANK('2. Collected Data'!W129)),"",('2. Collected Data'!W129-'2. Collected Data'!W29))</f>
        <v/>
      </c>
      <c r="T29" s="47" t="str">
        <f>IF(OR(ISBLANK('2. Collected Data'!X29),ISBLANK('2. Collected Data'!X129)),"",('2. Collected Data'!X129-'2. Collected Data'!X29))</f>
        <v/>
      </c>
      <c r="U29" s="47">
        <f>IF(OR(ISBLANK('2. Collected Data'!Y29),ISBLANK('2. Collected Data'!Y129)),"",('2. Collected Data'!Y129-'2. Collected Data'!Y29))</f>
        <v>0</v>
      </c>
      <c r="V29" s="47">
        <f>IF(OR(ISBLANK('2. Collected Data'!Z29),ISBLANK('2. Collected Data'!Z129)),"",('2. Collected Data'!Z129-'2. Collected Data'!Z29))</f>
        <v>0</v>
      </c>
      <c r="W29" s="80">
        <f>IF(OR(ISBLANK('2. Collected Data'!AA29),ISBLANK('2. Collected Data'!AA129)),"",('2. Collected Data'!AA129-'2. Collected Data'!AA29))</f>
        <v>0</v>
      </c>
      <c r="X29" s="80">
        <f>IF(OR(ISBLANK('2. Collected Data'!AB29),ISBLANK('2. Collected Data'!AB129)),"",('2. Collected Data'!AB129-'2. Collected Data'!AB29))</f>
        <v>0</v>
      </c>
      <c r="Y29" s="80">
        <f>IF(OR(ISBLANK('2. Collected Data'!AC29),ISBLANK('2. Collected Data'!AC129)),"",('2. Collected Data'!AC129-'2. Collected Data'!AC29))</f>
        <v>0</v>
      </c>
      <c r="Z29" s="47">
        <f>IF(OR(ISBLANK('2. Collected Data'!AD29),ISBLANK('2. Collected Data'!AD129)),"",('2. Collected Data'!AD129-'2. Collected Data'!AD29))</f>
        <v>0</v>
      </c>
      <c r="AA29" s="47">
        <f>IF(OR(ISBLANK('2. Collected Data'!AE29),ISBLANK('2. Collected Data'!AE129)),"",('2. Collected Data'!AE129-'2. Collected Data'!AE29))</f>
        <v>0</v>
      </c>
      <c r="AB29" s="47">
        <f>IF(OR(ISBLANK('2. Collected Data'!AF29),ISBLANK('2. Collected Data'!AF129)),"",('2. Collected Data'!AF129-'2. Collected Data'!AF29))</f>
        <v>0</v>
      </c>
      <c r="AC29" s="85">
        <f>IF(OR(ISBLANK('2. Collected Data'!AG29),ISBLANK('2. Collected Data'!AG129)),"",('2. Collected Data'!AG129-'2. Collected Data'!AG29))</f>
        <v>-500000</v>
      </c>
      <c r="AD29" s="88"/>
      <c r="AE29" s="121">
        <f>IF(OR(ISBLANK('2. Collected Data'!AI29),ISBLANK('2. Collected Data'!AI129)),"",('2. Collected Data'!AI129-'2. Collected Data'!AI29))</f>
        <v>26000</v>
      </c>
      <c r="AF29" s="47">
        <f>IF(OR(ISBLANK('2. Collected Data'!AJ29),ISBLANK('2. Collected Data'!AJ129)),"",('2. Collected Data'!AJ129-'2. Collected Data'!AJ29))</f>
        <v>0</v>
      </c>
      <c r="AG29" s="47">
        <f>IF(OR(ISBLANK('2. Collected Data'!AK29),ISBLANK('2. Collected Data'!AK129)),"",('2. Collected Data'!AK129-'2. Collected Data'!AK29))</f>
        <v>0</v>
      </c>
      <c r="AH29" s="47">
        <f>IF(OR(ISBLANK('2. Collected Data'!AL29),ISBLANK('2. Collected Data'!AL129)),"",('2. Collected Data'!AL129-'2. Collected Data'!AL29))</f>
        <v>12000</v>
      </c>
      <c r="AI29" s="47" t="str">
        <f>IF(OR(ISBLANK('2. Collected Data'!AM29),ISBLANK('2. Collected Data'!AM129)),"",('2. Collected Data'!AM129-'2. Collected Data'!AM29))</f>
        <v/>
      </c>
      <c r="AJ29" s="122"/>
      <c r="AK29" s="47">
        <f>IF(OR(ISBLANK('2. Collected Data'!AO29),ISBLANK('2. Collected Data'!AO129)),"",('2. Collected Data'!AO129-'2. Collected Data'!AO29))</f>
        <v>50000</v>
      </c>
      <c r="AL29" s="47">
        <f>IF(OR(ISBLANK('2. Collected Data'!AP29),ISBLANK('2. Collected Data'!AP129)),"",('2. Collected Data'!AP129-'2. Collected Data'!AP29))</f>
        <v>0</v>
      </c>
      <c r="AM29" s="47">
        <f>IF(OR(ISBLANK('2. Collected Data'!AQ29),ISBLANK('2. Collected Data'!AQ129)),"",('2. Collected Data'!AQ129-'2. Collected Data'!AQ29))</f>
        <v>1000</v>
      </c>
      <c r="AN29" s="47">
        <f>IF(OR(ISBLANK('2. Collected Data'!AR29),ISBLANK('2. Collected Data'!AR129)),"",('2. Collected Data'!AR129-'2. Collected Data'!AR29))</f>
        <v>0</v>
      </c>
      <c r="AO29" s="47">
        <f>IF(OR(ISBLANK('2. Collected Data'!AS29),ISBLANK('2. Collected Data'!AS129)),"",('2. Collected Data'!AS129-'2. Collected Data'!AS29))</f>
        <v>0</v>
      </c>
      <c r="AP29" s="47">
        <f>IF(OR(ISBLANK('2. Collected Data'!AT29),ISBLANK('2. Collected Data'!AT129)),"",('2. Collected Data'!AT129-'2. Collected Data'!AT29))</f>
        <v>-25000</v>
      </c>
      <c r="AQ29" s="85" t="str">
        <f>IF(OR(ISBLANK('2. Collected Data'!AU29),ISBLANK('2. Collected Data'!AU129)),"",('2. Collected Data'!AU129-'2. Collected Data'!AU29))</f>
        <v/>
      </c>
      <c r="AR29" s="88"/>
      <c r="AS29" s="80">
        <f>IF(OR(ISBLANK('2. Collected Data'!AW29),ISBLANK('2. Collected Data'!AW129)),"",('2. Collected Data'!AW129-'2. Collected Data'!AW29))</f>
        <v>0</v>
      </c>
      <c r="AT29" s="80">
        <f>IF(OR(ISBLANK('2. Collected Data'!AX29),ISBLANK('2. Collected Data'!AX129)),"",('2. Collected Data'!AX129-'2. Collected Data'!AX29))</f>
        <v>0</v>
      </c>
      <c r="AU29" s="50"/>
      <c r="AV29" s="91"/>
      <c r="AW29" s="88"/>
      <c r="AX29" s="78">
        <f>IF(OR(ISBLANK('2. Collected Data'!BB29),ISBLANK('2. Collected Data'!BB129)),"",('2. Collected Data'!BB129-'2. Collected Data'!BB29))</f>
        <v>2.5799999999999983</v>
      </c>
      <c r="AY29" s="75">
        <f>IF(OR(ISBLANK('2. Collected Data'!BC29),ISBLANK('2. Collected Data'!BC129)),"",('2. Collected Data'!BC129-'2. Collected Data'!BC29))</f>
        <v>1280702</v>
      </c>
      <c r="AZ29" s="75">
        <f>IF(OR(ISBLANK('2. Collected Data'!BD29),ISBLANK('2. Collected Data'!BD129)),"",('2. Collected Data'!BD129-'2. Collected Data'!BD29))</f>
        <v>994982</v>
      </c>
      <c r="BA29" s="75">
        <f>IF(OR(ISBLANK('2. Collected Data'!BE29),ISBLANK('2. Collected Data'!BE129)),"",('2. Collected Data'!BE129-'2. Collected Data'!BE29))</f>
        <v>1234099</v>
      </c>
      <c r="BB29" s="75">
        <f>IF(OR(ISBLANK('2. Collected Data'!BF29),ISBLANK('2. Collected Data'!BF129)),"",('2. Collected Data'!BF129-'2. Collected Data'!BF29))</f>
        <v>3404687</v>
      </c>
      <c r="BC29" s="50"/>
      <c r="BD29" s="78" t="str">
        <f>IF(OR(ISBLANK('2. Collected Data'!BH29),ISBLANK('2. Collected Data'!BH129)),"",('2. Collected Data'!BH129-'2. Collected Data'!BH29))</f>
        <v/>
      </c>
      <c r="BE29" s="130"/>
      <c r="BF29" s="213"/>
    </row>
    <row r="30" spans="1:58" s="177" customFormat="1" ht="11.25" customHeight="1" x14ac:dyDescent="0.15">
      <c r="A30" s="89" t="s">
        <v>352</v>
      </c>
      <c r="B30" s="172"/>
      <c r="C30" s="52">
        <f>IF(OR(ISBLANK('2. Collected Data'!G30),ISBLANK('2. Collected Data'!G130)),"",('2. Collected Data'!G130-'2. Collected Data'!G30))</f>
        <v>3000</v>
      </c>
      <c r="D30" s="47">
        <f>IF(OR(ISBLANK('2. Collected Data'!H30),ISBLANK('2. Collected Data'!H130)),"",('2. Collected Data'!H130-'2. Collected Data'!H30))</f>
        <v>0</v>
      </c>
      <c r="E30" s="47">
        <f>IF(OR(ISBLANK('2. Collected Data'!I30),ISBLANK('2. Collected Data'!I130)),"",('2. Collected Data'!I130-'2. Collected Data'!I30))</f>
        <v>0</v>
      </c>
      <c r="F30" s="47">
        <f>IF(OR(ISBLANK('2. Collected Data'!J30),ISBLANK('2. Collected Data'!J130)),"",('2. Collected Data'!J130-'2. Collected Data'!J30))</f>
        <v>20</v>
      </c>
      <c r="G30" s="47">
        <f>IF(OR(ISBLANK('2. Collected Data'!K30),ISBLANK('2. Collected Data'!K130)),"",('2. Collected Data'!K130-'2. Collected Data'!K30))</f>
        <v>0</v>
      </c>
      <c r="H30" s="47">
        <f>IF(OR(ISBLANK('2. Collected Data'!L30),ISBLANK('2. Collected Data'!L130)),"",('2. Collected Data'!L130-'2. Collected Data'!L30))</f>
        <v>0</v>
      </c>
      <c r="I30" s="47">
        <f>IF(OR(ISBLANK('2. Collected Data'!M30),ISBLANK('2. Collected Data'!M130)),"",('2. Collected Data'!M130-'2. Collected Data'!M30))</f>
        <v>0</v>
      </c>
      <c r="J30" s="47">
        <f>IF(OR(ISBLANK('2. Collected Data'!N30),ISBLANK('2. Collected Data'!N130)),"",('2. Collected Data'!N130-'2. Collected Data'!N30))</f>
        <v>0</v>
      </c>
      <c r="K30" s="47">
        <f>IF(OR(ISBLANK('2. Collected Data'!O30),ISBLANK('2. Collected Data'!O130)),"",('2. Collected Data'!O130-'2. Collected Data'!O30))</f>
        <v>0</v>
      </c>
      <c r="L30" s="47">
        <f>IF(OR(ISBLANK('2. Collected Data'!P30),ISBLANK('2. Collected Data'!P130)),"",('2. Collected Data'!P130-'2. Collected Data'!P30))</f>
        <v>0</v>
      </c>
      <c r="M30" s="47">
        <f>IF(OR(ISBLANK('2. Collected Data'!Q30),ISBLANK('2. Collected Data'!Q130)),"",('2. Collected Data'!Q130-'2. Collected Data'!Q30))</f>
        <v>-20</v>
      </c>
      <c r="N30" s="47">
        <f>IF(OR(ISBLANK('2. Collected Data'!R30),ISBLANK('2. Collected Data'!R130)),"",('2. Collected Data'!R130-'2. Collected Data'!R30))</f>
        <v>0</v>
      </c>
      <c r="O30" s="47">
        <f>IF(OR(ISBLANK('2. Collected Data'!S30),ISBLANK('2. Collected Data'!S130)),"",('2. Collected Data'!S130-'2. Collected Data'!S30))</f>
        <v>0</v>
      </c>
      <c r="P30" s="47">
        <f>IF(OR(ISBLANK('2. Collected Data'!T30),ISBLANK('2. Collected Data'!T130)),"",('2. Collected Data'!T130-'2. Collected Data'!T30))</f>
        <v>0</v>
      </c>
      <c r="Q30" s="47">
        <f>IF(OR(ISBLANK('2. Collected Data'!U30),ISBLANK('2. Collected Data'!U130)),"",('2. Collected Data'!U130-'2. Collected Data'!U30))</f>
        <v>0</v>
      </c>
      <c r="R30" s="47">
        <f>IF(OR(ISBLANK('2. Collected Data'!V30),ISBLANK('2. Collected Data'!V130)),"",('2. Collected Data'!V130-'2. Collected Data'!V30))</f>
        <v>0</v>
      </c>
      <c r="S30" s="47">
        <f>IF(OR(ISBLANK('2. Collected Data'!W30),ISBLANK('2. Collected Data'!W130)),"",('2. Collected Data'!W130-'2. Collected Data'!W30))</f>
        <v>-20</v>
      </c>
      <c r="T30" s="47">
        <f>IF(OR(ISBLANK('2. Collected Data'!X30),ISBLANK('2. Collected Data'!X130)),"",('2. Collected Data'!X130-'2. Collected Data'!X30))</f>
        <v>0</v>
      </c>
      <c r="U30" s="47">
        <f>IF(OR(ISBLANK('2. Collected Data'!Y30),ISBLANK('2. Collected Data'!Y130)),"",('2. Collected Data'!Y130-'2. Collected Data'!Y30))</f>
        <v>25</v>
      </c>
      <c r="V30" s="47">
        <f>IF(OR(ISBLANK('2. Collected Data'!Z30),ISBLANK('2. Collected Data'!Z130)),"",('2. Collected Data'!Z130-'2. Collected Data'!Z30))</f>
        <v>0</v>
      </c>
      <c r="W30" s="80">
        <f>IF(OR(ISBLANK('2. Collected Data'!AA30),ISBLANK('2. Collected Data'!AA130)),"",('2. Collected Data'!AA130-'2. Collected Data'!AA30))</f>
        <v>-2.0000000000000018E-2</v>
      </c>
      <c r="X30" s="80">
        <f>IF(OR(ISBLANK('2. Collected Data'!AB30),ISBLANK('2. Collected Data'!AB130)),"",('2. Collected Data'!AB130-'2. Collected Data'!AB30))</f>
        <v>0.01</v>
      </c>
      <c r="Y30" s="80">
        <f>IF(OR(ISBLANK('2. Collected Data'!AC30),ISBLANK('2. Collected Data'!AC130)),"",('2. Collected Data'!AC130-'2. Collected Data'!AC30))</f>
        <v>0.01</v>
      </c>
      <c r="Z30" s="47">
        <f>IF(OR(ISBLANK('2. Collected Data'!AD30),ISBLANK('2. Collected Data'!AD130)),"",('2. Collected Data'!AD130-'2. Collected Data'!AD30))</f>
        <v>0</v>
      </c>
      <c r="AA30" s="47">
        <f>IF(OR(ISBLANK('2. Collected Data'!AE30),ISBLANK('2. Collected Data'!AE130)),"",('2. Collected Data'!AE130-'2. Collected Data'!AE30))</f>
        <v>1000</v>
      </c>
      <c r="AB30" s="47">
        <f>IF(OR(ISBLANK('2. Collected Data'!AF30),ISBLANK('2. Collected Data'!AF130)),"",('2. Collected Data'!AF130-'2. Collected Data'!AF30))</f>
        <v>-1</v>
      </c>
      <c r="AC30" s="85">
        <f>IF(OR(ISBLANK('2. Collected Data'!AG30),ISBLANK('2. Collected Data'!AG130)),"",('2. Collected Data'!AG130-'2. Collected Data'!AG30))</f>
        <v>0</v>
      </c>
      <c r="AD30" s="88"/>
      <c r="AE30" s="121">
        <f>IF(OR(ISBLANK('2. Collected Data'!AI30),ISBLANK('2. Collected Data'!AI130)),"",('2. Collected Data'!AI130-'2. Collected Data'!AI30))</f>
        <v>188360</v>
      </c>
      <c r="AF30" s="47">
        <f>IF(OR(ISBLANK('2. Collected Data'!AJ30),ISBLANK('2. Collected Data'!AJ130)),"",('2. Collected Data'!AJ130-'2. Collected Data'!AJ30))</f>
        <v>0</v>
      </c>
      <c r="AG30" s="47">
        <f>IF(OR(ISBLANK('2. Collected Data'!AK30),ISBLANK('2. Collected Data'!AK130)),"",('2. Collected Data'!AK130-'2. Collected Data'!AK30))</f>
        <v>0</v>
      </c>
      <c r="AH30" s="47">
        <f>IF(OR(ISBLANK('2. Collected Data'!AL30),ISBLANK('2. Collected Data'!AL130)),"",('2. Collected Data'!AL130-'2. Collected Data'!AL30))</f>
        <v>0</v>
      </c>
      <c r="AI30" s="47" t="str">
        <f>IF(OR(ISBLANK('2. Collected Data'!AM30),ISBLANK('2. Collected Data'!AM130)),"",('2. Collected Data'!AM130-'2. Collected Data'!AM30))</f>
        <v/>
      </c>
      <c r="AJ30" s="122"/>
      <c r="AK30" s="47">
        <f>IF(OR(ISBLANK('2. Collected Data'!AO30),ISBLANK('2. Collected Data'!AO130)),"",('2. Collected Data'!AO130-'2. Collected Data'!AO30))</f>
        <v>-131055</v>
      </c>
      <c r="AL30" s="47">
        <f>IF(OR(ISBLANK('2. Collected Data'!AP30),ISBLANK('2. Collected Data'!AP130)),"",('2. Collected Data'!AP130-'2. Collected Data'!AP30))</f>
        <v>672660</v>
      </c>
      <c r="AM30" s="47">
        <f>IF(OR(ISBLANK('2. Collected Data'!AQ30),ISBLANK('2. Collected Data'!AQ130)),"",('2. Collected Data'!AQ130-'2. Collected Data'!AQ30))</f>
        <v>500</v>
      </c>
      <c r="AN30" s="47">
        <f>IF(OR(ISBLANK('2. Collected Data'!AR30),ISBLANK('2. Collected Data'!AR130)),"",('2. Collected Data'!AR130-'2. Collected Data'!AR30))</f>
        <v>0</v>
      </c>
      <c r="AO30" s="47">
        <f>IF(OR(ISBLANK('2. Collected Data'!AS30),ISBLANK('2. Collected Data'!AS130)),"",('2. Collected Data'!AS130-'2. Collected Data'!AS30))</f>
        <v>-500</v>
      </c>
      <c r="AP30" s="47">
        <f>IF(OR(ISBLANK('2. Collected Data'!AT30),ISBLANK('2. Collected Data'!AT130)),"",('2. Collected Data'!AT130-'2. Collected Data'!AT30))</f>
        <v>0</v>
      </c>
      <c r="AQ30" s="85" t="str">
        <f>IF(OR(ISBLANK('2. Collected Data'!AU30),ISBLANK('2. Collected Data'!AU130)),"",('2. Collected Data'!AU130-'2. Collected Data'!AU30))</f>
        <v/>
      </c>
      <c r="AR30" s="88"/>
      <c r="AS30" s="80">
        <f>IF(OR(ISBLANK('2. Collected Data'!AW30),ISBLANK('2. Collected Data'!AW130)),"",('2. Collected Data'!AW130-'2. Collected Data'!AW30))</f>
        <v>0</v>
      </c>
      <c r="AT30" s="80">
        <f>IF(OR(ISBLANK('2. Collected Data'!AX30),ISBLANK('2. Collected Data'!AX130)),"",('2. Collected Data'!AX130-'2. Collected Data'!AX30))</f>
        <v>0</v>
      </c>
      <c r="AU30" s="50"/>
      <c r="AV30" s="91"/>
      <c r="AW30" s="88"/>
      <c r="AX30" s="78">
        <f>IF(OR(ISBLANK('2. Collected Data'!BB30),ISBLANK('2. Collected Data'!BB130)),"",('2. Collected Data'!BB130-'2. Collected Data'!BB30))</f>
        <v>4</v>
      </c>
      <c r="AY30" s="75">
        <f>IF(OR(ISBLANK('2. Collected Data'!BC30),ISBLANK('2. Collected Data'!BC130)),"",('2. Collected Data'!BC130-'2. Collected Data'!BC30))</f>
        <v>7587740</v>
      </c>
      <c r="AZ30" s="75">
        <f>IF(OR(ISBLANK('2. Collected Data'!BD30),ISBLANK('2. Collected Data'!BD130)),"",('2. Collected Data'!BD130-'2. Collected Data'!BD30))</f>
        <v>8062270</v>
      </c>
      <c r="BA30" s="75">
        <f>IF(OR(ISBLANK('2. Collected Data'!BE30),ISBLANK('2. Collected Data'!BE130)),"",('2. Collected Data'!BE130-'2. Collected Data'!BE30))</f>
        <v>11418110</v>
      </c>
      <c r="BB30" s="75">
        <f>IF(OR(ISBLANK('2. Collected Data'!BF30),ISBLANK('2. Collected Data'!BF130)),"",('2. Collected Data'!BF130-'2. Collected Data'!BF30))</f>
        <v>26557340</v>
      </c>
      <c r="BC30" s="50"/>
      <c r="BD30" s="78">
        <f>IF(OR(ISBLANK('2. Collected Data'!BH30),ISBLANK('2. Collected Data'!BH130)),"",('2. Collected Data'!BH130-'2. Collected Data'!BH30))</f>
        <v>24</v>
      </c>
      <c r="BE30" s="130"/>
      <c r="BF30" s="213"/>
    </row>
    <row r="31" spans="1:58" s="51" customFormat="1" ht="11.25" customHeight="1" x14ac:dyDescent="0.15">
      <c r="A31" s="89" t="s">
        <v>53</v>
      </c>
      <c r="B31" s="172"/>
      <c r="C31" s="52" t="str">
        <f>IF(OR(ISBLANK('2. Collected Data'!G31),ISBLANK('2. Collected Data'!G131)),"",('2. Collected Data'!G131-'2. Collected Data'!G31))</f>
        <v/>
      </c>
      <c r="D31" s="47" t="str">
        <f>IF(OR(ISBLANK('2. Collected Data'!H31),ISBLANK('2. Collected Data'!H131)),"",('2. Collected Data'!H131-'2. Collected Data'!H31))</f>
        <v/>
      </c>
      <c r="E31" s="47" t="str">
        <f>IF(OR(ISBLANK('2. Collected Data'!I31),ISBLANK('2. Collected Data'!I131)),"",('2. Collected Data'!I131-'2. Collected Data'!I31))</f>
        <v/>
      </c>
      <c r="F31" s="47" t="str">
        <f>IF(OR(ISBLANK('2. Collected Data'!J31),ISBLANK('2. Collected Data'!J131)),"",('2. Collected Data'!J131-'2. Collected Data'!J31))</f>
        <v/>
      </c>
      <c r="G31" s="47" t="str">
        <f>IF(OR(ISBLANK('2. Collected Data'!K31),ISBLANK('2. Collected Data'!K131)),"",('2. Collected Data'!K131-'2. Collected Data'!K31))</f>
        <v/>
      </c>
      <c r="H31" s="47" t="str">
        <f>IF(OR(ISBLANK('2. Collected Data'!L31),ISBLANK('2. Collected Data'!L131)),"",('2. Collected Data'!L131-'2. Collected Data'!L31))</f>
        <v/>
      </c>
      <c r="I31" s="47" t="str">
        <f>IF(OR(ISBLANK('2. Collected Data'!M31),ISBLANK('2. Collected Data'!M131)),"",('2. Collected Data'!M131-'2. Collected Data'!M31))</f>
        <v/>
      </c>
      <c r="J31" s="47" t="str">
        <f>IF(OR(ISBLANK('2. Collected Data'!N31),ISBLANK('2. Collected Data'!N131)),"",('2. Collected Data'!N131-'2. Collected Data'!N31))</f>
        <v/>
      </c>
      <c r="K31" s="47" t="str">
        <f>IF(OR(ISBLANK('2. Collected Data'!O31),ISBLANK('2. Collected Data'!O131)),"",('2. Collected Data'!O131-'2. Collected Data'!O31))</f>
        <v/>
      </c>
      <c r="L31" s="47" t="str">
        <f>IF(OR(ISBLANK('2. Collected Data'!P31),ISBLANK('2. Collected Data'!P131)),"",('2. Collected Data'!P131-'2. Collected Data'!P31))</f>
        <v/>
      </c>
      <c r="M31" s="47" t="str">
        <f>IF(OR(ISBLANK('2. Collected Data'!Q31),ISBLANK('2. Collected Data'!Q131)),"",('2. Collected Data'!Q131-'2. Collected Data'!Q31))</f>
        <v/>
      </c>
      <c r="N31" s="47" t="str">
        <f>IF(OR(ISBLANK('2. Collected Data'!R31),ISBLANK('2. Collected Data'!R131)),"",('2. Collected Data'!R131-'2. Collected Data'!R31))</f>
        <v/>
      </c>
      <c r="O31" s="47" t="str">
        <f>IF(OR(ISBLANK('2. Collected Data'!S31),ISBLANK('2. Collected Data'!S131)),"",('2. Collected Data'!S131-'2. Collected Data'!S31))</f>
        <v/>
      </c>
      <c r="P31" s="47" t="str">
        <f>IF(OR(ISBLANK('2. Collected Data'!T31),ISBLANK('2. Collected Data'!T131)),"",('2. Collected Data'!T131-'2. Collected Data'!T31))</f>
        <v/>
      </c>
      <c r="Q31" s="47" t="str">
        <f>IF(OR(ISBLANK('2. Collected Data'!U31),ISBLANK('2. Collected Data'!U131)),"",('2. Collected Data'!U131-'2. Collected Data'!U31))</f>
        <v/>
      </c>
      <c r="R31" s="47" t="str">
        <f>IF(OR(ISBLANK('2. Collected Data'!V31),ISBLANK('2. Collected Data'!V131)),"",('2. Collected Data'!V131-'2. Collected Data'!V31))</f>
        <v/>
      </c>
      <c r="S31" s="47" t="str">
        <f>IF(OR(ISBLANK('2. Collected Data'!W31),ISBLANK('2. Collected Data'!W131)),"",('2. Collected Data'!W131-'2. Collected Data'!W31))</f>
        <v/>
      </c>
      <c r="T31" s="47" t="str">
        <f>IF(OR(ISBLANK('2. Collected Data'!X31),ISBLANK('2. Collected Data'!X131)),"",('2. Collected Data'!X131-'2. Collected Data'!X31))</f>
        <v/>
      </c>
      <c r="U31" s="47" t="str">
        <f>IF(OR(ISBLANK('2. Collected Data'!Y31),ISBLANK('2. Collected Data'!Y131)),"",('2. Collected Data'!Y131-'2. Collected Data'!Y31))</f>
        <v/>
      </c>
      <c r="V31" s="47" t="str">
        <f>IF(OR(ISBLANK('2. Collected Data'!Z31),ISBLANK('2. Collected Data'!Z131)),"",('2. Collected Data'!Z131-'2. Collected Data'!Z31))</f>
        <v/>
      </c>
      <c r="W31" s="80" t="str">
        <f>IF(OR(ISBLANK('2. Collected Data'!AA31),ISBLANK('2. Collected Data'!AA131)),"",('2. Collected Data'!AA131-'2. Collected Data'!AA31))</f>
        <v/>
      </c>
      <c r="X31" s="80" t="str">
        <f>IF(OR(ISBLANK('2. Collected Data'!AB31),ISBLANK('2. Collected Data'!AB131)),"",('2. Collected Data'!AB131-'2. Collected Data'!AB31))</f>
        <v/>
      </c>
      <c r="Y31" s="80" t="str">
        <f>IF(OR(ISBLANK('2. Collected Data'!AC31),ISBLANK('2. Collected Data'!AC131)),"",('2. Collected Data'!AC131-'2. Collected Data'!AC31))</f>
        <v/>
      </c>
      <c r="Z31" s="47" t="str">
        <f>IF(OR(ISBLANK('2. Collected Data'!AD31),ISBLANK('2. Collected Data'!AD131)),"",('2. Collected Data'!AD131-'2. Collected Data'!AD31))</f>
        <v/>
      </c>
      <c r="AA31" s="47" t="str">
        <f>IF(OR(ISBLANK('2. Collected Data'!AE31),ISBLANK('2. Collected Data'!AE131)),"",('2. Collected Data'!AE131-'2. Collected Data'!AE31))</f>
        <v/>
      </c>
      <c r="AB31" s="47" t="str">
        <f>IF(OR(ISBLANK('2. Collected Data'!AF31),ISBLANK('2. Collected Data'!AF131)),"",('2. Collected Data'!AF131-'2. Collected Data'!AF31))</f>
        <v/>
      </c>
      <c r="AC31" s="85" t="str">
        <f>IF(OR(ISBLANK('2. Collected Data'!AG31),ISBLANK('2. Collected Data'!AG131)),"",('2. Collected Data'!AG131-'2. Collected Data'!AG31))</f>
        <v/>
      </c>
      <c r="AD31" s="88"/>
      <c r="AE31" s="121" t="str">
        <f>IF(OR(ISBLANK('2. Collected Data'!AI31),ISBLANK('2. Collected Data'!AI131)),"",('2. Collected Data'!AI131-'2. Collected Data'!AI31))</f>
        <v/>
      </c>
      <c r="AF31" s="47" t="str">
        <f>IF(OR(ISBLANK('2. Collected Data'!AJ31),ISBLANK('2. Collected Data'!AJ131)),"",('2. Collected Data'!AJ131-'2. Collected Data'!AJ31))</f>
        <v/>
      </c>
      <c r="AG31" s="47" t="str">
        <f>IF(OR(ISBLANK('2. Collected Data'!AK31),ISBLANK('2. Collected Data'!AK131)),"",('2. Collected Data'!AK131-'2. Collected Data'!AK31))</f>
        <v/>
      </c>
      <c r="AH31" s="47" t="str">
        <f>IF(OR(ISBLANK('2. Collected Data'!AL31),ISBLANK('2. Collected Data'!AL131)),"",('2. Collected Data'!AL131-'2. Collected Data'!AL31))</f>
        <v/>
      </c>
      <c r="AI31" s="47" t="str">
        <f>IF(OR(ISBLANK('2. Collected Data'!AM31),ISBLANK('2. Collected Data'!AM131)),"",('2. Collected Data'!AM131-'2. Collected Data'!AM31))</f>
        <v/>
      </c>
      <c r="AJ31" s="122"/>
      <c r="AK31" s="47" t="str">
        <f>IF(OR(ISBLANK('2. Collected Data'!AO31),ISBLANK('2. Collected Data'!AO131)),"",('2. Collected Data'!AO131-'2. Collected Data'!AO31))</f>
        <v/>
      </c>
      <c r="AL31" s="47" t="str">
        <f>IF(OR(ISBLANK('2. Collected Data'!AP31),ISBLANK('2. Collected Data'!AP131)),"",('2. Collected Data'!AP131-'2. Collected Data'!AP31))</f>
        <v/>
      </c>
      <c r="AM31" s="47" t="str">
        <f>IF(OR(ISBLANK('2. Collected Data'!AQ31),ISBLANK('2. Collected Data'!AQ131)),"",('2. Collected Data'!AQ131-'2. Collected Data'!AQ31))</f>
        <v/>
      </c>
      <c r="AN31" s="47" t="str">
        <f>IF(OR(ISBLANK('2. Collected Data'!AR31),ISBLANK('2. Collected Data'!AR131)),"",('2. Collected Data'!AR131-'2. Collected Data'!AR31))</f>
        <v/>
      </c>
      <c r="AO31" s="47" t="str">
        <f>IF(OR(ISBLANK('2. Collected Data'!AS31),ISBLANK('2. Collected Data'!AS131)),"",('2. Collected Data'!AS131-'2. Collected Data'!AS31))</f>
        <v/>
      </c>
      <c r="AP31" s="47" t="str">
        <f>IF(OR(ISBLANK('2. Collected Data'!AT31),ISBLANK('2. Collected Data'!AT131)),"",('2. Collected Data'!AT131-'2. Collected Data'!AT31))</f>
        <v/>
      </c>
      <c r="AQ31" s="85" t="str">
        <f>IF(OR(ISBLANK('2. Collected Data'!AU31),ISBLANK('2. Collected Data'!AU131)),"",('2. Collected Data'!AU131-'2. Collected Data'!AU31))</f>
        <v/>
      </c>
      <c r="AR31" s="88"/>
      <c r="AS31" s="80" t="str">
        <f>IF(OR(ISBLANK('2. Collected Data'!AW31),ISBLANK('2. Collected Data'!AW131)),"",('2. Collected Data'!AW131-'2. Collected Data'!AW31))</f>
        <v/>
      </c>
      <c r="AT31" s="80" t="str">
        <f>IF(OR(ISBLANK('2. Collected Data'!AX31),ISBLANK('2. Collected Data'!AX131)),"",('2. Collected Data'!AX131-'2. Collected Data'!AX31))</f>
        <v/>
      </c>
      <c r="AU31" s="50"/>
      <c r="AV31" s="91"/>
      <c r="AW31" s="88"/>
      <c r="AX31" s="78" t="str">
        <f>IF(OR(ISBLANK('2. Collected Data'!BB31),ISBLANK('2. Collected Data'!BB131)),"",('2. Collected Data'!BB131-'2. Collected Data'!BB31))</f>
        <v/>
      </c>
      <c r="AY31" s="75" t="str">
        <f>IF(OR(ISBLANK('2. Collected Data'!BC31),ISBLANK('2. Collected Data'!BC131)),"",('2. Collected Data'!BC131-'2. Collected Data'!BC31))</f>
        <v/>
      </c>
      <c r="AZ31" s="75" t="str">
        <f>IF(OR(ISBLANK('2. Collected Data'!BD31),ISBLANK('2. Collected Data'!BD131)),"",('2. Collected Data'!BD131-'2. Collected Data'!BD31))</f>
        <v/>
      </c>
      <c r="BA31" s="75" t="str">
        <f>IF(OR(ISBLANK('2. Collected Data'!BE31),ISBLANK('2. Collected Data'!BE131)),"",('2. Collected Data'!BE131-'2. Collected Data'!BE31))</f>
        <v/>
      </c>
      <c r="BB31" s="75" t="str">
        <f>IF(OR(ISBLANK('2. Collected Data'!BF31),ISBLANK('2. Collected Data'!BF131)),"",('2. Collected Data'!BF131-'2. Collected Data'!BF31))</f>
        <v/>
      </c>
      <c r="BC31" s="50"/>
      <c r="BD31" s="78" t="str">
        <f>IF(OR(ISBLANK('2. Collected Data'!BH31),ISBLANK('2. Collected Data'!BH131)),"",('2. Collected Data'!BH131-'2. Collected Data'!BH31))</f>
        <v/>
      </c>
      <c r="BE31" s="130"/>
      <c r="BF31" s="213"/>
    </row>
    <row r="32" spans="1:58" s="177" customFormat="1" ht="11.25" customHeight="1" x14ac:dyDescent="0.15">
      <c r="A32" s="89" t="s">
        <v>137</v>
      </c>
      <c r="B32" s="172"/>
      <c r="C32" s="52">
        <f>IF(OR(ISBLANK('2. Collected Data'!G32),ISBLANK('2. Collected Data'!G132)),"",('2. Collected Data'!G132-'2. Collected Data'!G32))</f>
        <v>0</v>
      </c>
      <c r="D32" s="47">
        <f>IF(OR(ISBLANK('2. Collected Data'!H32),ISBLANK('2. Collected Data'!H132)),"",('2. Collected Data'!H132-'2. Collected Data'!H32))</f>
        <v>0</v>
      </c>
      <c r="E32" s="47">
        <f>IF(OR(ISBLANK('2. Collected Data'!I32),ISBLANK('2. Collected Data'!I132)),"",('2. Collected Data'!I132-'2. Collected Data'!I32))</f>
        <v>1</v>
      </c>
      <c r="F32" s="47">
        <f>IF(OR(ISBLANK('2. Collected Data'!J32),ISBLANK('2. Collected Data'!J132)),"",('2. Collected Data'!J132-'2. Collected Data'!J32))</f>
        <v>0</v>
      </c>
      <c r="G32" s="47">
        <f>IF(OR(ISBLANK('2. Collected Data'!K32),ISBLANK('2. Collected Data'!K132)),"",('2. Collected Data'!K132-'2. Collected Data'!K32))</f>
        <v>0</v>
      </c>
      <c r="H32" s="47">
        <f>IF(OR(ISBLANK('2. Collected Data'!L32),ISBLANK('2. Collected Data'!L132)),"",('2. Collected Data'!L132-'2. Collected Data'!L32))</f>
        <v>1</v>
      </c>
      <c r="I32" s="47">
        <f>IF(OR(ISBLANK('2. Collected Data'!M32),ISBLANK('2. Collected Data'!M132)),"",('2. Collected Data'!M132-'2. Collected Data'!M32))</f>
        <v>0</v>
      </c>
      <c r="J32" s="47">
        <f>IF(OR(ISBLANK('2. Collected Data'!N32),ISBLANK('2. Collected Data'!N132)),"",('2. Collected Data'!N132-'2. Collected Data'!N32))</f>
        <v>0</v>
      </c>
      <c r="K32" s="47">
        <f>IF(OR(ISBLANK('2. Collected Data'!O32),ISBLANK('2. Collected Data'!O132)),"",('2. Collected Data'!O132-'2. Collected Data'!O32))</f>
        <v>1</v>
      </c>
      <c r="L32" s="47">
        <f>IF(OR(ISBLANK('2. Collected Data'!P32),ISBLANK('2. Collected Data'!P132)),"",('2. Collected Data'!P132-'2. Collected Data'!P32))</f>
        <v>0</v>
      </c>
      <c r="M32" s="47">
        <f>IF(OR(ISBLANK('2. Collected Data'!Q32),ISBLANK('2. Collected Data'!Q132)),"",('2. Collected Data'!Q132-'2. Collected Data'!Q32))</f>
        <v>0</v>
      </c>
      <c r="N32" s="47" t="str">
        <f>IF(OR(ISBLANK('2. Collected Data'!R32),ISBLANK('2. Collected Data'!R132)),"",('2. Collected Data'!R132-'2. Collected Data'!R32))</f>
        <v/>
      </c>
      <c r="O32" s="47" t="str">
        <f>IF(OR(ISBLANK('2. Collected Data'!S32),ISBLANK('2. Collected Data'!S132)),"",('2. Collected Data'!S132-'2. Collected Data'!S32))</f>
        <v/>
      </c>
      <c r="P32" s="47" t="str">
        <f>IF(OR(ISBLANK('2. Collected Data'!T32),ISBLANK('2. Collected Data'!T132)),"",('2. Collected Data'!T132-'2. Collected Data'!T32))</f>
        <v/>
      </c>
      <c r="Q32" s="47">
        <f>IF(OR(ISBLANK('2. Collected Data'!U32),ISBLANK('2. Collected Data'!U132)),"",('2. Collected Data'!U132-'2. Collected Data'!U32))</f>
        <v>0</v>
      </c>
      <c r="R32" s="47" t="str">
        <f>IF(OR(ISBLANK('2. Collected Data'!V32),ISBLANK('2. Collected Data'!V132)),"",('2. Collected Data'!V132-'2. Collected Data'!V32))</f>
        <v/>
      </c>
      <c r="S32" s="47" t="str">
        <f>IF(OR(ISBLANK('2. Collected Data'!W32),ISBLANK('2. Collected Data'!W132)),"",('2. Collected Data'!W132-'2. Collected Data'!W32))</f>
        <v/>
      </c>
      <c r="T32" s="47" t="str">
        <f>IF(OR(ISBLANK('2. Collected Data'!X32),ISBLANK('2. Collected Data'!X132)),"",('2. Collected Data'!X132-'2. Collected Data'!X32))</f>
        <v/>
      </c>
      <c r="U32" s="47">
        <f>IF(OR(ISBLANK('2. Collected Data'!Y32),ISBLANK('2. Collected Data'!Y132)),"",('2. Collected Data'!Y132-'2. Collected Data'!Y32))</f>
        <v>0</v>
      </c>
      <c r="V32" s="47">
        <f>IF(OR(ISBLANK('2. Collected Data'!Z32),ISBLANK('2. Collected Data'!Z132)),"",('2. Collected Data'!Z132-'2. Collected Data'!Z32))</f>
        <v>2</v>
      </c>
      <c r="W32" s="80">
        <f>IF(OR(ISBLANK('2. Collected Data'!AA32),ISBLANK('2. Collected Data'!AA132)),"",('2. Collected Data'!AA132-'2. Collected Data'!AA32))</f>
        <v>0</v>
      </c>
      <c r="X32" s="80">
        <f>IF(OR(ISBLANK('2. Collected Data'!AB32),ISBLANK('2. Collected Data'!AB132)),"",('2. Collected Data'!AB132-'2. Collected Data'!AB32))</f>
        <v>0</v>
      </c>
      <c r="Y32" s="80">
        <f>IF(OR(ISBLANK('2. Collected Data'!AC32),ISBLANK('2. Collected Data'!AC132)),"",('2. Collected Data'!AC132-'2. Collected Data'!AC32))</f>
        <v>0</v>
      </c>
      <c r="Z32" s="47">
        <f>IF(OR(ISBLANK('2. Collected Data'!AD32),ISBLANK('2. Collected Data'!AD132)),"",('2. Collected Data'!AD132-'2. Collected Data'!AD32))</f>
        <v>0</v>
      </c>
      <c r="AA32" s="47">
        <f>IF(OR(ISBLANK('2. Collected Data'!AE32),ISBLANK('2. Collected Data'!AE132)),"",('2. Collected Data'!AE132-'2. Collected Data'!AE32))</f>
        <v>-5000</v>
      </c>
      <c r="AB32" s="47">
        <f>IF(OR(ISBLANK('2. Collected Data'!AF32),ISBLANK('2. Collected Data'!AF132)),"",('2. Collected Data'!AF132-'2. Collected Data'!AF32))</f>
        <v>0</v>
      </c>
      <c r="AC32" s="85">
        <f>IF(OR(ISBLANK('2. Collected Data'!AG32),ISBLANK('2. Collected Data'!AG132)),"",('2. Collected Data'!AG132-'2. Collected Data'!AG32))</f>
        <v>0</v>
      </c>
      <c r="AD32" s="88"/>
      <c r="AE32" s="121">
        <f>IF(OR(ISBLANK('2. Collected Data'!AI32),ISBLANK('2. Collected Data'!AI132)),"",('2. Collected Data'!AI132-'2. Collected Data'!AI32))</f>
        <v>-46442</v>
      </c>
      <c r="AF32" s="47">
        <f>IF(OR(ISBLANK('2. Collected Data'!AJ32),ISBLANK('2. Collected Data'!AJ132)),"",('2. Collected Data'!AJ132-'2. Collected Data'!AJ32))</f>
        <v>-4</v>
      </c>
      <c r="AG32" s="47" t="str">
        <f>IF(OR(ISBLANK('2. Collected Data'!AK32),ISBLANK('2. Collected Data'!AK132)),"",('2. Collected Data'!AK132-'2. Collected Data'!AK32))</f>
        <v/>
      </c>
      <c r="AH32" s="47">
        <f>IF(OR(ISBLANK('2. Collected Data'!AL32),ISBLANK('2. Collected Data'!AL132)),"",('2. Collected Data'!AL132-'2. Collected Data'!AL32))</f>
        <v>-5766</v>
      </c>
      <c r="AI32" s="47" t="str">
        <f>IF(OR(ISBLANK('2. Collected Data'!AM32),ISBLANK('2. Collected Data'!AM132)),"",('2. Collected Data'!AM132-'2. Collected Data'!AM32))</f>
        <v/>
      </c>
      <c r="AJ32" s="122"/>
      <c r="AK32" s="47">
        <f>IF(OR(ISBLANK('2. Collected Data'!AO32),ISBLANK('2. Collected Data'!AO132)),"",('2. Collected Data'!AO132-'2. Collected Data'!AO32))</f>
        <v>-141236</v>
      </c>
      <c r="AL32" s="47" t="str">
        <f>IF(OR(ISBLANK('2. Collected Data'!AP32),ISBLANK('2. Collected Data'!AP132)),"",('2. Collected Data'!AP132-'2. Collected Data'!AP32))</f>
        <v/>
      </c>
      <c r="AM32" s="47">
        <f>IF(OR(ISBLANK('2. Collected Data'!AQ32),ISBLANK('2. Collected Data'!AQ132)),"",('2. Collected Data'!AQ132-'2. Collected Data'!AQ32))</f>
        <v>-184856</v>
      </c>
      <c r="AN32" s="47" t="str">
        <f>IF(OR(ISBLANK('2. Collected Data'!AR32),ISBLANK('2. Collected Data'!AR132)),"",('2. Collected Data'!AR132-'2. Collected Data'!AR32))</f>
        <v/>
      </c>
      <c r="AO32" s="47" t="str">
        <f>IF(OR(ISBLANK('2. Collected Data'!AS32),ISBLANK('2. Collected Data'!AS132)),"",('2. Collected Data'!AS132-'2. Collected Data'!AS32))</f>
        <v/>
      </c>
      <c r="AP32" s="47" t="str">
        <f>IF(OR(ISBLANK('2. Collected Data'!AT32),ISBLANK('2. Collected Data'!AT132)),"",('2. Collected Data'!AT132-'2. Collected Data'!AT32))</f>
        <v/>
      </c>
      <c r="AQ32" s="85" t="str">
        <f>IF(OR(ISBLANK('2. Collected Data'!AU32),ISBLANK('2. Collected Data'!AU132)),"",('2. Collected Data'!AU132-'2. Collected Data'!AU32))</f>
        <v/>
      </c>
      <c r="AR32" s="88"/>
      <c r="AS32" s="80">
        <f>IF(OR(ISBLANK('2. Collected Data'!AW32),ISBLANK('2. Collected Data'!AW132)),"",('2. Collected Data'!AW132-'2. Collected Data'!AW32))</f>
        <v>-1.0000000000000009E-2</v>
      </c>
      <c r="AT32" s="80">
        <f>IF(OR(ISBLANK('2. Collected Data'!AX32),ISBLANK('2. Collected Data'!AX132)),"",('2. Collected Data'!AX132-'2. Collected Data'!AX32))</f>
        <v>9.9999999999999811E-3</v>
      </c>
      <c r="AU32" s="50"/>
      <c r="AV32" s="91"/>
      <c r="AW32" s="88"/>
      <c r="AX32" s="78">
        <f>IF(OR(ISBLANK('2. Collected Data'!BB32),ISBLANK('2. Collected Data'!BB132)),"",('2. Collected Data'!BB132-'2. Collected Data'!BB32))</f>
        <v>-2</v>
      </c>
      <c r="AY32" s="75">
        <f>IF(OR(ISBLANK('2. Collected Data'!BC32),ISBLANK('2. Collected Data'!BC132)),"",('2. Collected Data'!BC132-'2. Collected Data'!BC32))</f>
        <v>-1386540</v>
      </c>
      <c r="AZ32" s="75">
        <f>IF(OR(ISBLANK('2. Collected Data'!BD32),ISBLANK('2. Collected Data'!BD132)),"",('2. Collected Data'!BD132-'2. Collected Data'!BD32))</f>
        <v>-1190757</v>
      </c>
      <c r="BA32" s="75">
        <f>IF(OR(ISBLANK('2. Collected Data'!BE32),ISBLANK('2. Collected Data'!BE132)),"",('2. Collected Data'!BE132-'2. Collected Data'!BE32))</f>
        <v>-2665532</v>
      </c>
      <c r="BB32" s="75">
        <f>IF(OR(ISBLANK('2. Collected Data'!BF32),ISBLANK('2. Collected Data'!BF132)),"",('2. Collected Data'!BF132-'2. Collected Data'!BF32))</f>
        <v>-2581553</v>
      </c>
      <c r="BC32" s="50"/>
      <c r="BD32" s="78">
        <f>IF(OR(ISBLANK('2. Collected Data'!BH32),ISBLANK('2. Collected Data'!BH132)),"",('2. Collected Data'!BH132-'2. Collected Data'!BH32))</f>
        <v>1.4599999999999937</v>
      </c>
      <c r="BE32" s="130"/>
      <c r="BF32" s="213"/>
    </row>
    <row r="33" spans="1:58" s="51" customFormat="1" ht="11.25" customHeight="1" x14ac:dyDescent="0.15">
      <c r="A33" s="89" t="s">
        <v>353</v>
      </c>
      <c r="B33" s="172"/>
      <c r="C33" s="52" t="str">
        <f>IF(OR(ISBLANK('2. Collected Data'!G33),ISBLANK('2. Collected Data'!G133)),"",('2. Collected Data'!G133-'2. Collected Data'!G33))</f>
        <v/>
      </c>
      <c r="D33" s="47" t="str">
        <f>IF(OR(ISBLANK('2. Collected Data'!H33),ISBLANK('2. Collected Data'!H133)),"",('2. Collected Data'!H133-'2. Collected Data'!H33))</f>
        <v/>
      </c>
      <c r="E33" s="47" t="str">
        <f>IF(OR(ISBLANK('2. Collected Data'!I33),ISBLANK('2. Collected Data'!I133)),"",('2. Collected Data'!I133-'2. Collected Data'!I33))</f>
        <v/>
      </c>
      <c r="F33" s="47" t="str">
        <f>IF(OR(ISBLANK('2. Collected Data'!J33),ISBLANK('2. Collected Data'!J133)),"",('2. Collected Data'!J133-'2. Collected Data'!J33))</f>
        <v/>
      </c>
      <c r="G33" s="47" t="str">
        <f>IF(OR(ISBLANK('2. Collected Data'!K33),ISBLANK('2. Collected Data'!K133)),"",('2. Collected Data'!K133-'2. Collected Data'!K33))</f>
        <v/>
      </c>
      <c r="H33" s="47" t="str">
        <f>IF(OR(ISBLANK('2. Collected Data'!L33),ISBLANK('2. Collected Data'!L133)),"",('2. Collected Data'!L133-'2. Collected Data'!L33))</f>
        <v/>
      </c>
      <c r="I33" s="47" t="str">
        <f>IF(OR(ISBLANK('2. Collected Data'!M33),ISBLANK('2. Collected Data'!M133)),"",('2. Collected Data'!M133-'2. Collected Data'!M33))</f>
        <v/>
      </c>
      <c r="J33" s="47" t="str">
        <f>IF(OR(ISBLANK('2. Collected Data'!N33),ISBLANK('2. Collected Data'!N133)),"",('2. Collected Data'!N133-'2. Collected Data'!N33))</f>
        <v/>
      </c>
      <c r="K33" s="47" t="str">
        <f>IF(OR(ISBLANK('2. Collected Data'!O33),ISBLANK('2. Collected Data'!O133)),"",('2. Collected Data'!O133-'2. Collected Data'!O33))</f>
        <v/>
      </c>
      <c r="L33" s="47" t="str">
        <f>IF(OR(ISBLANK('2. Collected Data'!P33),ISBLANK('2. Collected Data'!P133)),"",('2. Collected Data'!P133-'2. Collected Data'!P33))</f>
        <v/>
      </c>
      <c r="M33" s="47" t="str">
        <f>IF(OR(ISBLANK('2. Collected Data'!Q33),ISBLANK('2. Collected Data'!Q133)),"",('2. Collected Data'!Q133-'2. Collected Data'!Q33))</f>
        <v/>
      </c>
      <c r="N33" s="47" t="str">
        <f>IF(OR(ISBLANK('2. Collected Data'!R33),ISBLANK('2. Collected Data'!R133)),"",('2. Collected Data'!R133-'2. Collected Data'!R33))</f>
        <v/>
      </c>
      <c r="O33" s="47" t="str">
        <f>IF(OR(ISBLANK('2. Collected Data'!S33),ISBLANK('2. Collected Data'!S133)),"",('2. Collected Data'!S133-'2. Collected Data'!S33))</f>
        <v/>
      </c>
      <c r="P33" s="47" t="str">
        <f>IF(OR(ISBLANK('2. Collected Data'!T33),ISBLANK('2. Collected Data'!T133)),"",('2. Collected Data'!T133-'2. Collected Data'!T33))</f>
        <v/>
      </c>
      <c r="Q33" s="47" t="str">
        <f>IF(OR(ISBLANK('2. Collected Data'!U33),ISBLANK('2. Collected Data'!U133)),"",('2. Collected Data'!U133-'2. Collected Data'!U33))</f>
        <v/>
      </c>
      <c r="R33" s="47" t="str">
        <f>IF(OR(ISBLANK('2. Collected Data'!V33),ISBLANK('2. Collected Data'!V133)),"",('2. Collected Data'!V133-'2. Collected Data'!V33))</f>
        <v/>
      </c>
      <c r="S33" s="47" t="str">
        <f>IF(OR(ISBLANK('2. Collected Data'!W33),ISBLANK('2. Collected Data'!W133)),"",('2. Collected Data'!W133-'2. Collected Data'!W33))</f>
        <v/>
      </c>
      <c r="T33" s="47" t="str">
        <f>IF(OR(ISBLANK('2. Collected Data'!X33),ISBLANK('2. Collected Data'!X133)),"",('2. Collected Data'!X133-'2. Collected Data'!X33))</f>
        <v/>
      </c>
      <c r="U33" s="47" t="str">
        <f>IF(OR(ISBLANK('2. Collected Data'!Y33),ISBLANK('2. Collected Data'!Y133)),"",('2. Collected Data'!Y133-'2. Collected Data'!Y33))</f>
        <v/>
      </c>
      <c r="V33" s="47" t="str">
        <f>IF(OR(ISBLANK('2. Collected Data'!Z33),ISBLANK('2. Collected Data'!Z133)),"",('2. Collected Data'!Z133-'2. Collected Data'!Z33))</f>
        <v/>
      </c>
      <c r="W33" s="80" t="str">
        <f>IF(OR(ISBLANK('2. Collected Data'!AA33),ISBLANK('2. Collected Data'!AA133)),"",('2. Collected Data'!AA133-'2. Collected Data'!AA33))</f>
        <v/>
      </c>
      <c r="X33" s="80" t="str">
        <f>IF(OR(ISBLANK('2. Collected Data'!AB33),ISBLANK('2. Collected Data'!AB133)),"",('2. Collected Data'!AB133-'2. Collected Data'!AB33))</f>
        <v/>
      </c>
      <c r="Y33" s="80" t="str">
        <f>IF(OR(ISBLANK('2. Collected Data'!AC33),ISBLANK('2. Collected Data'!AC133)),"",('2. Collected Data'!AC133-'2. Collected Data'!AC33))</f>
        <v/>
      </c>
      <c r="Z33" s="47" t="str">
        <f>IF(OR(ISBLANK('2. Collected Data'!AD33),ISBLANK('2. Collected Data'!AD133)),"",('2. Collected Data'!AD133-'2. Collected Data'!AD33))</f>
        <v/>
      </c>
      <c r="AA33" s="47" t="str">
        <f>IF(OR(ISBLANK('2. Collected Data'!AE33),ISBLANK('2. Collected Data'!AE133)),"",('2. Collected Data'!AE133-'2. Collected Data'!AE33))</f>
        <v/>
      </c>
      <c r="AB33" s="47" t="str">
        <f>IF(OR(ISBLANK('2. Collected Data'!AF33),ISBLANK('2. Collected Data'!AF133)),"",('2. Collected Data'!AF133-'2. Collected Data'!AF33))</f>
        <v/>
      </c>
      <c r="AC33" s="85" t="str">
        <f>IF(OR(ISBLANK('2. Collected Data'!AG33),ISBLANK('2. Collected Data'!AG133)),"",('2. Collected Data'!AG133-'2. Collected Data'!AG33))</f>
        <v/>
      </c>
      <c r="AD33" s="88"/>
      <c r="AE33" s="121" t="str">
        <f>IF(OR(ISBLANK('2. Collected Data'!AI33),ISBLANK('2. Collected Data'!AI133)),"",('2. Collected Data'!AI133-'2. Collected Data'!AI33))</f>
        <v/>
      </c>
      <c r="AF33" s="47" t="str">
        <f>IF(OR(ISBLANK('2. Collected Data'!AJ33),ISBLANK('2. Collected Data'!AJ133)),"",('2. Collected Data'!AJ133-'2. Collected Data'!AJ33))</f>
        <v/>
      </c>
      <c r="AG33" s="47" t="str">
        <f>IF(OR(ISBLANK('2. Collected Data'!AK33),ISBLANK('2. Collected Data'!AK133)),"",('2. Collected Data'!AK133-'2. Collected Data'!AK33))</f>
        <v/>
      </c>
      <c r="AH33" s="47" t="str">
        <f>IF(OR(ISBLANK('2. Collected Data'!AL33),ISBLANK('2. Collected Data'!AL133)),"",('2. Collected Data'!AL133-'2. Collected Data'!AL33))</f>
        <v/>
      </c>
      <c r="AI33" s="47" t="str">
        <f>IF(OR(ISBLANK('2. Collected Data'!AM33),ISBLANK('2. Collected Data'!AM133)),"",('2. Collected Data'!AM133-'2. Collected Data'!AM33))</f>
        <v/>
      </c>
      <c r="AJ33" s="122"/>
      <c r="AK33" s="47" t="str">
        <f>IF(OR(ISBLANK('2. Collected Data'!AO33),ISBLANK('2. Collected Data'!AO133)),"",('2. Collected Data'!AO133-'2. Collected Data'!AO33))</f>
        <v/>
      </c>
      <c r="AL33" s="47" t="str">
        <f>IF(OR(ISBLANK('2. Collected Data'!AP33),ISBLANK('2. Collected Data'!AP133)),"",('2. Collected Data'!AP133-'2. Collected Data'!AP33))</f>
        <v/>
      </c>
      <c r="AM33" s="47" t="str">
        <f>IF(OR(ISBLANK('2. Collected Data'!AQ33),ISBLANK('2. Collected Data'!AQ133)),"",('2. Collected Data'!AQ133-'2. Collected Data'!AQ33))</f>
        <v/>
      </c>
      <c r="AN33" s="47" t="str">
        <f>IF(OR(ISBLANK('2. Collected Data'!AR33),ISBLANK('2. Collected Data'!AR133)),"",('2. Collected Data'!AR133-'2. Collected Data'!AR33))</f>
        <v/>
      </c>
      <c r="AO33" s="47" t="str">
        <f>IF(OR(ISBLANK('2. Collected Data'!AS33),ISBLANK('2. Collected Data'!AS133)),"",('2. Collected Data'!AS133-'2. Collected Data'!AS33))</f>
        <v/>
      </c>
      <c r="AP33" s="47" t="str">
        <f>IF(OR(ISBLANK('2. Collected Data'!AT33),ISBLANK('2. Collected Data'!AT133)),"",('2. Collected Data'!AT133-'2. Collected Data'!AT33))</f>
        <v/>
      </c>
      <c r="AQ33" s="85" t="str">
        <f>IF(OR(ISBLANK('2. Collected Data'!AU33),ISBLANK('2. Collected Data'!AU133)),"",('2. Collected Data'!AU133-'2. Collected Data'!AU33))</f>
        <v/>
      </c>
      <c r="AR33" s="88"/>
      <c r="AS33" s="80" t="str">
        <f>IF(OR(ISBLANK('2. Collected Data'!AW33),ISBLANK('2. Collected Data'!AW133)),"",('2. Collected Data'!AW133-'2. Collected Data'!AW33))</f>
        <v/>
      </c>
      <c r="AT33" s="80" t="str">
        <f>IF(OR(ISBLANK('2. Collected Data'!AX33),ISBLANK('2. Collected Data'!AX133)),"",('2. Collected Data'!AX133-'2. Collected Data'!AX33))</f>
        <v/>
      </c>
      <c r="AU33" s="50"/>
      <c r="AV33" s="91"/>
      <c r="AW33" s="88"/>
      <c r="AX33" s="78" t="str">
        <f>IF(OR(ISBLANK('2. Collected Data'!BB33),ISBLANK('2. Collected Data'!BB133)),"",('2. Collected Data'!BB133-'2. Collected Data'!BB33))</f>
        <v/>
      </c>
      <c r="AY33" s="75" t="str">
        <f>IF(OR(ISBLANK('2. Collected Data'!BC33),ISBLANK('2. Collected Data'!BC133)),"",('2. Collected Data'!BC133-'2. Collected Data'!BC33))</f>
        <v/>
      </c>
      <c r="AZ33" s="75" t="str">
        <f>IF(OR(ISBLANK('2. Collected Data'!BD33),ISBLANK('2. Collected Data'!BD133)),"",('2. Collected Data'!BD133-'2. Collected Data'!BD33))</f>
        <v/>
      </c>
      <c r="BA33" s="75" t="str">
        <f>IF(OR(ISBLANK('2. Collected Data'!BE33),ISBLANK('2. Collected Data'!BE133)),"",('2. Collected Data'!BE133-'2. Collected Data'!BE33))</f>
        <v/>
      </c>
      <c r="BB33" s="75" t="str">
        <f>IF(OR(ISBLANK('2. Collected Data'!BF33),ISBLANK('2. Collected Data'!BF133)),"",('2. Collected Data'!BF133-'2. Collected Data'!BF33))</f>
        <v/>
      </c>
      <c r="BC33" s="50"/>
      <c r="BD33" s="78" t="str">
        <f>IF(OR(ISBLANK('2. Collected Data'!BH33),ISBLANK('2. Collected Data'!BH133)),"",('2. Collected Data'!BH133-'2. Collected Data'!BH33))</f>
        <v/>
      </c>
      <c r="BE33" s="130"/>
      <c r="BF33" s="213"/>
    </row>
    <row r="34" spans="1:58" s="177" customFormat="1" ht="11.25" customHeight="1" x14ac:dyDescent="0.15">
      <c r="A34" s="89" t="s">
        <v>138</v>
      </c>
      <c r="B34" s="172"/>
      <c r="C34" s="52">
        <f>IF(OR(ISBLANK('2. Collected Data'!G34),ISBLANK('2. Collected Data'!G134)),"",('2. Collected Data'!G134-'2. Collected Data'!G34))</f>
        <v>0</v>
      </c>
      <c r="D34" s="47">
        <f>IF(OR(ISBLANK('2. Collected Data'!H34),ISBLANK('2. Collected Data'!H134)),"",('2. Collected Data'!H134-'2. Collected Data'!H34))</f>
        <v>-14500</v>
      </c>
      <c r="E34" s="47">
        <f>IF(OR(ISBLANK('2. Collected Data'!I34),ISBLANK('2. Collected Data'!I134)),"",('2. Collected Data'!I134-'2. Collected Data'!I34))</f>
        <v>-175</v>
      </c>
      <c r="F34" s="47">
        <f>IF(OR(ISBLANK('2. Collected Data'!J34),ISBLANK('2. Collected Data'!J134)),"",('2. Collected Data'!J134-'2. Collected Data'!J34))</f>
        <v>6</v>
      </c>
      <c r="G34" s="47">
        <f>IF(OR(ISBLANK('2. Collected Data'!K34),ISBLANK('2. Collected Data'!K134)),"",('2. Collected Data'!K134-'2. Collected Data'!K34))</f>
        <v>14</v>
      </c>
      <c r="H34" s="47">
        <f>IF(OR(ISBLANK('2. Collected Data'!L34),ISBLANK('2. Collected Data'!L134)),"",('2. Collected Data'!L134-'2. Collected Data'!L34))</f>
        <v>6</v>
      </c>
      <c r="I34" s="47">
        <f>IF(OR(ISBLANK('2. Collected Data'!M34),ISBLANK('2. Collected Data'!M134)),"",('2. Collected Data'!M134-'2. Collected Data'!M34))</f>
        <v>50</v>
      </c>
      <c r="J34" s="47">
        <f>IF(OR(ISBLANK('2. Collected Data'!N34),ISBLANK('2. Collected Data'!N134)),"",('2. Collected Data'!N134-'2. Collected Data'!N34))</f>
        <v>-8</v>
      </c>
      <c r="K34" s="47">
        <f>IF(OR(ISBLANK('2. Collected Data'!O34),ISBLANK('2. Collected Data'!O134)),"",('2. Collected Data'!O134-'2. Collected Data'!O34))</f>
        <v>-25</v>
      </c>
      <c r="L34" s="47">
        <f>IF(OR(ISBLANK('2. Collected Data'!P34),ISBLANK('2. Collected Data'!P134)),"",('2. Collected Data'!P134-'2. Collected Data'!P34))</f>
        <v>0</v>
      </c>
      <c r="M34" s="47">
        <f>IF(OR(ISBLANK('2. Collected Data'!Q34),ISBLANK('2. Collected Data'!Q134)),"",('2. Collected Data'!Q134-'2. Collected Data'!Q34))</f>
        <v>500</v>
      </c>
      <c r="N34" s="47">
        <f>IF(OR(ISBLANK('2. Collected Data'!R34),ISBLANK('2. Collected Data'!R134)),"",('2. Collected Data'!R134-'2. Collected Data'!R34))</f>
        <v>0</v>
      </c>
      <c r="O34" s="47">
        <f>IF(OR(ISBLANK('2. Collected Data'!S34),ISBLANK('2. Collected Data'!S134)),"",('2. Collected Data'!S134-'2. Collected Data'!S34))</f>
        <v>5</v>
      </c>
      <c r="P34" s="47">
        <f>IF(OR(ISBLANK('2. Collected Data'!T34),ISBLANK('2. Collected Data'!T134)),"",('2. Collected Data'!T134-'2. Collected Data'!T34))</f>
        <v>0</v>
      </c>
      <c r="Q34" s="47">
        <f>IF(OR(ISBLANK('2. Collected Data'!U34),ISBLANK('2. Collected Data'!U134)),"",('2. Collected Data'!U134-'2. Collected Data'!U34))</f>
        <v>-275</v>
      </c>
      <c r="R34" s="47">
        <f>IF(OR(ISBLANK('2. Collected Data'!V34),ISBLANK('2. Collected Data'!V134)),"",('2. Collected Data'!V134-'2. Collected Data'!V34))</f>
        <v>-40</v>
      </c>
      <c r="S34" s="47">
        <f>IF(OR(ISBLANK('2. Collected Data'!W34),ISBLANK('2. Collected Data'!W134)),"",('2. Collected Data'!W134-'2. Collected Data'!W34))</f>
        <v>-275</v>
      </c>
      <c r="T34" s="47">
        <f>IF(OR(ISBLANK('2. Collected Data'!X34),ISBLANK('2. Collected Data'!X134)),"",('2. Collected Data'!X134-'2. Collected Data'!X34))</f>
        <v>-140</v>
      </c>
      <c r="U34" s="47">
        <f>IF(OR(ISBLANK('2. Collected Data'!Y34),ISBLANK('2. Collected Data'!Y134)),"",('2. Collected Data'!Y134-'2. Collected Data'!Y34))</f>
        <v>400</v>
      </c>
      <c r="V34" s="47">
        <f>IF(OR(ISBLANK('2. Collected Data'!Z34),ISBLANK('2. Collected Data'!Z134)),"",('2. Collected Data'!Z134-'2. Collected Data'!Z34))</f>
        <v>-500</v>
      </c>
      <c r="W34" s="80">
        <f>IF(OR(ISBLANK('2. Collected Data'!AA34),ISBLANK('2. Collected Data'!AA134)),"",('2. Collected Data'!AA134-'2. Collected Data'!AA34))</f>
        <v>-0.09</v>
      </c>
      <c r="X34" s="80">
        <f>IF(OR(ISBLANK('2. Collected Data'!AB34),ISBLANK('2. Collected Data'!AB134)),"",('2. Collected Data'!AB134-'2. Collected Data'!AB34))</f>
        <v>8.9999999999999969E-2</v>
      </c>
      <c r="Y34" s="80">
        <f>IF(OR(ISBLANK('2. Collected Data'!AC34),ISBLANK('2. Collected Data'!AC134)),"",('2. Collected Data'!AC134-'2. Collected Data'!AC34))</f>
        <v>0</v>
      </c>
      <c r="Z34" s="47">
        <f>IF(OR(ISBLANK('2. Collected Data'!AD34),ISBLANK('2. Collected Data'!AD134)),"",('2. Collected Data'!AD134-'2. Collected Data'!AD34))</f>
        <v>-13</v>
      </c>
      <c r="AA34" s="47">
        <f>IF(OR(ISBLANK('2. Collected Data'!AE34),ISBLANK('2. Collected Data'!AE134)),"",('2. Collected Data'!AE134-'2. Collected Data'!AE34))</f>
        <v>-30000</v>
      </c>
      <c r="AB34" s="47">
        <f>IF(OR(ISBLANK('2. Collected Data'!AF34),ISBLANK('2. Collected Data'!AF134)),"",('2. Collected Data'!AF134-'2. Collected Data'!AF34))</f>
        <v>17</v>
      </c>
      <c r="AC34" s="85">
        <f>IF(OR(ISBLANK('2. Collected Data'!AG34),ISBLANK('2. Collected Data'!AG134)),"",('2. Collected Data'!AG134-'2. Collected Data'!AG34))</f>
        <v>-420000</v>
      </c>
      <c r="AD34" s="88"/>
      <c r="AE34" s="121">
        <f>IF(OR(ISBLANK('2. Collected Data'!AI34),ISBLANK('2. Collected Data'!AI134)),"",('2. Collected Data'!AI134-'2. Collected Data'!AI34))</f>
        <v>-147124</v>
      </c>
      <c r="AF34" s="47">
        <f>IF(OR(ISBLANK('2. Collected Data'!AJ34),ISBLANK('2. Collected Data'!AJ134)),"",('2. Collected Data'!AJ134-'2. Collected Data'!AJ34))</f>
        <v>0</v>
      </c>
      <c r="AG34" s="47">
        <f>IF(OR(ISBLANK('2. Collected Data'!AK34),ISBLANK('2. Collected Data'!AK134)),"",('2. Collected Data'!AK134-'2. Collected Data'!AK34))</f>
        <v>-703</v>
      </c>
      <c r="AH34" s="47">
        <f>IF(OR(ISBLANK('2. Collected Data'!AL34),ISBLANK('2. Collected Data'!AL134)),"",('2. Collected Data'!AL134-'2. Collected Data'!AL34))</f>
        <v>-10638</v>
      </c>
      <c r="AI34" s="47" t="str">
        <f>IF(OR(ISBLANK('2. Collected Data'!AM34),ISBLANK('2. Collected Data'!AM134)),"",('2. Collected Data'!AM134-'2. Collected Data'!AM34))</f>
        <v/>
      </c>
      <c r="AJ34" s="122"/>
      <c r="AK34" s="47">
        <f>IF(OR(ISBLANK('2. Collected Data'!AO34),ISBLANK('2. Collected Data'!AO134)),"",('2. Collected Data'!AO134-'2. Collected Data'!AO34))</f>
        <v>0</v>
      </c>
      <c r="AL34" s="47" t="str">
        <f>IF(OR(ISBLANK('2. Collected Data'!AP34),ISBLANK('2. Collected Data'!AP134)),"",('2. Collected Data'!AP134-'2. Collected Data'!AP34))</f>
        <v/>
      </c>
      <c r="AM34" s="47">
        <f>IF(OR(ISBLANK('2. Collected Data'!AQ34),ISBLANK('2. Collected Data'!AQ134)),"",('2. Collected Data'!AQ134-'2. Collected Data'!AQ34))</f>
        <v>-1540000</v>
      </c>
      <c r="AN34" s="47" t="str">
        <f>IF(OR(ISBLANK('2. Collected Data'!AR34),ISBLANK('2. Collected Data'!AR134)),"",('2. Collected Data'!AR134-'2. Collected Data'!AR34))</f>
        <v/>
      </c>
      <c r="AO34" s="47">
        <f>IF(OR(ISBLANK('2. Collected Data'!AS34),ISBLANK('2. Collected Data'!AS134)),"",('2. Collected Data'!AS134-'2. Collected Data'!AS34))</f>
        <v>-1300000</v>
      </c>
      <c r="AP34" s="47" t="str">
        <f>IF(OR(ISBLANK('2. Collected Data'!AT34),ISBLANK('2. Collected Data'!AT134)),"",('2. Collected Data'!AT134-'2. Collected Data'!AT34))</f>
        <v/>
      </c>
      <c r="AQ34" s="85" t="str">
        <f>IF(OR(ISBLANK('2. Collected Data'!AU34),ISBLANK('2. Collected Data'!AU134)),"",('2. Collected Data'!AU134-'2. Collected Data'!AU34))</f>
        <v/>
      </c>
      <c r="AR34" s="88"/>
      <c r="AS34" s="80">
        <f>IF(OR(ISBLANK('2. Collected Data'!AW34),ISBLANK('2. Collected Data'!AW134)),"",('2. Collected Data'!AW134-'2. Collected Data'!AW34))</f>
        <v>0.6</v>
      </c>
      <c r="AT34" s="80">
        <f>IF(OR(ISBLANK('2. Collected Data'!AX34),ISBLANK('2. Collected Data'!AX134)),"",('2. Collected Data'!AX134-'2. Collected Data'!AX34))</f>
        <v>-0.6</v>
      </c>
      <c r="AU34" s="50"/>
      <c r="AV34" s="91"/>
      <c r="AW34" s="88"/>
      <c r="AX34" s="78">
        <f>IF(OR(ISBLANK('2. Collected Data'!BB34),ISBLANK('2. Collected Data'!BB134)),"",('2. Collected Data'!BB134-'2. Collected Data'!BB34))</f>
        <v>0</v>
      </c>
      <c r="AY34" s="75">
        <f>IF(OR(ISBLANK('2. Collected Data'!BC34),ISBLANK('2. Collected Data'!BC134)),"",('2. Collected Data'!BC134-'2. Collected Data'!BC34))</f>
        <v>-3920000</v>
      </c>
      <c r="AZ34" s="75">
        <f>IF(OR(ISBLANK('2. Collected Data'!BD34),ISBLANK('2. Collected Data'!BD134)),"",('2. Collected Data'!BD134-'2. Collected Data'!BD34))</f>
        <v>-33656000</v>
      </c>
      <c r="BA34" s="75">
        <f>IF(OR(ISBLANK('2. Collected Data'!BE34),ISBLANK('2. Collected Data'!BE134)),"",('2. Collected Data'!BE134-'2. Collected Data'!BE34))</f>
        <v>-11210000</v>
      </c>
      <c r="BB34" s="75">
        <f>IF(OR(ISBLANK('2. Collected Data'!BF34),ISBLANK('2. Collected Data'!BF134)),"",('2. Collected Data'!BF134-'2. Collected Data'!BF34))</f>
        <v>-48837156</v>
      </c>
      <c r="BC34" s="50"/>
      <c r="BD34" s="78">
        <f>IF(OR(ISBLANK('2. Collected Data'!BH34),ISBLANK('2. Collected Data'!BH134)),"",('2. Collected Data'!BH134-'2. Collected Data'!BH34))</f>
        <v>2</v>
      </c>
      <c r="BE34" s="130"/>
      <c r="BF34" s="213"/>
    </row>
    <row r="35" spans="1:58" s="177" customFormat="1" ht="11.25" customHeight="1" x14ac:dyDescent="0.15">
      <c r="A35" s="89" t="s">
        <v>139</v>
      </c>
      <c r="B35" s="172"/>
      <c r="C35" s="52">
        <f>IF(OR(ISBLANK('2. Collected Data'!G35),ISBLANK('2. Collected Data'!G135)),"",('2. Collected Data'!G135-'2. Collected Data'!G35))</f>
        <v>-2</v>
      </c>
      <c r="D35" s="47">
        <f>IF(OR(ISBLANK('2. Collected Data'!H35),ISBLANK('2. Collected Data'!H135)),"",('2. Collected Data'!H135-'2. Collected Data'!H35))</f>
        <v>1</v>
      </c>
      <c r="E35" s="47">
        <f>IF(OR(ISBLANK('2. Collected Data'!I35),ISBLANK('2. Collected Data'!I135)),"",('2. Collected Data'!I135-'2. Collected Data'!I35))</f>
        <v>-3</v>
      </c>
      <c r="F35" s="47">
        <f>IF(OR(ISBLANK('2. Collected Data'!J35),ISBLANK('2. Collected Data'!J135)),"",('2. Collected Data'!J135-'2. Collected Data'!J35))</f>
        <v>0</v>
      </c>
      <c r="G35" s="47">
        <f>IF(OR(ISBLANK('2. Collected Data'!K35),ISBLANK('2. Collected Data'!K135)),"",('2. Collected Data'!K135-'2. Collected Data'!K35))</f>
        <v>0</v>
      </c>
      <c r="H35" s="47">
        <f>IF(OR(ISBLANK('2. Collected Data'!L35),ISBLANK('2. Collected Data'!L135)),"",('2. Collected Data'!L135-'2. Collected Data'!L35))</f>
        <v>0</v>
      </c>
      <c r="I35" s="47">
        <f>IF(OR(ISBLANK('2. Collected Data'!M35),ISBLANK('2. Collected Data'!M135)),"",('2. Collected Data'!M135-'2. Collected Data'!M35))</f>
        <v>-4</v>
      </c>
      <c r="J35" s="47">
        <f>IF(OR(ISBLANK('2. Collected Data'!N35),ISBLANK('2. Collected Data'!N135)),"",('2. Collected Data'!N135-'2. Collected Data'!N35))</f>
        <v>-3</v>
      </c>
      <c r="K35" s="47" t="str">
        <f>IF(OR(ISBLANK('2. Collected Data'!O35),ISBLANK('2. Collected Data'!O135)),"",('2. Collected Data'!O135-'2. Collected Data'!O35))</f>
        <v/>
      </c>
      <c r="L35" s="47" t="str">
        <f>IF(OR(ISBLANK('2. Collected Data'!P35),ISBLANK('2. Collected Data'!P135)),"",('2. Collected Data'!P135-'2. Collected Data'!P35))</f>
        <v/>
      </c>
      <c r="M35" s="47" t="str">
        <f>IF(OR(ISBLANK('2. Collected Data'!Q35),ISBLANK('2. Collected Data'!Q135)),"",('2. Collected Data'!Q135-'2. Collected Data'!Q35))</f>
        <v/>
      </c>
      <c r="N35" s="47" t="str">
        <f>IF(OR(ISBLANK('2. Collected Data'!R35),ISBLANK('2. Collected Data'!R135)),"",('2. Collected Data'!R135-'2. Collected Data'!R35))</f>
        <v/>
      </c>
      <c r="O35" s="47" t="str">
        <f>IF(OR(ISBLANK('2. Collected Data'!S35),ISBLANK('2. Collected Data'!S135)),"",('2. Collected Data'!S135-'2. Collected Data'!S35))</f>
        <v/>
      </c>
      <c r="P35" s="47" t="str">
        <f>IF(OR(ISBLANK('2. Collected Data'!T35),ISBLANK('2. Collected Data'!T135)),"",('2. Collected Data'!T135-'2. Collected Data'!T35))</f>
        <v/>
      </c>
      <c r="Q35" s="47" t="str">
        <f>IF(OR(ISBLANK('2. Collected Data'!U35),ISBLANK('2. Collected Data'!U135)),"",('2. Collected Data'!U135-'2. Collected Data'!U35))</f>
        <v/>
      </c>
      <c r="R35" s="47" t="str">
        <f>IF(OR(ISBLANK('2. Collected Data'!V35),ISBLANK('2. Collected Data'!V135)),"",('2. Collected Data'!V135-'2. Collected Data'!V35))</f>
        <v/>
      </c>
      <c r="S35" s="47" t="str">
        <f>IF(OR(ISBLANK('2. Collected Data'!W35),ISBLANK('2. Collected Data'!W135)),"",('2. Collected Data'!W135-'2. Collected Data'!W35))</f>
        <v/>
      </c>
      <c r="T35" s="47" t="str">
        <f>IF(OR(ISBLANK('2. Collected Data'!X35),ISBLANK('2. Collected Data'!X135)),"",('2. Collected Data'!X135-'2. Collected Data'!X35))</f>
        <v/>
      </c>
      <c r="U35" s="47">
        <f>IF(OR(ISBLANK('2. Collected Data'!Y35),ISBLANK('2. Collected Data'!Y135)),"",('2. Collected Data'!Y135-'2. Collected Data'!Y35))</f>
        <v>26</v>
      </c>
      <c r="V35" s="47">
        <f>IF(OR(ISBLANK('2. Collected Data'!Z35),ISBLANK('2. Collected Data'!Z135)),"",('2. Collected Data'!Z135-'2. Collected Data'!Z35))</f>
        <v>3</v>
      </c>
      <c r="W35" s="80">
        <f>IF(OR(ISBLANK('2. Collected Data'!AA35),ISBLANK('2. Collected Data'!AA135)),"",('2. Collected Data'!AA135-'2. Collected Data'!AA35))</f>
        <v>0</v>
      </c>
      <c r="X35" s="80">
        <f>IF(OR(ISBLANK('2. Collected Data'!AB35),ISBLANK('2. Collected Data'!AB135)),"",('2. Collected Data'!AB135-'2. Collected Data'!AB35))</f>
        <v>0</v>
      </c>
      <c r="Y35" s="80">
        <f>IF(OR(ISBLANK('2. Collected Data'!AC35),ISBLANK('2. Collected Data'!AC135)),"",('2. Collected Data'!AC135-'2. Collected Data'!AC35))</f>
        <v>0</v>
      </c>
      <c r="Z35" s="47" t="str">
        <f>IF(OR(ISBLANK('2. Collected Data'!AD35),ISBLANK('2. Collected Data'!AD135)),"",('2. Collected Data'!AD135-'2. Collected Data'!AD35))</f>
        <v/>
      </c>
      <c r="AA35" s="47" t="str">
        <f>IF(OR(ISBLANK('2. Collected Data'!AE35),ISBLANK('2. Collected Data'!AE135)),"",('2. Collected Data'!AE135-'2. Collected Data'!AE35))</f>
        <v/>
      </c>
      <c r="AB35" s="47" t="str">
        <f>IF(OR(ISBLANK('2. Collected Data'!AF35),ISBLANK('2. Collected Data'!AF135)),"",('2. Collected Data'!AF135-'2. Collected Data'!AF35))</f>
        <v/>
      </c>
      <c r="AC35" s="85" t="str">
        <f>IF(OR(ISBLANK('2. Collected Data'!AG35),ISBLANK('2. Collected Data'!AG135)),"",('2. Collected Data'!AG135-'2. Collected Data'!AG35))</f>
        <v/>
      </c>
      <c r="AD35" s="88"/>
      <c r="AE35" s="121">
        <f>IF(OR(ISBLANK('2. Collected Data'!AI35),ISBLANK('2. Collected Data'!AI135)),"",('2. Collected Data'!AI135-'2. Collected Data'!AI35))</f>
        <v>26177</v>
      </c>
      <c r="AF35" s="47" t="str">
        <f>IF(OR(ISBLANK('2. Collected Data'!AJ35),ISBLANK('2. Collected Data'!AJ135)),"",('2. Collected Data'!AJ135-'2. Collected Data'!AJ35))</f>
        <v/>
      </c>
      <c r="AG35" s="47" t="str">
        <f>IF(OR(ISBLANK('2. Collected Data'!AK35),ISBLANK('2. Collected Data'!AK135)),"",('2. Collected Data'!AK135-'2. Collected Data'!AK35))</f>
        <v/>
      </c>
      <c r="AH35" s="47">
        <f>IF(OR(ISBLANK('2. Collected Data'!AL35),ISBLANK('2. Collected Data'!AL135)),"",('2. Collected Data'!AL135-'2. Collected Data'!AL35))</f>
        <v>-30916</v>
      </c>
      <c r="AI35" s="47" t="str">
        <f>IF(OR(ISBLANK('2. Collected Data'!AM35),ISBLANK('2. Collected Data'!AM135)),"",('2. Collected Data'!AM135-'2. Collected Data'!AM35))</f>
        <v/>
      </c>
      <c r="AJ35" s="122"/>
      <c r="AK35" s="47">
        <f>IF(OR(ISBLANK('2. Collected Data'!AO35),ISBLANK('2. Collected Data'!AO135)),"",('2. Collected Data'!AO135-'2. Collected Data'!AO35))</f>
        <v>-81731</v>
      </c>
      <c r="AL35" s="47">
        <f>IF(OR(ISBLANK('2. Collected Data'!AP35),ISBLANK('2. Collected Data'!AP135)),"",('2. Collected Data'!AP135-'2. Collected Data'!AP35))</f>
        <v>-44672</v>
      </c>
      <c r="AM35" s="47">
        <f>IF(OR(ISBLANK('2. Collected Data'!AQ35),ISBLANK('2. Collected Data'!AQ135)),"",('2. Collected Data'!AQ135-'2. Collected Data'!AQ35))</f>
        <v>0</v>
      </c>
      <c r="AN35" s="47">
        <f>IF(OR(ISBLANK('2. Collected Data'!AR35),ISBLANK('2. Collected Data'!AR135)),"",('2. Collected Data'!AR135-'2. Collected Data'!AR35))</f>
        <v>0</v>
      </c>
      <c r="AO35" s="47">
        <f>IF(OR(ISBLANK('2. Collected Data'!AS35),ISBLANK('2. Collected Data'!AS135)),"",('2. Collected Data'!AS135-'2. Collected Data'!AS35))</f>
        <v>0</v>
      </c>
      <c r="AP35" s="47">
        <f>IF(OR(ISBLANK('2. Collected Data'!AT35),ISBLANK('2. Collected Data'!AT135)),"",('2. Collected Data'!AT135-'2. Collected Data'!AT35))</f>
        <v>0</v>
      </c>
      <c r="AQ35" s="85">
        <f>IF(OR(ISBLANK('2. Collected Data'!AU35),ISBLANK('2. Collected Data'!AU135)),"",('2. Collected Data'!AU135-'2. Collected Data'!AU35))</f>
        <v>0</v>
      </c>
      <c r="AR35" s="88"/>
      <c r="AS35" s="80">
        <f>IF(OR(ISBLANK('2. Collected Data'!AW35),ISBLANK('2. Collected Data'!AW135)),"",('2. Collected Data'!AW135-'2. Collected Data'!AW35))</f>
        <v>0</v>
      </c>
      <c r="AT35" s="80">
        <f>IF(OR(ISBLANK('2. Collected Data'!AX35),ISBLANK('2. Collected Data'!AX135)),"",('2. Collected Data'!AX135-'2. Collected Data'!AX35))</f>
        <v>0</v>
      </c>
      <c r="AU35" s="50"/>
      <c r="AV35" s="91"/>
      <c r="AW35" s="88"/>
      <c r="AX35" s="78">
        <f>IF(OR(ISBLANK('2. Collected Data'!BB35),ISBLANK('2. Collected Data'!BB135)),"",('2. Collected Data'!BB135-'2. Collected Data'!BB35))</f>
        <v>12</v>
      </c>
      <c r="AY35" s="75" t="str">
        <f>IF(OR(ISBLANK('2. Collected Data'!BC35),ISBLANK('2. Collected Data'!BC135)),"",('2. Collected Data'!BC135-'2. Collected Data'!BC35))</f>
        <v/>
      </c>
      <c r="AZ35" s="75" t="str">
        <f>IF(OR(ISBLANK('2. Collected Data'!BD35),ISBLANK('2. Collected Data'!BD135)),"",('2. Collected Data'!BD135-'2. Collected Data'!BD35))</f>
        <v/>
      </c>
      <c r="BA35" s="75" t="str">
        <f>IF(OR(ISBLANK('2. Collected Data'!BE35),ISBLANK('2. Collected Data'!BE135)),"",('2. Collected Data'!BE135-'2. Collected Data'!BE35))</f>
        <v/>
      </c>
      <c r="BB35" s="75">
        <f>IF(OR(ISBLANK('2. Collected Data'!BF35),ISBLANK('2. Collected Data'!BF135)),"",('2. Collected Data'!BF135-'2. Collected Data'!BF35))</f>
        <v>3000000</v>
      </c>
      <c r="BC35" s="50"/>
      <c r="BD35" s="78">
        <f>IF(OR(ISBLANK('2. Collected Data'!BH35),ISBLANK('2. Collected Data'!BH135)),"",('2. Collected Data'!BH135-'2. Collected Data'!BH35))</f>
        <v>13.96</v>
      </c>
      <c r="BE35" s="130"/>
      <c r="BF35" s="213"/>
    </row>
    <row r="36" spans="1:58" s="51" customFormat="1" ht="11.25" customHeight="1" x14ac:dyDescent="0.15">
      <c r="A36" s="89" t="s">
        <v>140</v>
      </c>
      <c r="B36" s="172"/>
      <c r="C36" s="52">
        <f>IF(OR(ISBLANK('2. Collected Data'!G36),ISBLANK('2. Collected Data'!G136)),"",('2. Collected Data'!G136-'2. Collected Data'!G36))</f>
        <v>115</v>
      </c>
      <c r="D36" s="47" t="str">
        <f>IF(OR(ISBLANK('2. Collected Data'!H36),ISBLANK('2. Collected Data'!H136)),"",('2. Collected Data'!H136-'2. Collected Data'!H36))</f>
        <v/>
      </c>
      <c r="E36" s="47" t="str">
        <f>IF(OR(ISBLANK('2. Collected Data'!I36),ISBLANK('2. Collected Data'!I136)),"",('2. Collected Data'!I136-'2. Collected Data'!I36))</f>
        <v/>
      </c>
      <c r="F36" s="47" t="str">
        <f>IF(OR(ISBLANK('2. Collected Data'!J36),ISBLANK('2. Collected Data'!J136)),"",('2. Collected Data'!J136-'2. Collected Data'!J36))</f>
        <v/>
      </c>
      <c r="G36" s="47" t="str">
        <f>IF(OR(ISBLANK('2. Collected Data'!K36),ISBLANK('2. Collected Data'!K136)),"",('2. Collected Data'!K136-'2. Collected Data'!K36))</f>
        <v/>
      </c>
      <c r="H36" s="47" t="str">
        <f>IF(OR(ISBLANK('2. Collected Data'!L36),ISBLANK('2. Collected Data'!L136)),"",('2. Collected Data'!L136-'2. Collected Data'!L36))</f>
        <v/>
      </c>
      <c r="I36" s="47" t="str">
        <f>IF(OR(ISBLANK('2. Collected Data'!M36),ISBLANK('2. Collected Data'!M136)),"",('2. Collected Data'!M136-'2. Collected Data'!M36))</f>
        <v/>
      </c>
      <c r="J36" s="47" t="str">
        <f>IF(OR(ISBLANK('2. Collected Data'!N36),ISBLANK('2. Collected Data'!N136)),"",('2. Collected Data'!N136-'2. Collected Data'!N36))</f>
        <v/>
      </c>
      <c r="K36" s="47" t="str">
        <f>IF(OR(ISBLANK('2. Collected Data'!O36),ISBLANK('2. Collected Data'!O136)),"",('2. Collected Data'!O136-'2. Collected Data'!O36))</f>
        <v/>
      </c>
      <c r="L36" s="47" t="str">
        <f>IF(OR(ISBLANK('2. Collected Data'!P36),ISBLANK('2. Collected Data'!P136)),"",('2. Collected Data'!P136-'2. Collected Data'!P36))</f>
        <v/>
      </c>
      <c r="M36" s="47" t="str">
        <f>IF(OR(ISBLANK('2. Collected Data'!Q36),ISBLANK('2. Collected Data'!Q136)),"",('2. Collected Data'!Q136-'2. Collected Data'!Q36))</f>
        <v/>
      </c>
      <c r="N36" s="47" t="str">
        <f>IF(OR(ISBLANK('2. Collected Data'!R36),ISBLANK('2. Collected Data'!R136)),"",('2. Collected Data'!R136-'2. Collected Data'!R36))</f>
        <v/>
      </c>
      <c r="O36" s="47" t="str">
        <f>IF(OR(ISBLANK('2. Collected Data'!S36),ISBLANK('2. Collected Data'!S136)),"",('2. Collected Data'!S136-'2. Collected Data'!S36))</f>
        <v/>
      </c>
      <c r="P36" s="47" t="str">
        <f>IF(OR(ISBLANK('2. Collected Data'!T36),ISBLANK('2. Collected Data'!T136)),"",('2. Collected Data'!T136-'2. Collected Data'!T36))</f>
        <v/>
      </c>
      <c r="Q36" s="47" t="str">
        <f>IF(OR(ISBLANK('2. Collected Data'!U36),ISBLANK('2. Collected Data'!U136)),"",('2. Collected Data'!U136-'2. Collected Data'!U36))</f>
        <v/>
      </c>
      <c r="R36" s="47" t="str">
        <f>IF(OR(ISBLANK('2. Collected Data'!V36),ISBLANK('2. Collected Data'!V136)),"",('2. Collected Data'!V136-'2. Collected Data'!V36))</f>
        <v/>
      </c>
      <c r="S36" s="47" t="str">
        <f>IF(OR(ISBLANK('2. Collected Data'!W36),ISBLANK('2. Collected Data'!W136)),"",('2. Collected Data'!W136-'2. Collected Data'!W36))</f>
        <v/>
      </c>
      <c r="T36" s="47" t="str">
        <f>IF(OR(ISBLANK('2. Collected Data'!X36),ISBLANK('2. Collected Data'!X136)),"",('2. Collected Data'!X136-'2. Collected Data'!X36))</f>
        <v/>
      </c>
      <c r="U36" s="47" t="str">
        <f>IF(OR(ISBLANK('2. Collected Data'!Y36),ISBLANK('2. Collected Data'!Y136)),"",('2. Collected Data'!Y136-'2. Collected Data'!Y36))</f>
        <v/>
      </c>
      <c r="V36" s="47" t="str">
        <f>IF(OR(ISBLANK('2. Collected Data'!Z36),ISBLANK('2. Collected Data'!Z136)),"",('2. Collected Data'!Z136-'2. Collected Data'!Z36))</f>
        <v/>
      </c>
      <c r="W36" s="80">
        <f>IF(OR(ISBLANK('2. Collected Data'!AA36),ISBLANK('2. Collected Data'!AA136)),"",('2. Collected Data'!AA136-'2. Collected Data'!AA36))</f>
        <v>0</v>
      </c>
      <c r="X36" s="80">
        <f>IF(OR(ISBLANK('2. Collected Data'!AB36),ISBLANK('2. Collected Data'!AB136)),"",('2. Collected Data'!AB136-'2. Collected Data'!AB36))</f>
        <v>0</v>
      </c>
      <c r="Y36" s="80">
        <f>IF(OR(ISBLANK('2. Collected Data'!AC36),ISBLANK('2. Collected Data'!AC136)),"",('2. Collected Data'!AC136-'2. Collected Data'!AC36))</f>
        <v>0</v>
      </c>
      <c r="Z36" s="47">
        <f>IF(OR(ISBLANK('2. Collected Data'!AD36),ISBLANK('2. Collected Data'!AD136)),"",('2. Collected Data'!AD136-'2. Collected Data'!AD36))</f>
        <v>-23</v>
      </c>
      <c r="AA36" s="47" t="str">
        <f>IF(OR(ISBLANK('2. Collected Data'!AE36),ISBLANK('2. Collected Data'!AE136)),"",('2. Collected Data'!AE136-'2. Collected Data'!AE36))</f>
        <v/>
      </c>
      <c r="AB36" s="47" t="str">
        <f>IF(OR(ISBLANK('2. Collected Data'!AF36),ISBLANK('2. Collected Data'!AF136)),"",('2. Collected Data'!AF136-'2. Collected Data'!AF36))</f>
        <v/>
      </c>
      <c r="AC36" s="85" t="str">
        <f>IF(OR(ISBLANK('2. Collected Data'!AG36),ISBLANK('2. Collected Data'!AG136)),"",('2. Collected Data'!AG136-'2. Collected Data'!AG36))</f>
        <v/>
      </c>
      <c r="AD36" s="88"/>
      <c r="AE36" s="121">
        <f>IF(OR(ISBLANK('2. Collected Data'!AI36),ISBLANK('2. Collected Data'!AI136)),"",('2. Collected Data'!AI136-'2. Collected Data'!AI36))</f>
        <v>-39605</v>
      </c>
      <c r="AF36" s="47" t="str">
        <f>IF(OR(ISBLANK('2. Collected Data'!AJ36),ISBLANK('2. Collected Data'!AJ136)),"",('2. Collected Data'!AJ136-'2. Collected Data'!AJ36))</f>
        <v/>
      </c>
      <c r="AG36" s="47" t="str">
        <f>IF(OR(ISBLANK('2. Collected Data'!AK36),ISBLANK('2. Collected Data'!AK136)),"",('2. Collected Data'!AK136-'2. Collected Data'!AK36))</f>
        <v/>
      </c>
      <c r="AH36" s="47">
        <f>IF(OR(ISBLANK('2. Collected Data'!AL36),ISBLANK('2. Collected Data'!AL136)),"",('2. Collected Data'!AL136-'2. Collected Data'!AL36))</f>
        <v>-13764</v>
      </c>
      <c r="AI36" s="47" t="str">
        <f>IF(OR(ISBLANK('2. Collected Data'!AM36),ISBLANK('2. Collected Data'!AM136)),"",('2. Collected Data'!AM136-'2. Collected Data'!AM36))</f>
        <v/>
      </c>
      <c r="AJ36" s="122"/>
      <c r="AK36" s="47">
        <f>IF(OR(ISBLANK('2. Collected Data'!AO36),ISBLANK('2. Collected Data'!AO136)),"",('2. Collected Data'!AO136-'2. Collected Data'!AO36))</f>
        <v>2210808</v>
      </c>
      <c r="AL36" s="47">
        <f>IF(OR(ISBLANK('2. Collected Data'!AP36),ISBLANK('2. Collected Data'!AP136)),"",('2. Collected Data'!AP136-'2. Collected Data'!AP36))</f>
        <v>102892</v>
      </c>
      <c r="AM36" s="47" t="str">
        <f>IF(OR(ISBLANK('2. Collected Data'!AQ36),ISBLANK('2. Collected Data'!AQ136)),"",('2. Collected Data'!AQ136-'2. Collected Data'!AQ36))</f>
        <v/>
      </c>
      <c r="AN36" s="47" t="str">
        <f>IF(OR(ISBLANK('2. Collected Data'!AR36),ISBLANK('2. Collected Data'!AR136)),"",('2. Collected Data'!AR136-'2. Collected Data'!AR36))</f>
        <v/>
      </c>
      <c r="AO36" s="47" t="str">
        <f>IF(OR(ISBLANK('2. Collected Data'!AS36),ISBLANK('2. Collected Data'!AS136)),"",('2. Collected Data'!AS136-'2. Collected Data'!AS36))</f>
        <v/>
      </c>
      <c r="AP36" s="47" t="str">
        <f>IF(OR(ISBLANK('2. Collected Data'!AT36),ISBLANK('2. Collected Data'!AT136)),"",('2. Collected Data'!AT136-'2. Collected Data'!AT36))</f>
        <v/>
      </c>
      <c r="AQ36" s="85" t="str">
        <f>IF(OR(ISBLANK('2. Collected Data'!AU36),ISBLANK('2. Collected Data'!AU136)),"",('2. Collected Data'!AU136-'2. Collected Data'!AU36))</f>
        <v/>
      </c>
      <c r="AR36" s="88"/>
      <c r="AS36" s="80" t="str">
        <f>IF(OR(ISBLANK('2. Collected Data'!AW36),ISBLANK('2. Collected Data'!AW136)),"",('2. Collected Data'!AW136-'2. Collected Data'!AW36))</f>
        <v/>
      </c>
      <c r="AT36" s="80" t="str">
        <f>IF(OR(ISBLANK('2. Collected Data'!AX36),ISBLANK('2. Collected Data'!AX136)),"",('2. Collected Data'!AX136-'2. Collected Data'!AX36))</f>
        <v/>
      </c>
      <c r="AU36" s="50"/>
      <c r="AV36" s="91"/>
      <c r="AW36" s="88"/>
      <c r="AX36" s="78">
        <f>IF(OR(ISBLANK('2. Collected Data'!BB36),ISBLANK('2. Collected Data'!BB136)),"",('2. Collected Data'!BB136-'2. Collected Data'!BB36))</f>
        <v>0</v>
      </c>
      <c r="AY36" s="75">
        <f>IF(OR(ISBLANK('2. Collected Data'!BC36),ISBLANK('2. Collected Data'!BC136)),"",('2. Collected Data'!BC136-'2. Collected Data'!BC36))</f>
        <v>-2129000</v>
      </c>
      <c r="AZ36" s="75">
        <f>IF(OR(ISBLANK('2. Collected Data'!BD36),ISBLANK('2. Collected Data'!BD136)),"",('2. Collected Data'!BD136-'2. Collected Data'!BD36))</f>
        <v>4729000</v>
      </c>
      <c r="BA36" s="75">
        <f>IF(OR(ISBLANK('2. Collected Data'!BE36),ISBLANK('2. Collected Data'!BE136)),"",('2. Collected Data'!BE136-'2. Collected Data'!BE36))</f>
        <v>-5473000</v>
      </c>
      <c r="BB36" s="75" t="str">
        <f>IF(OR(ISBLANK('2. Collected Data'!BF36),ISBLANK('2. Collected Data'!BF136)),"",('2. Collected Data'!BF136-'2. Collected Data'!BF36))</f>
        <v/>
      </c>
      <c r="BC36" s="50"/>
      <c r="BD36" s="78">
        <f>IF(OR(ISBLANK('2. Collected Data'!BH36),ISBLANK('2. Collected Data'!BH136)),"",('2. Collected Data'!BH136-'2. Collected Data'!BH36))</f>
        <v>15.060000000000009</v>
      </c>
      <c r="BE36" s="130"/>
      <c r="BF36" s="213"/>
    </row>
    <row r="37" spans="1:58" s="51" customFormat="1" ht="11.25" customHeight="1" x14ac:dyDescent="0.15">
      <c r="A37" s="89" t="s">
        <v>354</v>
      </c>
      <c r="B37" s="172"/>
      <c r="C37" s="52" t="str">
        <f>IF(OR(ISBLANK('2. Collected Data'!G37),ISBLANK('2. Collected Data'!G137)),"",('2. Collected Data'!G137-'2. Collected Data'!G37))</f>
        <v/>
      </c>
      <c r="D37" s="47" t="str">
        <f>IF(OR(ISBLANK('2. Collected Data'!H37),ISBLANK('2. Collected Data'!H137)),"",('2. Collected Data'!H137-'2. Collected Data'!H37))</f>
        <v/>
      </c>
      <c r="E37" s="47" t="str">
        <f>IF(OR(ISBLANK('2. Collected Data'!I37),ISBLANK('2. Collected Data'!I137)),"",('2. Collected Data'!I137-'2. Collected Data'!I37))</f>
        <v/>
      </c>
      <c r="F37" s="47" t="str">
        <f>IF(OR(ISBLANK('2. Collected Data'!J37),ISBLANK('2. Collected Data'!J137)),"",('2. Collected Data'!J137-'2. Collected Data'!J37))</f>
        <v/>
      </c>
      <c r="G37" s="47" t="str">
        <f>IF(OR(ISBLANK('2. Collected Data'!K37),ISBLANK('2. Collected Data'!K137)),"",('2. Collected Data'!K137-'2. Collected Data'!K37))</f>
        <v/>
      </c>
      <c r="H37" s="47" t="str">
        <f>IF(OR(ISBLANK('2. Collected Data'!L37),ISBLANK('2. Collected Data'!L137)),"",('2. Collected Data'!L137-'2. Collected Data'!L37))</f>
        <v/>
      </c>
      <c r="I37" s="47" t="str">
        <f>IF(OR(ISBLANK('2. Collected Data'!M37),ISBLANK('2. Collected Data'!M137)),"",('2. Collected Data'!M137-'2. Collected Data'!M37))</f>
        <v/>
      </c>
      <c r="J37" s="47" t="str">
        <f>IF(OR(ISBLANK('2. Collected Data'!N37),ISBLANK('2. Collected Data'!N137)),"",('2. Collected Data'!N137-'2. Collected Data'!N37))</f>
        <v/>
      </c>
      <c r="K37" s="47" t="str">
        <f>IF(OR(ISBLANK('2. Collected Data'!O37),ISBLANK('2. Collected Data'!O137)),"",('2. Collected Data'!O137-'2. Collected Data'!O37))</f>
        <v/>
      </c>
      <c r="L37" s="47" t="str">
        <f>IF(OR(ISBLANK('2. Collected Data'!P37),ISBLANK('2. Collected Data'!P137)),"",('2. Collected Data'!P137-'2. Collected Data'!P37))</f>
        <v/>
      </c>
      <c r="M37" s="47" t="str">
        <f>IF(OR(ISBLANK('2. Collected Data'!Q37),ISBLANK('2. Collected Data'!Q137)),"",('2. Collected Data'!Q137-'2. Collected Data'!Q37))</f>
        <v/>
      </c>
      <c r="N37" s="47" t="str">
        <f>IF(OR(ISBLANK('2. Collected Data'!R37),ISBLANK('2. Collected Data'!R137)),"",('2. Collected Data'!R137-'2. Collected Data'!R37))</f>
        <v/>
      </c>
      <c r="O37" s="47" t="str">
        <f>IF(OR(ISBLANK('2. Collected Data'!S37),ISBLANK('2. Collected Data'!S137)),"",('2. Collected Data'!S137-'2. Collected Data'!S37))</f>
        <v/>
      </c>
      <c r="P37" s="47" t="str">
        <f>IF(OR(ISBLANK('2. Collected Data'!T37),ISBLANK('2. Collected Data'!T137)),"",('2. Collected Data'!T137-'2. Collected Data'!T37))</f>
        <v/>
      </c>
      <c r="Q37" s="47" t="str">
        <f>IF(OR(ISBLANK('2. Collected Data'!U37),ISBLANK('2. Collected Data'!U137)),"",('2. Collected Data'!U137-'2. Collected Data'!U37))</f>
        <v/>
      </c>
      <c r="R37" s="47" t="str">
        <f>IF(OR(ISBLANK('2. Collected Data'!V37),ISBLANK('2. Collected Data'!V137)),"",('2. Collected Data'!V137-'2. Collected Data'!V37))</f>
        <v/>
      </c>
      <c r="S37" s="47" t="str">
        <f>IF(OR(ISBLANK('2. Collected Data'!W37),ISBLANK('2. Collected Data'!W137)),"",('2. Collected Data'!W137-'2. Collected Data'!W37))</f>
        <v/>
      </c>
      <c r="T37" s="47" t="str">
        <f>IF(OR(ISBLANK('2. Collected Data'!X37),ISBLANK('2. Collected Data'!X137)),"",('2. Collected Data'!X137-'2. Collected Data'!X37))</f>
        <v/>
      </c>
      <c r="U37" s="47" t="str">
        <f>IF(OR(ISBLANK('2. Collected Data'!Y37),ISBLANK('2. Collected Data'!Y137)),"",('2. Collected Data'!Y137-'2. Collected Data'!Y37))</f>
        <v/>
      </c>
      <c r="V37" s="47" t="str">
        <f>IF(OR(ISBLANK('2. Collected Data'!Z37),ISBLANK('2. Collected Data'!Z137)),"",('2. Collected Data'!Z137-'2. Collected Data'!Z37))</f>
        <v/>
      </c>
      <c r="W37" s="80" t="str">
        <f>IF(OR(ISBLANK('2. Collected Data'!AA37),ISBLANK('2. Collected Data'!AA137)),"",('2. Collected Data'!AA137-'2. Collected Data'!AA37))</f>
        <v/>
      </c>
      <c r="X37" s="80" t="str">
        <f>IF(OR(ISBLANK('2. Collected Data'!AB37),ISBLANK('2. Collected Data'!AB137)),"",('2. Collected Data'!AB137-'2. Collected Data'!AB37))</f>
        <v/>
      </c>
      <c r="Y37" s="80" t="str">
        <f>IF(OR(ISBLANK('2. Collected Data'!AC37),ISBLANK('2. Collected Data'!AC137)),"",('2. Collected Data'!AC137-'2. Collected Data'!AC37))</f>
        <v/>
      </c>
      <c r="Z37" s="47" t="str">
        <f>IF(OR(ISBLANK('2. Collected Data'!AD37),ISBLANK('2. Collected Data'!AD137)),"",('2. Collected Data'!AD137-'2. Collected Data'!AD37))</f>
        <v/>
      </c>
      <c r="AA37" s="47" t="str">
        <f>IF(OR(ISBLANK('2. Collected Data'!AE37),ISBLANK('2. Collected Data'!AE137)),"",('2. Collected Data'!AE137-'2. Collected Data'!AE37))</f>
        <v/>
      </c>
      <c r="AB37" s="47" t="str">
        <f>IF(OR(ISBLANK('2. Collected Data'!AF37),ISBLANK('2. Collected Data'!AF137)),"",('2. Collected Data'!AF137-'2. Collected Data'!AF37))</f>
        <v/>
      </c>
      <c r="AC37" s="85" t="str">
        <f>IF(OR(ISBLANK('2. Collected Data'!AG37),ISBLANK('2. Collected Data'!AG137)),"",('2. Collected Data'!AG137-'2. Collected Data'!AG37))</f>
        <v/>
      </c>
      <c r="AD37" s="88"/>
      <c r="AE37" s="121" t="str">
        <f>IF(OR(ISBLANK('2. Collected Data'!AI37),ISBLANK('2. Collected Data'!AI137)),"",('2. Collected Data'!AI137-'2. Collected Data'!AI37))</f>
        <v/>
      </c>
      <c r="AF37" s="47" t="str">
        <f>IF(OR(ISBLANK('2. Collected Data'!AJ37),ISBLANK('2. Collected Data'!AJ137)),"",('2. Collected Data'!AJ137-'2. Collected Data'!AJ37))</f>
        <v/>
      </c>
      <c r="AG37" s="47" t="str">
        <f>IF(OR(ISBLANK('2. Collected Data'!AK37),ISBLANK('2. Collected Data'!AK137)),"",('2. Collected Data'!AK137-'2. Collected Data'!AK37))</f>
        <v/>
      </c>
      <c r="AH37" s="47" t="str">
        <f>IF(OR(ISBLANK('2. Collected Data'!AL37),ISBLANK('2. Collected Data'!AL137)),"",('2. Collected Data'!AL137-'2. Collected Data'!AL37))</f>
        <v/>
      </c>
      <c r="AI37" s="47" t="str">
        <f>IF(OR(ISBLANK('2. Collected Data'!AM37),ISBLANK('2. Collected Data'!AM137)),"",('2. Collected Data'!AM137-'2. Collected Data'!AM37))</f>
        <v/>
      </c>
      <c r="AJ37" s="122"/>
      <c r="AK37" s="47" t="str">
        <f>IF(OR(ISBLANK('2. Collected Data'!AO37),ISBLANK('2. Collected Data'!AO137)),"",('2. Collected Data'!AO137-'2. Collected Data'!AO37))</f>
        <v/>
      </c>
      <c r="AL37" s="47" t="str">
        <f>IF(OR(ISBLANK('2. Collected Data'!AP37),ISBLANK('2. Collected Data'!AP137)),"",('2. Collected Data'!AP137-'2. Collected Data'!AP37))</f>
        <v/>
      </c>
      <c r="AM37" s="47" t="str">
        <f>IF(OR(ISBLANK('2. Collected Data'!AQ37),ISBLANK('2. Collected Data'!AQ137)),"",('2. Collected Data'!AQ137-'2. Collected Data'!AQ37))</f>
        <v/>
      </c>
      <c r="AN37" s="47" t="str">
        <f>IF(OR(ISBLANK('2. Collected Data'!AR37),ISBLANK('2. Collected Data'!AR137)),"",('2. Collected Data'!AR137-'2. Collected Data'!AR37))</f>
        <v/>
      </c>
      <c r="AO37" s="47" t="str">
        <f>IF(OR(ISBLANK('2. Collected Data'!AS37),ISBLANK('2. Collected Data'!AS137)),"",('2. Collected Data'!AS137-'2. Collected Data'!AS37))</f>
        <v/>
      </c>
      <c r="AP37" s="47" t="str">
        <f>IF(OR(ISBLANK('2. Collected Data'!AT37),ISBLANK('2. Collected Data'!AT137)),"",('2. Collected Data'!AT137-'2. Collected Data'!AT37))</f>
        <v/>
      </c>
      <c r="AQ37" s="85" t="str">
        <f>IF(OR(ISBLANK('2. Collected Data'!AU37),ISBLANK('2. Collected Data'!AU137)),"",('2. Collected Data'!AU137-'2. Collected Data'!AU37))</f>
        <v/>
      </c>
      <c r="AR37" s="88"/>
      <c r="AS37" s="80" t="str">
        <f>IF(OR(ISBLANK('2. Collected Data'!AW37),ISBLANK('2. Collected Data'!AW137)),"",('2. Collected Data'!AW137-'2. Collected Data'!AW37))</f>
        <v/>
      </c>
      <c r="AT37" s="80" t="str">
        <f>IF(OR(ISBLANK('2. Collected Data'!AX37),ISBLANK('2. Collected Data'!AX137)),"",('2. Collected Data'!AX137-'2. Collected Data'!AX37))</f>
        <v/>
      </c>
      <c r="AU37" s="50"/>
      <c r="AV37" s="91"/>
      <c r="AW37" s="88"/>
      <c r="AX37" s="78" t="str">
        <f>IF(OR(ISBLANK('2. Collected Data'!BB37),ISBLANK('2. Collected Data'!BB137)),"",('2. Collected Data'!BB137-'2. Collected Data'!BB37))</f>
        <v/>
      </c>
      <c r="AY37" s="75" t="str">
        <f>IF(OR(ISBLANK('2. Collected Data'!BC37),ISBLANK('2. Collected Data'!BC137)),"",('2. Collected Data'!BC137-'2. Collected Data'!BC37))</f>
        <v/>
      </c>
      <c r="AZ37" s="75" t="str">
        <f>IF(OR(ISBLANK('2. Collected Data'!BD37),ISBLANK('2. Collected Data'!BD137)),"",('2. Collected Data'!BD137-'2. Collected Data'!BD37))</f>
        <v/>
      </c>
      <c r="BA37" s="75" t="str">
        <f>IF(OR(ISBLANK('2. Collected Data'!BE37),ISBLANK('2. Collected Data'!BE137)),"",('2. Collected Data'!BE137-'2. Collected Data'!BE37))</f>
        <v/>
      </c>
      <c r="BB37" s="75" t="str">
        <f>IF(OR(ISBLANK('2. Collected Data'!BF37),ISBLANK('2. Collected Data'!BF137)),"",('2. Collected Data'!BF137-'2. Collected Data'!BF37))</f>
        <v/>
      </c>
      <c r="BC37" s="50"/>
      <c r="BD37" s="78" t="str">
        <f>IF(OR(ISBLANK('2. Collected Data'!BH37),ISBLANK('2. Collected Data'!BH137)),"",('2. Collected Data'!BH137-'2. Collected Data'!BH37))</f>
        <v/>
      </c>
      <c r="BE37" s="130"/>
      <c r="BF37" s="213"/>
    </row>
    <row r="38" spans="1:58" s="177" customFormat="1" ht="11.25" customHeight="1" x14ac:dyDescent="0.15">
      <c r="A38" s="89" t="s">
        <v>141</v>
      </c>
      <c r="B38" s="172"/>
      <c r="C38" s="52">
        <f>IF(OR(ISBLANK('2. Collected Data'!G38),ISBLANK('2. Collected Data'!G138)),"",('2. Collected Data'!G138-'2. Collected Data'!G38))</f>
        <v>0</v>
      </c>
      <c r="D38" s="47">
        <f>IF(OR(ISBLANK('2. Collected Data'!H38),ISBLANK('2. Collected Data'!H138)),"",('2. Collected Data'!H138-'2. Collected Data'!H38))</f>
        <v>0</v>
      </c>
      <c r="E38" s="47">
        <f>IF(OR(ISBLANK('2. Collected Data'!I38),ISBLANK('2. Collected Data'!I138)),"",('2. Collected Data'!I138-'2. Collected Data'!I38))</f>
        <v>25</v>
      </c>
      <c r="F38" s="47">
        <f>IF(OR(ISBLANK('2. Collected Data'!J38),ISBLANK('2. Collected Data'!J138)),"",('2. Collected Data'!J138-'2. Collected Data'!J38))</f>
        <v>0</v>
      </c>
      <c r="G38" s="47">
        <f>IF(OR(ISBLANK('2. Collected Data'!K38),ISBLANK('2. Collected Data'!K138)),"",('2. Collected Data'!K138-'2. Collected Data'!K38))</f>
        <v>1</v>
      </c>
      <c r="H38" s="47">
        <f>IF(OR(ISBLANK('2. Collected Data'!L38),ISBLANK('2. Collected Data'!L138)),"",('2. Collected Data'!L138-'2. Collected Data'!L38))</f>
        <v>0</v>
      </c>
      <c r="I38" s="47">
        <f>IF(OR(ISBLANK('2. Collected Data'!M38),ISBLANK('2. Collected Data'!M138)),"",('2. Collected Data'!M138-'2. Collected Data'!M38))</f>
        <v>-12</v>
      </c>
      <c r="J38" s="47">
        <f>IF(OR(ISBLANK('2. Collected Data'!N38),ISBLANK('2. Collected Data'!N138)),"",('2. Collected Data'!N138-'2. Collected Data'!N38))</f>
        <v>-38</v>
      </c>
      <c r="K38" s="47">
        <f>IF(OR(ISBLANK('2. Collected Data'!O38),ISBLANK('2. Collected Data'!O138)),"",('2. Collected Data'!O138-'2. Collected Data'!O38))</f>
        <v>-1280</v>
      </c>
      <c r="L38" s="47">
        <f>IF(OR(ISBLANK('2. Collected Data'!P38),ISBLANK('2. Collected Data'!P138)),"",('2. Collected Data'!P138-'2. Collected Data'!P38))</f>
        <v>0</v>
      </c>
      <c r="M38" s="47">
        <f>IF(OR(ISBLANK('2. Collected Data'!Q38),ISBLANK('2. Collected Data'!Q138)),"",('2. Collected Data'!Q138-'2. Collected Data'!Q38))</f>
        <v>0</v>
      </c>
      <c r="N38" s="47">
        <f>IF(OR(ISBLANK('2. Collected Data'!R38),ISBLANK('2. Collected Data'!R138)),"",('2. Collected Data'!R138-'2. Collected Data'!R38))</f>
        <v>0</v>
      </c>
      <c r="O38" s="47">
        <f>IF(OR(ISBLANK('2. Collected Data'!S38),ISBLANK('2. Collected Data'!S138)),"",('2. Collected Data'!S138-'2. Collected Data'!S38))</f>
        <v>0</v>
      </c>
      <c r="P38" s="47">
        <f>IF(OR(ISBLANK('2. Collected Data'!T38),ISBLANK('2. Collected Data'!T138)),"",('2. Collected Data'!T138-'2. Collected Data'!T38))</f>
        <v>0</v>
      </c>
      <c r="Q38" s="47">
        <f>IF(OR(ISBLANK('2. Collected Data'!U38),ISBLANK('2. Collected Data'!U138)),"",('2. Collected Data'!U138-'2. Collected Data'!U38))</f>
        <v>0</v>
      </c>
      <c r="R38" s="47">
        <f>IF(OR(ISBLANK('2. Collected Data'!V38),ISBLANK('2. Collected Data'!V138)),"",('2. Collected Data'!V138-'2. Collected Data'!V38))</f>
        <v>0</v>
      </c>
      <c r="S38" s="47">
        <f>IF(OR(ISBLANK('2. Collected Data'!W38),ISBLANK('2. Collected Data'!W138)),"",('2. Collected Data'!W138-'2. Collected Data'!W38))</f>
        <v>0</v>
      </c>
      <c r="T38" s="47">
        <f>IF(OR(ISBLANK('2. Collected Data'!X38),ISBLANK('2. Collected Data'!X138)),"",('2. Collected Data'!X138-'2. Collected Data'!X38))</f>
        <v>0</v>
      </c>
      <c r="U38" s="47">
        <f>IF(OR(ISBLANK('2. Collected Data'!Y38),ISBLANK('2. Collected Data'!Y138)),"",('2. Collected Data'!Y138-'2. Collected Data'!Y38))</f>
        <v>217</v>
      </c>
      <c r="V38" s="47">
        <f>IF(OR(ISBLANK('2. Collected Data'!Z38),ISBLANK('2. Collected Data'!Z138)),"",('2. Collected Data'!Z138-'2. Collected Data'!Z38))</f>
        <v>-30</v>
      </c>
      <c r="W38" s="80">
        <f>IF(OR(ISBLANK('2. Collected Data'!AA38),ISBLANK('2. Collected Data'!AA138)),"",('2. Collected Data'!AA138-'2. Collected Data'!AA38))</f>
        <v>0</v>
      </c>
      <c r="X38" s="80">
        <f>IF(OR(ISBLANK('2. Collected Data'!AB38),ISBLANK('2. Collected Data'!AB138)),"",('2. Collected Data'!AB138-'2. Collected Data'!AB38))</f>
        <v>0</v>
      </c>
      <c r="Y38" s="80">
        <f>IF(OR(ISBLANK('2. Collected Data'!AC38),ISBLANK('2. Collected Data'!AC138)),"",('2. Collected Data'!AC138-'2. Collected Data'!AC38))</f>
        <v>0</v>
      </c>
      <c r="Z38" s="47">
        <f>IF(OR(ISBLANK('2. Collected Data'!AD38),ISBLANK('2. Collected Data'!AD138)),"",('2. Collected Data'!AD138-'2. Collected Data'!AD38))</f>
        <v>0</v>
      </c>
      <c r="AA38" s="47">
        <f>IF(OR(ISBLANK('2. Collected Data'!AE38),ISBLANK('2. Collected Data'!AE138)),"",('2. Collected Data'!AE138-'2. Collected Data'!AE38))</f>
        <v>0</v>
      </c>
      <c r="AB38" s="47">
        <f>IF(OR(ISBLANK('2. Collected Data'!AF38),ISBLANK('2. Collected Data'!AF138)),"",('2. Collected Data'!AF138-'2. Collected Data'!AF38))</f>
        <v>0</v>
      </c>
      <c r="AC38" s="85">
        <f>IF(OR(ISBLANK('2. Collected Data'!AG38),ISBLANK('2. Collected Data'!AG138)),"",('2. Collected Data'!AG138-'2. Collected Data'!AG38))</f>
        <v>0</v>
      </c>
      <c r="AD38" s="88"/>
      <c r="AE38" s="121">
        <f>IF(OR(ISBLANK('2. Collected Data'!AI38),ISBLANK('2. Collected Data'!AI138)),"",('2. Collected Data'!AI138-'2. Collected Data'!AI38))</f>
        <v>-100</v>
      </c>
      <c r="AF38" s="47">
        <f>IF(OR(ISBLANK('2. Collected Data'!AJ38),ISBLANK('2. Collected Data'!AJ138)),"",('2. Collected Data'!AJ138-'2. Collected Data'!AJ38))</f>
        <v>0</v>
      </c>
      <c r="AG38" s="47">
        <f>IF(OR(ISBLANK('2. Collected Data'!AK38),ISBLANK('2. Collected Data'!AK138)),"",('2. Collected Data'!AK138-'2. Collected Data'!AK38))</f>
        <v>0</v>
      </c>
      <c r="AH38" s="47">
        <f>IF(OR(ISBLANK('2. Collected Data'!AL38),ISBLANK('2. Collected Data'!AL138)),"",('2. Collected Data'!AL138-'2. Collected Data'!AL38))</f>
        <v>22400</v>
      </c>
      <c r="AI38" s="47" t="str">
        <f>IF(OR(ISBLANK('2. Collected Data'!AM38),ISBLANK('2. Collected Data'!AM138)),"",('2. Collected Data'!AM138-'2. Collected Data'!AM38))</f>
        <v/>
      </c>
      <c r="AJ38" s="122"/>
      <c r="AK38" s="47">
        <f>IF(OR(ISBLANK('2. Collected Data'!AO38),ISBLANK('2. Collected Data'!AO138)),"",('2. Collected Data'!AO138-'2. Collected Data'!AO38))</f>
        <v>67000</v>
      </c>
      <c r="AL38" s="47">
        <f>IF(OR(ISBLANK('2. Collected Data'!AP38),ISBLANK('2. Collected Data'!AP138)),"",('2. Collected Data'!AP138-'2. Collected Data'!AP38))</f>
        <v>400</v>
      </c>
      <c r="AM38" s="47" t="str">
        <f>IF(OR(ISBLANK('2. Collected Data'!AQ38),ISBLANK('2. Collected Data'!AQ138)),"",('2. Collected Data'!AQ138-'2. Collected Data'!AQ38))</f>
        <v/>
      </c>
      <c r="AN38" s="47" t="str">
        <f>IF(OR(ISBLANK('2. Collected Data'!AR38),ISBLANK('2. Collected Data'!AR138)),"",('2. Collected Data'!AR138-'2. Collected Data'!AR38))</f>
        <v/>
      </c>
      <c r="AO38" s="47" t="str">
        <f>IF(OR(ISBLANK('2. Collected Data'!AS38),ISBLANK('2. Collected Data'!AS138)),"",('2. Collected Data'!AS138-'2. Collected Data'!AS38))</f>
        <v/>
      </c>
      <c r="AP38" s="47">
        <f>IF(OR(ISBLANK('2. Collected Data'!AT38),ISBLANK('2. Collected Data'!AT138)),"",('2. Collected Data'!AT138-'2. Collected Data'!AT38))</f>
        <v>269000</v>
      </c>
      <c r="AQ38" s="85" t="str">
        <f>IF(OR(ISBLANK('2. Collected Data'!AU38),ISBLANK('2. Collected Data'!AU138)),"",('2. Collected Data'!AU138-'2. Collected Data'!AU38))</f>
        <v/>
      </c>
      <c r="AR38" s="88"/>
      <c r="AS38" s="80">
        <f>IF(OR(ISBLANK('2. Collected Data'!AW38),ISBLANK('2. Collected Data'!AW138)),"",('2. Collected Data'!AW138-'2. Collected Data'!AW38))</f>
        <v>0</v>
      </c>
      <c r="AT38" s="80">
        <f>IF(OR(ISBLANK('2. Collected Data'!AX38),ISBLANK('2. Collected Data'!AX138)),"",('2. Collected Data'!AX138-'2. Collected Data'!AX38))</f>
        <v>0</v>
      </c>
      <c r="AU38" s="50"/>
      <c r="AV38" s="91"/>
      <c r="AW38" s="88"/>
      <c r="AX38" s="78">
        <f>IF(OR(ISBLANK('2. Collected Data'!BB38),ISBLANK('2. Collected Data'!BB138)),"",('2. Collected Data'!BB138-'2. Collected Data'!BB38))</f>
        <v>4.3400000000000034</v>
      </c>
      <c r="AY38" s="75">
        <f>IF(OR(ISBLANK('2. Collected Data'!BC38),ISBLANK('2. Collected Data'!BC138)),"",('2. Collected Data'!BC138-'2. Collected Data'!BC38))</f>
        <v>-900000</v>
      </c>
      <c r="AZ38" s="75">
        <f>IF(OR(ISBLANK('2. Collected Data'!BD38),ISBLANK('2. Collected Data'!BD138)),"",('2. Collected Data'!BD138-'2. Collected Data'!BD38))</f>
        <v>-400000</v>
      </c>
      <c r="BA38" s="75">
        <f>IF(OR(ISBLANK('2. Collected Data'!BE38),ISBLANK('2. Collected Data'!BE138)),"",('2. Collected Data'!BE138-'2. Collected Data'!BE38))</f>
        <v>-1900000</v>
      </c>
      <c r="BB38" s="75">
        <f>IF(OR(ISBLANK('2. Collected Data'!BF38),ISBLANK('2. Collected Data'!BF138)),"",('2. Collected Data'!BF138-'2. Collected Data'!BF38))</f>
        <v>-3350000</v>
      </c>
      <c r="BC38" s="50"/>
      <c r="BD38" s="78">
        <f>IF(OR(ISBLANK('2. Collected Data'!BH38),ISBLANK('2. Collected Data'!BH138)),"",('2. Collected Data'!BH138-'2. Collected Data'!BH38))</f>
        <v>2.3799999999999955</v>
      </c>
      <c r="BE38" s="130"/>
      <c r="BF38" s="213"/>
    </row>
    <row r="39" spans="1:58" s="177" customFormat="1" ht="11.25" customHeight="1" x14ac:dyDescent="0.15">
      <c r="A39" s="89" t="s">
        <v>142</v>
      </c>
      <c r="B39" s="172"/>
      <c r="C39" s="52">
        <f>IF(OR(ISBLANK('2. Collected Data'!G39),ISBLANK('2. Collected Data'!G139)),"",('2. Collected Data'!G139-'2. Collected Data'!G39))</f>
        <v>0</v>
      </c>
      <c r="D39" s="47">
        <f>IF(OR(ISBLANK('2. Collected Data'!H39),ISBLANK('2. Collected Data'!H139)),"",('2. Collected Data'!H139-'2. Collected Data'!H39))</f>
        <v>0</v>
      </c>
      <c r="E39" s="47">
        <f>IF(OR(ISBLANK('2. Collected Data'!I39),ISBLANK('2. Collected Data'!I139)),"",('2. Collected Data'!I139-'2. Collected Data'!I39))</f>
        <v>0</v>
      </c>
      <c r="F39" s="47">
        <f>IF(OR(ISBLANK('2. Collected Data'!J39),ISBLANK('2. Collected Data'!J139)),"",('2. Collected Data'!J139-'2. Collected Data'!J39))</f>
        <v>0</v>
      </c>
      <c r="G39" s="47">
        <f>IF(OR(ISBLANK('2. Collected Data'!K39),ISBLANK('2. Collected Data'!K139)),"",('2. Collected Data'!K139-'2. Collected Data'!K39))</f>
        <v>0</v>
      </c>
      <c r="H39" s="47">
        <f>IF(OR(ISBLANK('2. Collected Data'!L39),ISBLANK('2. Collected Data'!L139)),"",('2. Collected Data'!L139-'2. Collected Data'!L39))</f>
        <v>0</v>
      </c>
      <c r="I39" s="47">
        <f>IF(OR(ISBLANK('2. Collected Data'!M39),ISBLANK('2. Collected Data'!M139)),"",('2. Collected Data'!M139-'2. Collected Data'!M39))</f>
        <v>0</v>
      </c>
      <c r="J39" s="47">
        <f>IF(OR(ISBLANK('2. Collected Data'!N39),ISBLANK('2. Collected Data'!N139)),"",('2. Collected Data'!N139-'2. Collected Data'!N39))</f>
        <v>0</v>
      </c>
      <c r="K39" s="47">
        <f>IF(OR(ISBLANK('2. Collected Data'!O39),ISBLANK('2. Collected Data'!O139)),"",('2. Collected Data'!O139-'2. Collected Data'!O39))</f>
        <v>0</v>
      </c>
      <c r="L39" s="47">
        <f>IF(OR(ISBLANK('2. Collected Data'!P39),ISBLANK('2. Collected Data'!P139)),"",('2. Collected Data'!P139-'2. Collected Data'!P39))</f>
        <v>0</v>
      </c>
      <c r="M39" s="47">
        <f>IF(OR(ISBLANK('2. Collected Data'!Q39),ISBLANK('2. Collected Data'!Q139)),"",('2. Collected Data'!Q139-'2. Collected Data'!Q39))</f>
        <v>0</v>
      </c>
      <c r="N39" s="47">
        <f>IF(OR(ISBLANK('2. Collected Data'!R39),ISBLANK('2. Collected Data'!R139)),"",('2. Collected Data'!R139-'2. Collected Data'!R39))</f>
        <v>0</v>
      </c>
      <c r="O39" s="47">
        <f>IF(OR(ISBLANK('2. Collected Data'!S39),ISBLANK('2. Collected Data'!S139)),"",('2. Collected Data'!S139-'2. Collected Data'!S39))</f>
        <v>0</v>
      </c>
      <c r="P39" s="47">
        <f>IF(OR(ISBLANK('2. Collected Data'!T39),ISBLANK('2. Collected Data'!T139)),"",('2. Collected Data'!T139-'2. Collected Data'!T39))</f>
        <v>0</v>
      </c>
      <c r="Q39" s="47">
        <f>IF(OR(ISBLANK('2. Collected Data'!U39),ISBLANK('2. Collected Data'!U139)),"",('2. Collected Data'!U139-'2. Collected Data'!U39))</f>
        <v>0</v>
      </c>
      <c r="R39" s="47">
        <f>IF(OR(ISBLANK('2. Collected Data'!V39),ISBLANK('2. Collected Data'!V139)),"",('2. Collected Data'!V139-'2. Collected Data'!V39))</f>
        <v>0</v>
      </c>
      <c r="S39" s="47">
        <f>IF(OR(ISBLANK('2. Collected Data'!W39),ISBLANK('2. Collected Data'!W139)),"",('2. Collected Data'!W139-'2. Collected Data'!W39))</f>
        <v>0</v>
      </c>
      <c r="T39" s="47">
        <f>IF(OR(ISBLANK('2. Collected Data'!X39),ISBLANK('2. Collected Data'!X139)),"",('2. Collected Data'!X139-'2. Collected Data'!X39))</f>
        <v>0</v>
      </c>
      <c r="U39" s="47">
        <f>IF(OR(ISBLANK('2. Collected Data'!Y39),ISBLANK('2. Collected Data'!Y139)),"",('2. Collected Data'!Y139-'2. Collected Data'!Y39))</f>
        <v>0</v>
      </c>
      <c r="V39" s="47">
        <f>IF(OR(ISBLANK('2. Collected Data'!Z39),ISBLANK('2. Collected Data'!Z139)),"",('2. Collected Data'!Z139-'2. Collected Data'!Z39))</f>
        <v>0</v>
      </c>
      <c r="W39" s="80">
        <f>IF(OR(ISBLANK('2. Collected Data'!AA39),ISBLANK('2. Collected Data'!AA139)),"",('2. Collected Data'!AA139-'2. Collected Data'!AA39))</f>
        <v>0</v>
      </c>
      <c r="X39" s="80">
        <f>IF(OR(ISBLANK('2. Collected Data'!AB39),ISBLANK('2. Collected Data'!AB139)),"",('2. Collected Data'!AB139-'2. Collected Data'!AB39))</f>
        <v>0</v>
      </c>
      <c r="Y39" s="80">
        <f>IF(OR(ISBLANK('2. Collected Data'!AC39),ISBLANK('2. Collected Data'!AC139)),"",('2. Collected Data'!AC139-'2. Collected Data'!AC39))</f>
        <v>0</v>
      </c>
      <c r="Z39" s="47">
        <f>IF(OR(ISBLANK('2. Collected Data'!AD39),ISBLANK('2. Collected Data'!AD139)),"",('2. Collected Data'!AD139-'2. Collected Data'!AD39))</f>
        <v>0</v>
      </c>
      <c r="AA39" s="47">
        <f>IF(OR(ISBLANK('2. Collected Data'!AE39),ISBLANK('2. Collected Data'!AE139)),"",('2. Collected Data'!AE139-'2. Collected Data'!AE39))</f>
        <v>0</v>
      </c>
      <c r="AB39" s="47">
        <f>IF(OR(ISBLANK('2. Collected Data'!AF39),ISBLANK('2. Collected Data'!AF139)),"",('2. Collected Data'!AF139-'2. Collected Data'!AF39))</f>
        <v>0</v>
      </c>
      <c r="AC39" s="85">
        <f>IF(OR(ISBLANK('2. Collected Data'!AG39),ISBLANK('2. Collected Data'!AG139)),"",('2. Collected Data'!AG139-'2. Collected Data'!AG39))</f>
        <v>0</v>
      </c>
      <c r="AD39" s="88"/>
      <c r="AE39" s="121">
        <f>IF(OR(ISBLANK('2. Collected Data'!AI39),ISBLANK('2. Collected Data'!AI139)),"",('2. Collected Data'!AI139-'2. Collected Data'!AI39))</f>
        <v>-21768</v>
      </c>
      <c r="AF39" s="47" t="str">
        <f>IF(OR(ISBLANK('2. Collected Data'!AJ39),ISBLANK('2. Collected Data'!AJ139)),"",('2. Collected Data'!AJ139-'2. Collected Data'!AJ39))</f>
        <v/>
      </c>
      <c r="AG39" s="47" t="str">
        <f>IF(OR(ISBLANK('2. Collected Data'!AK39),ISBLANK('2. Collected Data'!AK139)),"",('2. Collected Data'!AK139-'2. Collected Data'!AK39))</f>
        <v/>
      </c>
      <c r="AH39" s="47">
        <f>IF(OR(ISBLANK('2. Collected Data'!AL39),ISBLANK('2. Collected Data'!AL139)),"",('2. Collected Data'!AL139-'2. Collected Data'!AL39))</f>
        <v>6007</v>
      </c>
      <c r="AI39" s="47" t="str">
        <f>IF(OR(ISBLANK('2. Collected Data'!AM39),ISBLANK('2. Collected Data'!AM139)),"",('2. Collected Data'!AM139-'2. Collected Data'!AM39))</f>
        <v/>
      </c>
      <c r="AJ39" s="122"/>
      <c r="AK39" s="47">
        <f>IF(OR(ISBLANK('2. Collected Data'!AO39),ISBLANK('2. Collected Data'!AO139)),"",('2. Collected Data'!AO139-'2. Collected Data'!AO39))</f>
        <v>5901218</v>
      </c>
      <c r="AL39" s="47">
        <f>IF(OR(ISBLANK('2. Collected Data'!AP39),ISBLANK('2. Collected Data'!AP139)),"",('2. Collected Data'!AP139-'2. Collected Data'!AP39))</f>
        <v>0</v>
      </c>
      <c r="AM39" s="47">
        <f>IF(OR(ISBLANK('2. Collected Data'!AQ39),ISBLANK('2. Collected Data'!AQ139)),"",('2. Collected Data'!AQ139-'2. Collected Data'!AQ39))</f>
        <v>552395</v>
      </c>
      <c r="AN39" s="47">
        <f>IF(OR(ISBLANK('2. Collected Data'!AR39),ISBLANK('2. Collected Data'!AR139)),"",('2. Collected Data'!AR139-'2. Collected Data'!AR39))</f>
        <v>-3000</v>
      </c>
      <c r="AO39" s="47">
        <f>IF(OR(ISBLANK('2. Collected Data'!AS39),ISBLANK('2. Collected Data'!AS139)),"",('2. Collected Data'!AS139-'2. Collected Data'!AS39))</f>
        <v>0</v>
      </c>
      <c r="AP39" s="47">
        <f>IF(OR(ISBLANK('2. Collected Data'!AT39),ISBLANK('2. Collected Data'!AT139)),"",('2. Collected Data'!AT139-'2. Collected Data'!AT39))</f>
        <v>0</v>
      </c>
      <c r="AQ39" s="85">
        <f>IF(OR(ISBLANK('2. Collected Data'!AU39),ISBLANK('2. Collected Data'!AU139)),"",('2. Collected Data'!AU139-'2. Collected Data'!AU39))</f>
        <v>0</v>
      </c>
      <c r="AR39" s="88"/>
      <c r="AS39" s="80">
        <f>IF(OR(ISBLANK('2. Collected Data'!AW39),ISBLANK('2. Collected Data'!AW139)),"",('2. Collected Data'!AW139-'2. Collected Data'!AW39))</f>
        <v>-0.17000000000000004</v>
      </c>
      <c r="AT39" s="80">
        <f>IF(OR(ISBLANK('2. Collected Data'!AX39),ISBLANK('2. Collected Data'!AX139)),"",('2. Collected Data'!AX139-'2. Collected Data'!AX39))</f>
        <v>0.17</v>
      </c>
      <c r="AU39" s="50"/>
      <c r="AV39" s="91"/>
      <c r="AW39" s="88"/>
      <c r="AX39" s="78">
        <f>IF(OR(ISBLANK('2. Collected Data'!BB39),ISBLANK('2. Collected Data'!BB139)),"",('2. Collected Data'!BB139-'2. Collected Data'!BB39))</f>
        <v>-2</v>
      </c>
      <c r="AY39" s="75">
        <f>IF(OR(ISBLANK('2. Collected Data'!BC39),ISBLANK('2. Collected Data'!BC139)),"",('2. Collected Data'!BC139-'2. Collected Data'!BC39))</f>
        <v>-2691199</v>
      </c>
      <c r="AZ39" s="75">
        <f>IF(OR(ISBLANK('2. Collected Data'!BD39),ISBLANK('2. Collected Data'!BD139)),"",('2. Collected Data'!BD139-'2. Collected Data'!BD39))</f>
        <v>-1739647</v>
      </c>
      <c r="BA39" s="75">
        <f>IF(OR(ISBLANK('2. Collected Data'!BE39),ISBLANK('2. Collected Data'!BE139)),"",('2. Collected Data'!BE139-'2. Collected Data'!BE39))</f>
        <v>-1153140</v>
      </c>
      <c r="BB39" s="75">
        <f>IF(OR(ISBLANK('2. Collected Data'!BF39),ISBLANK('2. Collected Data'!BF139)),"",('2. Collected Data'!BF139-'2. Collected Data'!BF39))</f>
        <v>-5153292</v>
      </c>
      <c r="BC39" s="50"/>
      <c r="BD39" s="78">
        <f>IF(OR(ISBLANK('2. Collected Data'!BH39),ISBLANK('2. Collected Data'!BH139)),"",('2. Collected Data'!BH139-'2. Collected Data'!BH39))</f>
        <v>-1</v>
      </c>
      <c r="BE39" s="130"/>
      <c r="BF39" s="213"/>
    </row>
    <row r="40" spans="1:58" s="177" customFormat="1" ht="11.25" customHeight="1" x14ac:dyDescent="0.15">
      <c r="A40" s="89" t="s">
        <v>64</v>
      </c>
      <c r="B40" s="172"/>
      <c r="C40" s="52">
        <f>IF(OR(ISBLANK('2. Collected Data'!G40),ISBLANK('2. Collected Data'!G140)),"",('2. Collected Data'!G140-'2. Collected Data'!G40))</f>
        <v>0</v>
      </c>
      <c r="D40" s="47">
        <f>IF(OR(ISBLANK('2. Collected Data'!H40),ISBLANK('2. Collected Data'!H140)),"",('2. Collected Data'!H140-'2. Collected Data'!H40))</f>
        <v>43</v>
      </c>
      <c r="E40" s="47">
        <f>IF(OR(ISBLANK('2. Collected Data'!I40),ISBLANK('2. Collected Data'!I140)),"",('2. Collected Data'!I140-'2. Collected Data'!I40))</f>
        <v>97</v>
      </c>
      <c r="F40" s="47">
        <f>IF(OR(ISBLANK('2. Collected Data'!J40),ISBLANK('2. Collected Data'!J140)),"",('2. Collected Data'!J140-'2. Collected Data'!J40))</f>
        <v>3</v>
      </c>
      <c r="G40" s="47">
        <f>IF(OR(ISBLANK('2. Collected Data'!K40),ISBLANK('2. Collected Data'!K140)),"",('2. Collected Data'!K140-'2. Collected Data'!K40))</f>
        <v>1</v>
      </c>
      <c r="H40" s="47">
        <f>IF(OR(ISBLANK('2. Collected Data'!L40),ISBLANK('2. Collected Data'!L140)),"",('2. Collected Data'!L140-'2. Collected Data'!L40))</f>
        <v>-5</v>
      </c>
      <c r="I40" s="47">
        <f>IF(OR(ISBLANK('2. Collected Data'!M40),ISBLANK('2. Collected Data'!M140)),"",('2. Collected Data'!M140-'2. Collected Data'!M40))</f>
        <v>-9</v>
      </c>
      <c r="J40" s="47">
        <f>IF(OR(ISBLANK('2. Collected Data'!N40),ISBLANK('2. Collected Data'!N140)),"",('2. Collected Data'!N140-'2. Collected Data'!N40))</f>
        <v>1</v>
      </c>
      <c r="K40" s="47">
        <f>IF(OR(ISBLANK('2. Collected Data'!O40),ISBLANK('2. Collected Data'!O140)),"",('2. Collected Data'!O140-'2. Collected Data'!O40))</f>
        <v>-18</v>
      </c>
      <c r="L40" s="47" t="str">
        <f>IF(OR(ISBLANK('2. Collected Data'!P40),ISBLANK('2. Collected Data'!P140)),"",('2. Collected Data'!P140-'2. Collected Data'!P40))</f>
        <v/>
      </c>
      <c r="M40" s="47" t="str">
        <f>IF(OR(ISBLANK('2. Collected Data'!Q40),ISBLANK('2. Collected Data'!Q140)),"",('2. Collected Data'!Q140-'2. Collected Data'!Q40))</f>
        <v/>
      </c>
      <c r="N40" s="47" t="str">
        <f>IF(OR(ISBLANK('2. Collected Data'!R40),ISBLANK('2. Collected Data'!R140)),"",('2. Collected Data'!R140-'2. Collected Data'!R40))</f>
        <v/>
      </c>
      <c r="O40" s="47" t="str">
        <f>IF(OR(ISBLANK('2. Collected Data'!S40),ISBLANK('2. Collected Data'!S140)),"",('2. Collected Data'!S140-'2. Collected Data'!S40))</f>
        <v/>
      </c>
      <c r="P40" s="47" t="str">
        <f>IF(OR(ISBLANK('2. Collected Data'!T40),ISBLANK('2. Collected Data'!T140)),"",('2. Collected Data'!T140-'2. Collected Data'!T40))</f>
        <v/>
      </c>
      <c r="Q40" s="47" t="str">
        <f>IF(OR(ISBLANK('2. Collected Data'!U40),ISBLANK('2. Collected Data'!U140)),"",('2. Collected Data'!U140-'2. Collected Data'!U40))</f>
        <v/>
      </c>
      <c r="R40" s="47" t="str">
        <f>IF(OR(ISBLANK('2. Collected Data'!V40),ISBLANK('2. Collected Data'!V140)),"",('2. Collected Data'!V140-'2. Collected Data'!V40))</f>
        <v/>
      </c>
      <c r="S40" s="47" t="str">
        <f>IF(OR(ISBLANK('2. Collected Data'!W40),ISBLANK('2. Collected Data'!W140)),"",('2. Collected Data'!W140-'2. Collected Data'!W40))</f>
        <v/>
      </c>
      <c r="T40" s="47" t="str">
        <f>IF(OR(ISBLANK('2. Collected Data'!X40),ISBLANK('2. Collected Data'!X140)),"",('2. Collected Data'!X140-'2. Collected Data'!X40))</f>
        <v/>
      </c>
      <c r="U40" s="47">
        <f>IF(OR(ISBLANK('2. Collected Data'!Y40),ISBLANK('2. Collected Data'!Y140)),"",('2. Collected Data'!Y140-'2. Collected Data'!Y40))</f>
        <v>-120</v>
      </c>
      <c r="V40" s="47" t="str">
        <f>IF(OR(ISBLANK('2. Collected Data'!Z40),ISBLANK('2. Collected Data'!Z140)),"",('2. Collected Data'!Z140-'2. Collected Data'!Z40))</f>
        <v/>
      </c>
      <c r="W40" s="80">
        <f>IF(OR(ISBLANK('2. Collected Data'!AA40),ISBLANK('2. Collected Data'!AA140)),"",('2. Collected Data'!AA140-'2. Collected Data'!AA40))</f>
        <v>0</v>
      </c>
      <c r="X40" s="80">
        <f>IF(OR(ISBLANK('2. Collected Data'!AB40),ISBLANK('2. Collected Data'!AB140)),"",('2. Collected Data'!AB140-'2. Collected Data'!AB40))</f>
        <v>0</v>
      </c>
      <c r="Y40" s="80">
        <f>IF(OR(ISBLANK('2. Collected Data'!AC40),ISBLANK('2. Collected Data'!AC140)),"",('2. Collected Data'!AC140-'2. Collected Data'!AC40))</f>
        <v>0</v>
      </c>
      <c r="Z40" s="47">
        <f>IF(OR(ISBLANK('2. Collected Data'!AD40),ISBLANK('2. Collected Data'!AD140)),"",('2. Collected Data'!AD140-'2. Collected Data'!AD40))</f>
        <v>3</v>
      </c>
      <c r="AA40" s="47">
        <f>IF(OR(ISBLANK('2. Collected Data'!AE40),ISBLANK('2. Collected Data'!AE140)),"",('2. Collected Data'!AE140-'2. Collected Data'!AE40))</f>
        <v>-5325</v>
      </c>
      <c r="AB40" s="47">
        <f>IF(OR(ISBLANK('2. Collected Data'!AF40),ISBLANK('2. Collected Data'!AF140)),"",('2. Collected Data'!AF140-'2. Collected Data'!AF40))</f>
        <v>41</v>
      </c>
      <c r="AC40" s="85">
        <f>IF(OR(ISBLANK('2. Collected Data'!AG40),ISBLANK('2. Collected Data'!AG140)),"",('2. Collected Data'!AG140-'2. Collected Data'!AG40))</f>
        <v>-680000</v>
      </c>
      <c r="AD40" s="88"/>
      <c r="AE40" s="121" t="str">
        <f>IF(OR(ISBLANK('2. Collected Data'!AI40),ISBLANK('2. Collected Data'!AI140)),"",('2. Collected Data'!AI140-'2. Collected Data'!AI40))</f>
        <v/>
      </c>
      <c r="AF40" s="47" t="str">
        <f>IF(OR(ISBLANK('2. Collected Data'!AJ40),ISBLANK('2. Collected Data'!AJ140)),"",('2. Collected Data'!AJ140-'2. Collected Data'!AJ40))</f>
        <v/>
      </c>
      <c r="AG40" s="47" t="str">
        <f>IF(OR(ISBLANK('2. Collected Data'!AK40),ISBLANK('2. Collected Data'!AK140)),"",('2. Collected Data'!AK140-'2. Collected Data'!AK40))</f>
        <v/>
      </c>
      <c r="AH40" s="47" t="str">
        <f>IF(OR(ISBLANK('2. Collected Data'!AL40),ISBLANK('2. Collected Data'!AL140)),"",('2. Collected Data'!AL140-'2. Collected Data'!AL40))</f>
        <v/>
      </c>
      <c r="AI40" s="47" t="str">
        <f>IF(OR(ISBLANK('2. Collected Data'!AM40),ISBLANK('2. Collected Data'!AM140)),"",('2. Collected Data'!AM140-'2. Collected Data'!AM40))</f>
        <v/>
      </c>
      <c r="AJ40" s="122"/>
      <c r="AK40" s="47" t="str">
        <f>IF(OR(ISBLANK('2. Collected Data'!AO40),ISBLANK('2. Collected Data'!AO140)),"",('2. Collected Data'!AO140-'2. Collected Data'!AO40))</f>
        <v/>
      </c>
      <c r="AL40" s="47" t="str">
        <f>IF(OR(ISBLANK('2. Collected Data'!AP40),ISBLANK('2. Collected Data'!AP140)),"",('2. Collected Data'!AP140-'2. Collected Data'!AP40))</f>
        <v/>
      </c>
      <c r="AM40" s="47" t="str">
        <f>IF(OR(ISBLANK('2. Collected Data'!AQ40),ISBLANK('2. Collected Data'!AQ140)),"",('2. Collected Data'!AQ140-'2. Collected Data'!AQ40))</f>
        <v/>
      </c>
      <c r="AN40" s="47" t="str">
        <f>IF(OR(ISBLANK('2. Collected Data'!AR40),ISBLANK('2. Collected Data'!AR140)),"",('2. Collected Data'!AR140-'2. Collected Data'!AR40))</f>
        <v/>
      </c>
      <c r="AO40" s="47" t="str">
        <f>IF(OR(ISBLANK('2. Collected Data'!AS40),ISBLANK('2. Collected Data'!AS140)),"",('2. Collected Data'!AS140-'2. Collected Data'!AS40))</f>
        <v/>
      </c>
      <c r="AP40" s="47" t="str">
        <f>IF(OR(ISBLANK('2. Collected Data'!AT40),ISBLANK('2. Collected Data'!AT140)),"",('2. Collected Data'!AT140-'2. Collected Data'!AT40))</f>
        <v/>
      </c>
      <c r="AQ40" s="85" t="str">
        <f>IF(OR(ISBLANK('2. Collected Data'!AU40),ISBLANK('2. Collected Data'!AU140)),"",('2. Collected Data'!AU140-'2. Collected Data'!AU40))</f>
        <v/>
      </c>
      <c r="AR40" s="88"/>
      <c r="AS40" s="80"/>
      <c r="AT40" s="80" t="str">
        <f>IF(OR(ISBLANK('2. Collected Data'!AX40),ISBLANK('2. Collected Data'!AX140)),"",('2. Collected Data'!AX140-'2. Collected Data'!AX40))</f>
        <v/>
      </c>
      <c r="AU40" s="50"/>
      <c r="AV40" s="91"/>
      <c r="AW40" s="88"/>
      <c r="AX40" s="78">
        <f>IF(OR(ISBLANK('2. Collected Data'!BB40),ISBLANK('2. Collected Data'!BB140)),"",('2. Collected Data'!BB140-'2. Collected Data'!BB40))</f>
        <v>5.6600000000000037</v>
      </c>
      <c r="AY40" s="75">
        <f>IF(OR(ISBLANK('2. Collected Data'!BC40),ISBLANK('2. Collected Data'!BC140)),"",('2. Collected Data'!BC140-'2. Collected Data'!BC40))</f>
        <v>1520009</v>
      </c>
      <c r="AZ40" s="75">
        <f>IF(OR(ISBLANK('2. Collected Data'!BD40),ISBLANK('2. Collected Data'!BD140)),"",('2. Collected Data'!BD140-'2. Collected Data'!BD40))</f>
        <v>3788814</v>
      </c>
      <c r="BA40" s="75">
        <f>IF(OR(ISBLANK('2. Collected Data'!BE40),ISBLANK('2. Collected Data'!BE140)),"",('2. Collected Data'!BE140-'2. Collected Data'!BE40))</f>
        <v>-7207989</v>
      </c>
      <c r="BB40" s="75">
        <f>IF(OR(ISBLANK('2. Collected Data'!BF40),ISBLANK('2. Collected Data'!BF140)),"",('2. Collected Data'!BF140-'2. Collected Data'!BF40))</f>
        <v>10006387</v>
      </c>
      <c r="BC40" s="50"/>
      <c r="BD40" s="78">
        <f>IF(OR(ISBLANK('2. Collected Data'!BH40),ISBLANK('2. Collected Data'!BH140)),"",('2. Collected Data'!BH140-'2. Collected Data'!BH40))</f>
        <v>12.89</v>
      </c>
      <c r="BE40" s="130"/>
      <c r="BF40" s="213"/>
    </row>
    <row r="41" spans="1:58" s="51" customFormat="1" ht="11.25" customHeight="1" x14ac:dyDescent="0.15">
      <c r="A41" s="89" t="s">
        <v>156</v>
      </c>
      <c r="B41" s="172"/>
      <c r="C41" s="52" t="str">
        <f>IF(OR(ISBLANK('2. Collected Data'!G41),ISBLANK('2. Collected Data'!G141)),"",('2. Collected Data'!G141-'2. Collected Data'!G41))</f>
        <v/>
      </c>
      <c r="D41" s="47" t="str">
        <f>IF(OR(ISBLANK('2. Collected Data'!H41),ISBLANK('2. Collected Data'!H141)),"",('2. Collected Data'!H141-'2. Collected Data'!H41))</f>
        <v/>
      </c>
      <c r="E41" s="47" t="str">
        <f>IF(OR(ISBLANK('2. Collected Data'!I41),ISBLANK('2. Collected Data'!I141)),"",('2. Collected Data'!I141-'2. Collected Data'!I41))</f>
        <v/>
      </c>
      <c r="F41" s="47" t="str">
        <f>IF(OR(ISBLANK('2. Collected Data'!J41),ISBLANK('2. Collected Data'!J141)),"",('2. Collected Data'!J141-'2. Collected Data'!J41))</f>
        <v/>
      </c>
      <c r="G41" s="47" t="str">
        <f>IF(OR(ISBLANK('2. Collected Data'!K41),ISBLANK('2. Collected Data'!K141)),"",('2. Collected Data'!K141-'2. Collected Data'!K41))</f>
        <v/>
      </c>
      <c r="H41" s="47" t="str">
        <f>IF(OR(ISBLANK('2. Collected Data'!L41),ISBLANK('2. Collected Data'!L141)),"",('2. Collected Data'!L141-'2. Collected Data'!L41))</f>
        <v/>
      </c>
      <c r="I41" s="47" t="str">
        <f>IF(OR(ISBLANK('2. Collected Data'!M41),ISBLANK('2. Collected Data'!M141)),"",('2. Collected Data'!M141-'2. Collected Data'!M41))</f>
        <v/>
      </c>
      <c r="J41" s="47" t="str">
        <f>IF(OR(ISBLANK('2. Collected Data'!N41),ISBLANK('2. Collected Data'!N141)),"",('2. Collected Data'!N141-'2. Collected Data'!N41))</f>
        <v/>
      </c>
      <c r="K41" s="47" t="str">
        <f>IF(OR(ISBLANK('2. Collected Data'!O41),ISBLANK('2. Collected Data'!O141)),"",('2. Collected Data'!O141-'2. Collected Data'!O41))</f>
        <v/>
      </c>
      <c r="L41" s="47" t="str">
        <f>IF(OR(ISBLANK('2. Collected Data'!P41),ISBLANK('2. Collected Data'!P141)),"",('2. Collected Data'!P141-'2. Collected Data'!P41))</f>
        <v/>
      </c>
      <c r="M41" s="47" t="str">
        <f>IF(OR(ISBLANK('2. Collected Data'!Q41),ISBLANK('2. Collected Data'!Q141)),"",('2. Collected Data'!Q141-'2. Collected Data'!Q41))</f>
        <v/>
      </c>
      <c r="N41" s="47" t="str">
        <f>IF(OR(ISBLANK('2. Collected Data'!R41),ISBLANK('2. Collected Data'!R141)),"",('2. Collected Data'!R141-'2. Collected Data'!R41))</f>
        <v/>
      </c>
      <c r="O41" s="47" t="str">
        <f>IF(OR(ISBLANK('2. Collected Data'!S41),ISBLANK('2. Collected Data'!S141)),"",('2. Collected Data'!S141-'2. Collected Data'!S41))</f>
        <v/>
      </c>
      <c r="P41" s="47" t="str">
        <f>IF(OR(ISBLANK('2. Collected Data'!T41),ISBLANK('2. Collected Data'!T141)),"",('2. Collected Data'!T141-'2. Collected Data'!T41))</f>
        <v/>
      </c>
      <c r="Q41" s="47" t="str">
        <f>IF(OR(ISBLANK('2. Collected Data'!U41),ISBLANK('2. Collected Data'!U141)),"",('2. Collected Data'!U141-'2. Collected Data'!U41))</f>
        <v/>
      </c>
      <c r="R41" s="47" t="str">
        <f>IF(OR(ISBLANK('2. Collected Data'!V41),ISBLANK('2. Collected Data'!V141)),"",('2. Collected Data'!V141-'2. Collected Data'!V41))</f>
        <v/>
      </c>
      <c r="S41" s="47" t="str">
        <f>IF(OR(ISBLANK('2. Collected Data'!W41),ISBLANK('2. Collected Data'!W141)),"",('2. Collected Data'!W141-'2. Collected Data'!W41))</f>
        <v/>
      </c>
      <c r="T41" s="47" t="str">
        <f>IF(OR(ISBLANK('2. Collected Data'!X41),ISBLANK('2. Collected Data'!X141)),"",('2. Collected Data'!X141-'2. Collected Data'!X41))</f>
        <v/>
      </c>
      <c r="U41" s="47" t="str">
        <f>IF(OR(ISBLANK('2. Collected Data'!Y41),ISBLANK('2. Collected Data'!Y141)),"",('2. Collected Data'!Y141-'2. Collected Data'!Y41))</f>
        <v/>
      </c>
      <c r="V41" s="47" t="str">
        <f>IF(OR(ISBLANK('2. Collected Data'!Z41),ISBLANK('2. Collected Data'!Z141)),"",('2. Collected Data'!Z141-'2. Collected Data'!Z41))</f>
        <v/>
      </c>
      <c r="W41" s="80" t="str">
        <f>IF(OR(ISBLANK('2. Collected Data'!AA41),ISBLANK('2. Collected Data'!AA141)),"",('2. Collected Data'!AA141-'2. Collected Data'!AA41))</f>
        <v/>
      </c>
      <c r="X41" s="80" t="str">
        <f>IF(OR(ISBLANK('2. Collected Data'!AB41),ISBLANK('2. Collected Data'!AB141)),"",('2. Collected Data'!AB141-'2. Collected Data'!AB41))</f>
        <v/>
      </c>
      <c r="Y41" s="80" t="str">
        <f>IF(OR(ISBLANK('2. Collected Data'!AC41),ISBLANK('2. Collected Data'!AC141)),"",('2. Collected Data'!AC141-'2. Collected Data'!AC41))</f>
        <v/>
      </c>
      <c r="Z41" s="47" t="str">
        <f>IF(OR(ISBLANK('2. Collected Data'!AD41),ISBLANK('2. Collected Data'!AD141)),"",('2. Collected Data'!AD141-'2. Collected Data'!AD41))</f>
        <v/>
      </c>
      <c r="AA41" s="47" t="str">
        <f>IF(OR(ISBLANK('2. Collected Data'!AE41),ISBLANK('2. Collected Data'!AE141)),"",('2. Collected Data'!AE141-'2. Collected Data'!AE41))</f>
        <v/>
      </c>
      <c r="AB41" s="47" t="str">
        <f>IF(OR(ISBLANK('2. Collected Data'!AF41),ISBLANK('2. Collected Data'!AF141)),"",('2. Collected Data'!AF141-'2. Collected Data'!AF41))</f>
        <v/>
      </c>
      <c r="AC41" s="85" t="str">
        <f>IF(OR(ISBLANK('2. Collected Data'!AG41),ISBLANK('2. Collected Data'!AG141)),"",('2. Collected Data'!AG141-'2. Collected Data'!AG41))</f>
        <v/>
      </c>
      <c r="AD41" s="88"/>
      <c r="AE41" s="121" t="str">
        <f>IF(OR(ISBLANK('2. Collected Data'!AI41),ISBLANK('2. Collected Data'!AI141)),"",('2. Collected Data'!AI141-'2. Collected Data'!AI41))</f>
        <v/>
      </c>
      <c r="AF41" s="47" t="str">
        <f>IF(OR(ISBLANK('2. Collected Data'!AJ41),ISBLANK('2. Collected Data'!AJ141)),"",('2. Collected Data'!AJ141-'2. Collected Data'!AJ41))</f>
        <v/>
      </c>
      <c r="AG41" s="47" t="str">
        <f>IF(OR(ISBLANK('2. Collected Data'!AK41),ISBLANK('2. Collected Data'!AK141)),"",('2. Collected Data'!AK141-'2. Collected Data'!AK41))</f>
        <v/>
      </c>
      <c r="AH41" s="47" t="str">
        <f>IF(OR(ISBLANK('2. Collected Data'!AL41),ISBLANK('2. Collected Data'!AL141)),"",('2. Collected Data'!AL141-'2. Collected Data'!AL41))</f>
        <v/>
      </c>
      <c r="AI41" s="47" t="str">
        <f>IF(OR(ISBLANK('2. Collected Data'!AM41),ISBLANK('2. Collected Data'!AM141)),"",('2. Collected Data'!AM141-'2. Collected Data'!AM41))</f>
        <v/>
      </c>
      <c r="AJ41" s="122"/>
      <c r="AK41" s="47" t="str">
        <f>IF(OR(ISBLANK('2. Collected Data'!AO41),ISBLANK('2. Collected Data'!AO141)),"",('2. Collected Data'!AO141-'2. Collected Data'!AO41))</f>
        <v/>
      </c>
      <c r="AL41" s="47" t="str">
        <f>IF(OR(ISBLANK('2. Collected Data'!AP41),ISBLANK('2. Collected Data'!AP141)),"",('2. Collected Data'!AP141-'2. Collected Data'!AP41))</f>
        <v/>
      </c>
      <c r="AM41" s="47" t="str">
        <f>IF(OR(ISBLANK('2. Collected Data'!AQ41),ISBLANK('2. Collected Data'!AQ141)),"",('2. Collected Data'!AQ141-'2. Collected Data'!AQ41))</f>
        <v/>
      </c>
      <c r="AN41" s="47" t="str">
        <f>IF(OR(ISBLANK('2. Collected Data'!AR41),ISBLANK('2. Collected Data'!AR141)),"",('2. Collected Data'!AR141-'2. Collected Data'!AR41))</f>
        <v/>
      </c>
      <c r="AO41" s="47" t="str">
        <f>IF(OR(ISBLANK('2. Collected Data'!AS41),ISBLANK('2. Collected Data'!AS141)),"",('2. Collected Data'!AS141-'2. Collected Data'!AS41))</f>
        <v/>
      </c>
      <c r="AP41" s="47" t="str">
        <f>IF(OR(ISBLANK('2. Collected Data'!AT41),ISBLANK('2. Collected Data'!AT141)),"",('2. Collected Data'!AT141-'2. Collected Data'!AT41))</f>
        <v/>
      </c>
      <c r="AQ41" s="85" t="str">
        <f>IF(OR(ISBLANK('2. Collected Data'!AU41),ISBLANK('2. Collected Data'!AU141)),"",('2. Collected Data'!AU141-'2. Collected Data'!AU41))</f>
        <v/>
      </c>
      <c r="AR41" s="88"/>
      <c r="AS41" s="80" t="str">
        <f>IF(OR(ISBLANK('2. Collected Data'!AW41),ISBLANK('2. Collected Data'!AW141)),"",('2. Collected Data'!AW141-'2. Collected Data'!AW41))</f>
        <v/>
      </c>
      <c r="AT41" s="80" t="str">
        <f>IF(OR(ISBLANK('2. Collected Data'!AX41),ISBLANK('2. Collected Data'!AX141)),"",('2. Collected Data'!AX141-'2. Collected Data'!AX41))</f>
        <v/>
      </c>
      <c r="AU41" s="50"/>
      <c r="AV41" s="91"/>
      <c r="AW41" s="88"/>
      <c r="AX41" s="78" t="str">
        <f>IF(OR(ISBLANK('2. Collected Data'!BB41),ISBLANK('2. Collected Data'!BB141)),"",('2. Collected Data'!BB141-'2. Collected Data'!BB41))</f>
        <v/>
      </c>
      <c r="AY41" s="75" t="str">
        <f>IF(OR(ISBLANK('2. Collected Data'!BC41),ISBLANK('2. Collected Data'!BC141)),"",('2. Collected Data'!BC141-'2. Collected Data'!BC41))</f>
        <v/>
      </c>
      <c r="AZ41" s="75" t="str">
        <f>IF(OR(ISBLANK('2. Collected Data'!BD41),ISBLANK('2. Collected Data'!BD141)),"",('2. Collected Data'!BD141-'2. Collected Data'!BD41))</f>
        <v/>
      </c>
      <c r="BA41" s="75" t="str">
        <f>IF(OR(ISBLANK('2. Collected Data'!BE41),ISBLANK('2. Collected Data'!BE141)),"",('2. Collected Data'!BE141-'2. Collected Data'!BE41))</f>
        <v/>
      </c>
      <c r="BB41" s="75" t="str">
        <f>IF(OR(ISBLANK('2. Collected Data'!BF41),ISBLANK('2. Collected Data'!BF141)),"",('2. Collected Data'!BF141-'2. Collected Data'!BF41))</f>
        <v/>
      </c>
      <c r="BC41" s="50"/>
      <c r="BD41" s="78" t="str">
        <f>IF(OR(ISBLANK('2. Collected Data'!BH41),ISBLANK('2. Collected Data'!BH141)),"",('2. Collected Data'!BH141-'2. Collected Data'!BH41))</f>
        <v/>
      </c>
      <c r="BE41" s="130"/>
      <c r="BF41" s="213"/>
    </row>
    <row r="42" spans="1:58" s="177" customFormat="1" ht="11.25" customHeight="1" x14ac:dyDescent="0.15">
      <c r="A42" s="89" t="s">
        <v>334</v>
      </c>
      <c r="B42" s="172"/>
      <c r="C42" s="52">
        <f>IF(OR(ISBLANK('2. Collected Data'!G42),ISBLANK('2. Collected Data'!G142)),"",('2. Collected Data'!G142-'2. Collected Data'!G42))</f>
        <v>-30</v>
      </c>
      <c r="D42" s="47">
        <f>IF(OR(ISBLANK('2. Collected Data'!H42),ISBLANK('2. Collected Data'!H142)),"",('2. Collected Data'!H142-'2. Collected Data'!H42))</f>
        <v>0</v>
      </c>
      <c r="E42" s="47">
        <f>IF(OR(ISBLANK('2. Collected Data'!I42),ISBLANK('2. Collected Data'!I142)),"",('2. Collected Data'!I142-'2. Collected Data'!I42))</f>
        <v>0</v>
      </c>
      <c r="F42" s="47">
        <f>IF(OR(ISBLANK('2. Collected Data'!J42),ISBLANK('2. Collected Data'!J142)),"",('2. Collected Data'!J142-'2. Collected Data'!J42))</f>
        <v>0</v>
      </c>
      <c r="G42" s="47">
        <f>IF(OR(ISBLANK('2. Collected Data'!K42),ISBLANK('2. Collected Data'!K142)),"",('2. Collected Data'!K142-'2. Collected Data'!K42))</f>
        <v>0</v>
      </c>
      <c r="H42" s="47">
        <f>IF(OR(ISBLANK('2. Collected Data'!L42),ISBLANK('2. Collected Data'!L142)),"",('2. Collected Data'!L142-'2. Collected Data'!L42))</f>
        <v>0</v>
      </c>
      <c r="I42" s="47">
        <f>IF(OR(ISBLANK('2. Collected Data'!M42),ISBLANK('2. Collected Data'!M142)),"",('2. Collected Data'!M142-'2. Collected Data'!M42))</f>
        <v>0</v>
      </c>
      <c r="J42" s="47">
        <f>IF(OR(ISBLANK('2. Collected Data'!N42),ISBLANK('2. Collected Data'!N142)),"",('2. Collected Data'!N142-'2. Collected Data'!N42))</f>
        <v>0</v>
      </c>
      <c r="K42" s="47">
        <f>IF(OR(ISBLANK('2. Collected Data'!O42),ISBLANK('2. Collected Data'!O142)),"",('2. Collected Data'!O142-'2. Collected Data'!O42))</f>
        <v>0</v>
      </c>
      <c r="L42" s="47">
        <f>IF(OR(ISBLANK('2. Collected Data'!P42),ISBLANK('2. Collected Data'!P142)),"",('2. Collected Data'!P142-'2. Collected Data'!P42))</f>
        <v>0</v>
      </c>
      <c r="M42" s="47">
        <f>IF(OR(ISBLANK('2. Collected Data'!Q42),ISBLANK('2. Collected Data'!Q142)),"",('2. Collected Data'!Q142-'2. Collected Data'!Q42))</f>
        <v>0</v>
      </c>
      <c r="N42" s="47">
        <f>IF(OR(ISBLANK('2. Collected Data'!R42),ISBLANK('2. Collected Data'!R142)),"",('2. Collected Data'!R142-'2. Collected Data'!R42))</f>
        <v>0</v>
      </c>
      <c r="O42" s="47">
        <f>IF(OR(ISBLANK('2. Collected Data'!S42),ISBLANK('2. Collected Data'!S142)),"",('2. Collected Data'!S142-'2. Collected Data'!S42))</f>
        <v>0</v>
      </c>
      <c r="P42" s="47">
        <f>IF(OR(ISBLANK('2. Collected Data'!T42),ISBLANK('2. Collected Data'!T142)),"",('2. Collected Data'!T142-'2. Collected Data'!T42))</f>
        <v>0</v>
      </c>
      <c r="Q42" s="47">
        <f>IF(OR(ISBLANK('2. Collected Data'!U42),ISBLANK('2. Collected Data'!U142)),"",('2. Collected Data'!U142-'2. Collected Data'!U42))</f>
        <v>0</v>
      </c>
      <c r="R42" s="47">
        <f>IF(OR(ISBLANK('2. Collected Data'!V42),ISBLANK('2. Collected Data'!V142)),"",('2. Collected Data'!V142-'2. Collected Data'!V42))</f>
        <v>0</v>
      </c>
      <c r="S42" s="47">
        <f>IF(OR(ISBLANK('2. Collected Data'!W42),ISBLANK('2. Collected Data'!W142)),"",('2. Collected Data'!W142-'2. Collected Data'!W42))</f>
        <v>0</v>
      </c>
      <c r="T42" s="47">
        <f>IF(OR(ISBLANK('2. Collected Data'!X42),ISBLANK('2. Collected Data'!X142)),"",('2. Collected Data'!X142-'2. Collected Data'!X42))</f>
        <v>0</v>
      </c>
      <c r="U42" s="47">
        <f>IF(OR(ISBLANK('2. Collected Data'!Y42),ISBLANK('2. Collected Data'!Y142)),"",('2. Collected Data'!Y142-'2. Collected Data'!Y42))</f>
        <v>0</v>
      </c>
      <c r="V42" s="47">
        <f>IF(OR(ISBLANK('2. Collected Data'!Z42),ISBLANK('2. Collected Data'!Z142)),"",('2. Collected Data'!Z142-'2. Collected Data'!Z42))</f>
        <v>0</v>
      </c>
      <c r="W42" s="80">
        <f>IF(OR(ISBLANK('2. Collected Data'!AA42),ISBLANK('2. Collected Data'!AA142)),"",('2. Collected Data'!AA142-'2. Collected Data'!AA42))</f>
        <v>0</v>
      </c>
      <c r="X42" s="80">
        <f>IF(OR(ISBLANK('2. Collected Data'!AB42),ISBLANK('2. Collected Data'!AB142)),"",('2. Collected Data'!AB142-'2. Collected Data'!AB42))</f>
        <v>0</v>
      </c>
      <c r="Y42" s="80">
        <f>IF(OR(ISBLANK('2. Collected Data'!AC42),ISBLANK('2. Collected Data'!AC142)),"",('2. Collected Data'!AC142-'2. Collected Data'!AC42))</f>
        <v>0</v>
      </c>
      <c r="Z42" s="47">
        <f>IF(OR(ISBLANK('2. Collected Data'!AD42),ISBLANK('2. Collected Data'!AD142)),"",('2. Collected Data'!AD142-'2. Collected Data'!AD42))</f>
        <v>0</v>
      </c>
      <c r="AA42" s="47">
        <f>IF(OR(ISBLANK('2. Collected Data'!AE42),ISBLANK('2. Collected Data'!AE142)),"",('2. Collected Data'!AE142-'2. Collected Data'!AE42))</f>
        <v>0</v>
      </c>
      <c r="AB42" s="47">
        <f>IF(OR(ISBLANK('2. Collected Data'!AF42),ISBLANK('2. Collected Data'!AF142)),"",('2. Collected Data'!AF142-'2. Collected Data'!AF42))</f>
        <v>0</v>
      </c>
      <c r="AC42" s="85">
        <f>IF(OR(ISBLANK('2. Collected Data'!AG42),ISBLANK('2. Collected Data'!AG142)),"",('2. Collected Data'!AG142-'2. Collected Data'!AG42))</f>
        <v>0</v>
      </c>
      <c r="AD42" s="88"/>
      <c r="AE42" s="123">
        <f>IF(OR(ISBLANK('2. Collected Data'!AI42),ISBLANK('2. Collected Data'!AI142)),"",('2. Collected Data'!AI142-'2. Collected Data'!AI42))</f>
        <v>-101719</v>
      </c>
      <c r="AF42" s="47">
        <f>IF(OR(ISBLANK('2. Collected Data'!AJ42),ISBLANK('2. Collected Data'!AJ142)),"",('2. Collected Data'!AJ142-'2. Collected Data'!AJ42))</f>
        <v>0</v>
      </c>
      <c r="AG42" s="47">
        <f>IF(OR(ISBLANK('2. Collected Data'!AK42),ISBLANK('2. Collected Data'!AK142)),"",('2. Collected Data'!AK142-'2. Collected Data'!AK42))</f>
        <v>0</v>
      </c>
      <c r="AH42" s="47">
        <f>IF(OR(ISBLANK('2. Collected Data'!AL42),ISBLANK('2. Collected Data'!AL142)),"",('2. Collected Data'!AL142-'2. Collected Data'!AL42))</f>
        <v>-7741</v>
      </c>
      <c r="AI42" s="47">
        <f>IF(OR(ISBLANK('2. Collected Data'!AM42),ISBLANK('2. Collected Data'!AM142)),"",('2. Collected Data'!AM142-'2. Collected Data'!AM42))</f>
        <v>-3070</v>
      </c>
      <c r="AJ42" s="122"/>
      <c r="AK42" s="49">
        <f>IF(OR(ISBLANK('2. Collected Data'!AO42),ISBLANK('2. Collected Data'!AO142)),"",('2. Collected Data'!AO142-'2. Collected Data'!AO42))</f>
        <v>-11081</v>
      </c>
      <c r="AL42" s="47">
        <f>IF(OR(ISBLANK('2. Collected Data'!AP42),ISBLANK('2. Collected Data'!AP142)),"",('2. Collected Data'!AP142-'2. Collected Data'!AP42))</f>
        <v>3319</v>
      </c>
      <c r="AM42" s="47">
        <f>IF(OR(ISBLANK('2. Collected Data'!AQ42),ISBLANK('2. Collected Data'!AQ142)),"",('2. Collected Data'!AQ142-'2. Collected Data'!AQ42))</f>
        <v>129830</v>
      </c>
      <c r="AN42" s="47">
        <f>IF(OR(ISBLANK('2. Collected Data'!AR42),ISBLANK('2. Collected Data'!AR142)),"",('2. Collected Data'!AR142-'2. Collected Data'!AR42))</f>
        <v>0</v>
      </c>
      <c r="AO42" s="47">
        <f>IF(OR(ISBLANK('2. Collected Data'!AS42),ISBLANK('2. Collected Data'!AS142)),"",('2. Collected Data'!AS142-'2. Collected Data'!AS42))</f>
        <v>0</v>
      </c>
      <c r="AP42" s="47">
        <f>IF(OR(ISBLANK('2. Collected Data'!AT42),ISBLANK('2. Collected Data'!AT142)),"",('2. Collected Data'!AT142-'2. Collected Data'!AT42))</f>
        <v>0</v>
      </c>
      <c r="AQ42" s="85">
        <f>IF(OR(ISBLANK('2. Collected Data'!AU42),ISBLANK('2. Collected Data'!AU142)),"",('2. Collected Data'!AU142-'2. Collected Data'!AU42))</f>
        <v>0</v>
      </c>
      <c r="AR42" s="88"/>
      <c r="AS42" s="80">
        <f>IF(OR(ISBLANK('2. Collected Data'!AW42),ISBLANK('2. Collected Data'!AW142)),"",('2. Collected Data'!AW142-'2. Collected Data'!AW42))</f>
        <v>0.12</v>
      </c>
      <c r="AT42" s="80">
        <f>IF(OR(ISBLANK('2. Collected Data'!AX42),ISBLANK('2. Collected Data'!AX142)),"",('2. Collected Data'!AX142-'2. Collected Data'!AX42))</f>
        <v>-0.12000000000000001</v>
      </c>
      <c r="AU42" s="50"/>
      <c r="AV42" s="91"/>
      <c r="AW42" s="88"/>
      <c r="AX42" s="78">
        <f>IF(OR(ISBLANK('2. Collected Data'!BB42),ISBLANK('2. Collected Data'!BB142)),"",('2. Collected Data'!BB142-'2. Collected Data'!BB42))</f>
        <v>-0.91000000000000369</v>
      </c>
      <c r="AY42" s="75">
        <f>IF(OR(ISBLANK('2. Collected Data'!BC42),ISBLANK('2. Collected Data'!BC142)),"",('2. Collected Data'!BC142-'2. Collected Data'!BC42))</f>
        <v>-11060498</v>
      </c>
      <c r="AZ42" s="75">
        <f>IF(OR(ISBLANK('2. Collected Data'!BD42),ISBLANK('2. Collected Data'!BD142)),"",('2. Collected Data'!BD142-'2. Collected Data'!BD42))</f>
        <v>-13971021</v>
      </c>
      <c r="BA42" s="75">
        <f>IF(OR(ISBLANK('2. Collected Data'!BE42),ISBLANK('2. Collected Data'!BE142)),"",('2. Collected Data'!BE142-'2. Collected Data'!BE42))</f>
        <v>-9874669</v>
      </c>
      <c r="BB42" s="75">
        <f>IF(OR(ISBLANK('2. Collected Data'!BF42),ISBLANK('2. Collected Data'!BF142)),"",('2. Collected Data'!BF142-'2. Collected Data'!BF42))</f>
        <v>-20841351</v>
      </c>
      <c r="BC42" s="50"/>
      <c r="BD42" s="78">
        <f>IF(OR(ISBLANK('2. Collected Data'!BH42),ISBLANK('2. Collected Data'!BH142)),"",('2. Collected Data'!BH142-'2. Collected Data'!BH42))</f>
        <v>0.72999999999999687</v>
      </c>
      <c r="BE42" s="130"/>
      <c r="BF42" s="213"/>
    </row>
    <row r="43" spans="1:58" s="51" customFormat="1" ht="11.25" customHeight="1" x14ac:dyDescent="0.15">
      <c r="A43" s="89" t="s">
        <v>157</v>
      </c>
      <c r="B43" s="172"/>
      <c r="C43" s="52" t="str">
        <f>IF(OR(ISBLANK('2. Collected Data'!G43),ISBLANK('2. Collected Data'!G143)),"",('2. Collected Data'!G143-'2. Collected Data'!G43))</f>
        <v/>
      </c>
      <c r="D43" s="47" t="str">
        <f>IF(OR(ISBLANK('2. Collected Data'!H43),ISBLANK('2. Collected Data'!H143)),"",('2. Collected Data'!H143-'2. Collected Data'!H43))</f>
        <v/>
      </c>
      <c r="E43" s="47" t="str">
        <f>IF(OR(ISBLANK('2. Collected Data'!I43),ISBLANK('2. Collected Data'!I143)),"",('2. Collected Data'!I143-'2. Collected Data'!I43))</f>
        <v/>
      </c>
      <c r="F43" s="47" t="str">
        <f>IF(OR(ISBLANK('2. Collected Data'!J43),ISBLANK('2. Collected Data'!J143)),"",('2. Collected Data'!J143-'2. Collected Data'!J43))</f>
        <v/>
      </c>
      <c r="G43" s="47" t="str">
        <f>IF(OR(ISBLANK('2. Collected Data'!K43),ISBLANK('2. Collected Data'!K143)),"",('2. Collected Data'!K143-'2. Collected Data'!K43))</f>
        <v/>
      </c>
      <c r="H43" s="47" t="str">
        <f>IF(OR(ISBLANK('2. Collected Data'!L43),ISBLANK('2. Collected Data'!L143)),"",('2. Collected Data'!L143-'2. Collected Data'!L43))</f>
        <v/>
      </c>
      <c r="I43" s="47" t="str">
        <f>IF(OR(ISBLANK('2. Collected Data'!M43),ISBLANK('2. Collected Data'!M143)),"",('2. Collected Data'!M143-'2. Collected Data'!M43))</f>
        <v/>
      </c>
      <c r="J43" s="47" t="str">
        <f>IF(OR(ISBLANK('2. Collected Data'!N43),ISBLANK('2. Collected Data'!N143)),"",('2. Collected Data'!N143-'2. Collected Data'!N43))</f>
        <v/>
      </c>
      <c r="K43" s="47" t="str">
        <f>IF(OR(ISBLANK('2. Collected Data'!O43),ISBLANK('2. Collected Data'!O143)),"",('2. Collected Data'!O143-'2. Collected Data'!O43))</f>
        <v/>
      </c>
      <c r="L43" s="47" t="str">
        <f>IF(OR(ISBLANK('2. Collected Data'!P43),ISBLANK('2. Collected Data'!P143)),"",('2. Collected Data'!P143-'2. Collected Data'!P43))</f>
        <v/>
      </c>
      <c r="M43" s="47" t="str">
        <f>IF(OR(ISBLANK('2. Collected Data'!Q43),ISBLANK('2. Collected Data'!Q143)),"",('2. Collected Data'!Q143-'2. Collected Data'!Q43))</f>
        <v/>
      </c>
      <c r="N43" s="47" t="str">
        <f>IF(OR(ISBLANK('2. Collected Data'!R43),ISBLANK('2. Collected Data'!R143)),"",('2. Collected Data'!R143-'2. Collected Data'!R43))</f>
        <v/>
      </c>
      <c r="O43" s="47" t="str">
        <f>IF(OR(ISBLANK('2. Collected Data'!S43),ISBLANK('2. Collected Data'!S143)),"",('2. Collected Data'!S143-'2. Collected Data'!S43))</f>
        <v/>
      </c>
      <c r="P43" s="47" t="str">
        <f>IF(OR(ISBLANK('2. Collected Data'!T43),ISBLANK('2. Collected Data'!T143)),"",('2. Collected Data'!T143-'2. Collected Data'!T43))</f>
        <v/>
      </c>
      <c r="Q43" s="47" t="str">
        <f>IF(OR(ISBLANK('2. Collected Data'!U43),ISBLANK('2. Collected Data'!U143)),"",('2. Collected Data'!U143-'2. Collected Data'!U43))</f>
        <v/>
      </c>
      <c r="R43" s="47" t="str">
        <f>IF(OR(ISBLANK('2. Collected Data'!V43),ISBLANK('2. Collected Data'!V143)),"",('2. Collected Data'!V143-'2. Collected Data'!V43))</f>
        <v/>
      </c>
      <c r="S43" s="47" t="str">
        <f>IF(OR(ISBLANK('2. Collected Data'!W43),ISBLANK('2. Collected Data'!W143)),"",('2. Collected Data'!W143-'2. Collected Data'!W43))</f>
        <v/>
      </c>
      <c r="T43" s="47" t="str">
        <f>IF(OR(ISBLANK('2. Collected Data'!X43),ISBLANK('2. Collected Data'!X143)),"",('2. Collected Data'!X143-'2. Collected Data'!X43))</f>
        <v/>
      </c>
      <c r="U43" s="47" t="str">
        <f>IF(OR(ISBLANK('2. Collected Data'!Y43),ISBLANK('2. Collected Data'!Y143)),"",('2. Collected Data'!Y143-'2. Collected Data'!Y43))</f>
        <v/>
      </c>
      <c r="V43" s="47" t="str">
        <f>IF(OR(ISBLANK('2. Collected Data'!Z43),ISBLANK('2. Collected Data'!Z143)),"",('2. Collected Data'!Z143-'2. Collected Data'!Z43))</f>
        <v/>
      </c>
      <c r="W43" s="80" t="str">
        <f>IF(OR(ISBLANK('2. Collected Data'!AA43),ISBLANK('2. Collected Data'!AA143)),"",('2. Collected Data'!AA143-'2. Collected Data'!AA43))</f>
        <v/>
      </c>
      <c r="X43" s="80" t="str">
        <f>IF(OR(ISBLANK('2. Collected Data'!AB43),ISBLANK('2. Collected Data'!AB143)),"",('2. Collected Data'!AB143-'2. Collected Data'!AB43))</f>
        <v/>
      </c>
      <c r="Y43" s="80" t="str">
        <f>IF(OR(ISBLANK('2. Collected Data'!AC43),ISBLANK('2. Collected Data'!AC143)),"",('2. Collected Data'!AC143-'2. Collected Data'!AC43))</f>
        <v/>
      </c>
      <c r="Z43" s="47" t="str">
        <f>IF(OR(ISBLANK('2. Collected Data'!AD43),ISBLANK('2. Collected Data'!AD143)),"",('2. Collected Data'!AD143-'2. Collected Data'!AD43))</f>
        <v/>
      </c>
      <c r="AA43" s="47" t="str">
        <f>IF(OR(ISBLANK('2. Collected Data'!AE43),ISBLANK('2. Collected Data'!AE143)),"",('2. Collected Data'!AE143-'2. Collected Data'!AE43))</f>
        <v/>
      </c>
      <c r="AB43" s="47" t="str">
        <f>IF(OR(ISBLANK('2. Collected Data'!AF43),ISBLANK('2. Collected Data'!AF143)),"",('2. Collected Data'!AF143-'2. Collected Data'!AF43))</f>
        <v/>
      </c>
      <c r="AC43" s="85" t="str">
        <f>IF(OR(ISBLANK('2. Collected Data'!AG43),ISBLANK('2. Collected Data'!AG143)),"",('2. Collected Data'!AG143-'2. Collected Data'!AG43))</f>
        <v/>
      </c>
      <c r="AD43" s="88"/>
      <c r="AE43" s="121" t="str">
        <f>IF(OR(ISBLANK('2. Collected Data'!AI43),ISBLANK('2. Collected Data'!AI143)),"",('2. Collected Data'!AI143-'2. Collected Data'!AI43))</f>
        <v/>
      </c>
      <c r="AF43" s="47" t="str">
        <f>IF(OR(ISBLANK('2. Collected Data'!AJ43),ISBLANK('2. Collected Data'!AJ143)),"",('2. Collected Data'!AJ143-'2. Collected Data'!AJ43))</f>
        <v/>
      </c>
      <c r="AG43" s="47" t="str">
        <f>IF(OR(ISBLANK('2. Collected Data'!AK43),ISBLANK('2. Collected Data'!AK143)),"",('2. Collected Data'!AK143-'2. Collected Data'!AK43))</f>
        <v/>
      </c>
      <c r="AH43" s="47" t="str">
        <f>IF(OR(ISBLANK('2. Collected Data'!AL43),ISBLANK('2. Collected Data'!AL143)),"",('2. Collected Data'!AL143-'2. Collected Data'!AL43))</f>
        <v/>
      </c>
      <c r="AI43" s="47" t="str">
        <f>IF(OR(ISBLANK('2. Collected Data'!AM43),ISBLANK('2. Collected Data'!AM143)),"",('2. Collected Data'!AM143-'2. Collected Data'!AM43))</f>
        <v/>
      </c>
      <c r="AJ43" s="122"/>
      <c r="AK43" s="47" t="str">
        <f>IF(OR(ISBLANK('2. Collected Data'!AO43),ISBLANK('2. Collected Data'!AO143)),"",('2. Collected Data'!AO143-'2. Collected Data'!AO43))</f>
        <v/>
      </c>
      <c r="AL43" s="47" t="str">
        <f>IF(OR(ISBLANK('2. Collected Data'!AP43),ISBLANK('2. Collected Data'!AP143)),"",('2. Collected Data'!AP143-'2. Collected Data'!AP43))</f>
        <v/>
      </c>
      <c r="AM43" s="47" t="str">
        <f>IF(OR(ISBLANK('2. Collected Data'!AQ43),ISBLANK('2. Collected Data'!AQ143)),"",('2. Collected Data'!AQ143-'2. Collected Data'!AQ43))</f>
        <v/>
      </c>
      <c r="AN43" s="47" t="str">
        <f>IF(OR(ISBLANK('2. Collected Data'!AR43),ISBLANK('2. Collected Data'!AR143)),"",('2. Collected Data'!AR143-'2. Collected Data'!AR43))</f>
        <v/>
      </c>
      <c r="AO43" s="47" t="str">
        <f>IF(OR(ISBLANK('2. Collected Data'!AS43),ISBLANK('2. Collected Data'!AS143)),"",('2. Collected Data'!AS143-'2. Collected Data'!AS43))</f>
        <v/>
      </c>
      <c r="AP43" s="47" t="str">
        <f>IF(OR(ISBLANK('2. Collected Data'!AT43),ISBLANK('2. Collected Data'!AT143)),"",('2. Collected Data'!AT143-'2. Collected Data'!AT43))</f>
        <v/>
      </c>
      <c r="AQ43" s="85" t="str">
        <f>IF(OR(ISBLANK('2. Collected Data'!AU43),ISBLANK('2. Collected Data'!AU143)),"",('2. Collected Data'!AU143-'2. Collected Data'!AU43))</f>
        <v/>
      </c>
      <c r="AR43" s="88"/>
      <c r="AS43" s="80" t="str">
        <f>IF(OR(ISBLANK('2. Collected Data'!AW43),ISBLANK('2. Collected Data'!AW143)),"",('2. Collected Data'!AW143-'2. Collected Data'!AW43))</f>
        <v/>
      </c>
      <c r="AT43" s="80" t="str">
        <f>IF(OR(ISBLANK('2. Collected Data'!AX43),ISBLANK('2. Collected Data'!AX143)),"",('2. Collected Data'!AX143-'2. Collected Data'!AX43))</f>
        <v/>
      </c>
      <c r="AU43" s="50"/>
      <c r="AV43" s="91"/>
      <c r="AW43" s="88"/>
      <c r="AX43" s="78" t="str">
        <f>IF(OR(ISBLANK('2. Collected Data'!BB43),ISBLANK('2. Collected Data'!BB143)),"",('2. Collected Data'!BB143-'2. Collected Data'!BB43))</f>
        <v/>
      </c>
      <c r="AY43" s="75" t="str">
        <f>IF(OR(ISBLANK('2. Collected Data'!BC43),ISBLANK('2. Collected Data'!BC143)),"",('2. Collected Data'!BC143-'2. Collected Data'!BC43))</f>
        <v/>
      </c>
      <c r="AZ43" s="75" t="str">
        <f>IF(OR(ISBLANK('2. Collected Data'!BD43),ISBLANK('2. Collected Data'!BD143)),"",('2. Collected Data'!BD143-'2. Collected Data'!BD43))</f>
        <v/>
      </c>
      <c r="BA43" s="75" t="str">
        <f>IF(OR(ISBLANK('2. Collected Data'!BE43),ISBLANK('2. Collected Data'!BE143)),"",('2. Collected Data'!BE143-'2. Collected Data'!BE43))</f>
        <v/>
      </c>
      <c r="BB43" s="75" t="str">
        <f>IF(OR(ISBLANK('2. Collected Data'!BF43),ISBLANK('2. Collected Data'!BF143)),"",('2. Collected Data'!BF143-'2. Collected Data'!BF43))</f>
        <v/>
      </c>
      <c r="BC43" s="50"/>
      <c r="BD43" s="78" t="str">
        <f>IF(OR(ISBLANK('2. Collected Data'!BH43),ISBLANK('2. Collected Data'!BH143)),"",('2. Collected Data'!BH143-'2. Collected Data'!BH43))</f>
        <v/>
      </c>
      <c r="BE43" s="130"/>
      <c r="BF43" s="213"/>
    </row>
    <row r="44" spans="1:58" s="51" customFormat="1" ht="11.25" customHeight="1" x14ac:dyDescent="0.15">
      <c r="A44" s="89" t="s">
        <v>355</v>
      </c>
      <c r="B44" s="172"/>
      <c r="C44" s="52" t="str">
        <f>IF(OR(ISBLANK('2. Collected Data'!G44),ISBLANK('2. Collected Data'!G144)),"",('2. Collected Data'!G144-'2. Collected Data'!G44))</f>
        <v/>
      </c>
      <c r="D44" s="47" t="str">
        <f>IF(OR(ISBLANK('2. Collected Data'!H44),ISBLANK('2. Collected Data'!H144)),"",('2. Collected Data'!H144-'2. Collected Data'!H44))</f>
        <v/>
      </c>
      <c r="E44" s="47" t="str">
        <f>IF(OR(ISBLANK('2. Collected Data'!I44),ISBLANK('2. Collected Data'!I144)),"",('2. Collected Data'!I144-'2. Collected Data'!I44))</f>
        <v/>
      </c>
      <c r="F44" s="47" t="str">
        <f>IF(OR(ISBLANK('2. Collected Data'!J44),ISBLANK('2. Collected Data'!J144)),"",('2. Collected Data'!J144-'2. Collected Data'!J44))</f>
        <v/>
      </c>
      <c r="G44" s="47" t="str">
        <f>IF(OR(ISBLANK('2. Collected Data'!K44),ISBLANK('2. Collected Data'!K144)),"",('2. Collected Data'!K144-'2. Collected Data'!K44))</f>
        <v/>
      </c>
      <c r="H44" s="47" t="str">
        <f>IF(OR(ISBLANK('2. Collected Data'!L44),ISBLANK('2. Collected Data'!L144)),"",('2. Collected Data'!L144-'2. Collected Data'!L44))</f>
        <v/>
      </c>
      <c r="I44" s="47" t="str">
        <f>IF(OR(ISBLANK('2. Collected Data'!M44),ISBLANK('2. Collected Data'!M144)),"",('2. Collected Data'!M144-'2. Collected Data'!M44))</f>
        <v/>
      </c>
      <c r="J44" s="47" t="str">
        <f>IF(OR(ISBLANK('2. Collected Data'!N44),ISBLANK('2. Collected Data'!N144)),"",('2. Collected Data'!N144-'2. Collected Data'!N44))</f>
        <v/>
      </c>
      <c r="K44" s="47" t="str">
        <f>IF(OR(ISBLANK('2. Collected Data'!O44),ISBLANK('2. Collected Data'!O144)),"",('2. Collected Data'!O144-'2. Collected Data'!O44))</f>
        <v/>
      </c>
      <c r="L44" s="47" t="str">
        <f>IF(OR(ISBLANK('2. Collected Data'!P44),ISBLANK('2. Collected Data'!P144)),"",('2. Collected Data'!P144-'2. Collected Data'!P44))</f>
        <v/>
      </c>
      <c r="M44" s="47" t="str">
        <f>IF(OR(ISBLANK('2. Collected Data'!Q44),ISBLANK('2. Collected Data'!Q144)),"",('2. Collected Data'!Q144-'2. Collected Data'!Q44))</f>
        <v/>
      </c>
      <c r="N44" s="47" t="str">
        <f>IF(OR(ISBLANK('2. Collected Data'!R44),ISBLANK('2. Collected Data'!R144)),"",('2. Collected Data'!R144-'2. Collected Data'!R44))</f>
        <v/>
      </c>
      <c r="O44" s="47" t="str">
        <f>IF(OR(ISBLANK('2. Collected Data'!S44),ISBLANK('2. Collected Data'!S144)),"",('2. Collected Data'!S144-'2. Collected Data'!S44))</f>
        <v/>
      </c>
      <c r="P44" s="47" t="str">
        <f>IF(OR(ISBLANK('2. Collected Data'!T44),ISBLANK('2. Collected Data'!T144)),"",('2. Collected Data'!T144-'2. Collected Data'!T44))</f>
        <v/>
      </c>
      <c r="Q44" s="47" t="str">
        <f>IF(OR(ISBLANK('2. Collected Data'!U44),ISBLANK('2. Collected Data'!U144)),"",('2. Collected Data'!U144-'2. Collected Data'!U44))</f>
        <v/>
      </c>
      <c r="R44" s="47" t="str">
        <f>IF(OR(ISBLANK('2. Collected Data'!V44),ISBLANK('2. Collected Data'!V144)),"",('2. Collected Data'!V144-'2. Collected Data'!V44))</f>
        <v/>
      </c>
      <c r="S44" s="47" t="str">
        <f>IF(OR(ISBLANK('2. Collected Data'!W44),ISBLANK('2. Collected Data'!W144)),"",('2. Collected Data'!W144-'2. Collected Data'!W44))</f>
        <v/>
      </c>
      <c r="T44" s="47" t="str">
        <f>IF(OR(ISBLANK('2. Collected Data'!X44),ISBLANK('2. Collected Data'!X144)),"",('2. Collected Data'!X144-'2. Collected Data'!X44))</f>
        <v/>
      </c>
      <c r="U44" s="47" t="str">
        <f>IF(OR(ISBLANK('2. Collected Data'!Y44),ISBLANK('2. Collected Data'!Y144)),"",('2. Collected Data'!Y144-'2. Collected Data'!Y44))</f>
        <v/>
      </c>
      <c r="V44" s="47" t="str">
        <f>IF(OR(ISBLANK('2. Collected Data'!Z44),ISBLANK('2. Collected Data'!Z144)),"",('2. Collected Data'!Z144-'2. Collected Data'!Z44))</f>
        <v/>
      </c>
      <c r="W44" s="80" t="str">
        <f>IF(OR(ISBLANK('2. Collected Data'!AA44),ISBLANK('2. Collected Data'!AA144)),"",('2. Collected Data'!AA144-'2. Collected Data'!AA44))</f>
        <v/>
      </c>
      <c r="X44" s="80" t="str">
        <f>IF(OR(ISBLANK('2. Collected Data'!AB44),ISBLANK('2. Collected Data'!AB144)),"",('2. Collected Data'!AB144-'2. Collected Data'!AB44))</f>
        <v/>
      </c>
      <c r="Y44" s="80" t="str">
        <f>IF(OR(ISBLANK('2. Collected Data'!AC44),ISBLANK('2. Collected Data'!AC144)),"",('2. Collected Data'!AC144-'2. Collected Data'!AC44))</f>
        <v/>
      </c>
      <c r="Z44" s="47" t="str">
        <f>IF(OR(ISBLANK('2. Collected Data'!AD44),ISBLANK('2. Collected Data'!AD144)),"",('2. Collected Data'!AD144-'2. Collected Data'!AD44))</f>
        <v/>
      </c>
      <c r="AA44" s="47" t="str">
        <f>IF(OR(ISBLANK('2. Collected Data'!AE44),ISBLANK('2. Collected Data'!AE144)),"",('2. Collected Data'!AE144-'2. Collected Data'!AE44))</f>
        <v/>
      </c>
      <c r="AB44" s="47" t="str">
        <f>IF(OR(ISBLANK('2. Collected Data'!AF44),ISBLANK('2. Collected Data'!AF144)),"",('2. Collected Data'!AF144-'2. Collected Data'!AF44))</f>
        <v/>
      </c>
      <c r="AC44" s="85" t="str">
        <f>IF(OR(ISBLANK('2. Collected Data'!AG44),ISBLANK('2. Collected Data'!AG144)),"",('2. Collected Data'!AG144-'2. Collected Data'!AG44))</f>
        <v/>
      </c>
      <c r="AD44" s="88"/>
      <c r="AE44" s="121" t="str">
        <f>IF(OR(ISBLANK('2. Collected Data'!AI44),ISBLANK('2. Collected Data'!AI144)),"",('2. Collected Data'!AI144-'2. Collected Data'!AI44))</f>
        <v/>
      </c>
      <c r="AF44" s="47" t="str">
        <f>IF(OR(ISBLANK('2. Collected Data'!AJ44),ISBLANK('2. Collected Data'!AJ144)),"",('2. Collected Data'!AJ144-'2. Collected Data'!AJ44))</f>
        <v/>
      </c>
      <c r="AG44" s="47" t="str">
        <f>IF(OR(ISBLANK('2. Collected Data'!AK44),ISBLANK('2. Collected Data'!AK144)),"",('2. Collected Data'!AK144-'2. Collected Data'!AK44))</f>
        <v/>
      </c>
      <c r="AH44" s="47" t="str">
        <f>IF(OR(ISBLANK('2. Collected Data'!AL44),ISBLANK('2. Collected Data'!AL144)),"",('2. Collected Data'!AL144-'2. Collected Data'!AL44))</f>
        <v/>
      </c>
      <c r="AI44" s="47" t="str">
        <f>IF(OR(ISBLANK('2. Collected Data'!AM44),ISBLANK('2. Collected Data'!AM144)),"",('2. Collected Data'!AM144-'2. Collected Data'!AM44))</f>
        <v/>
      </c>
      <c r="AJ44" s="122"/>
      <c r="AK44" s="47" t="str">
        <f>IF(OR(ISBLANK('2. Collected Data'!AO44),ISBLANK('2. Collected Data'!AO144)),"",('2. Collected Data'!AO144-'2. Collected Data'!AO44))</f>
        <v/>
      </c>
      <c r="AL44" s="47" t="str">
        <f>IF(OR(ISBLANK('2. Collected Data'!AP44),ISBLANK('2. Collected Data'!AP144)),"",('2. Collected Data'!AP144-'2. Collected Data'!AP44))</f>
        <v/>
      </c>
      <c r="AM44" s="47" t="str">
        <f>IF(OR(ISBLANK('2. Collected Data'!AQ44),ISBLANK('2. Collected Data'!AQ144)),"",('2. Collected Data'!AQ144-'2. Collected Data'!AQ44))</f>
        <v/>
      </c>
      <c r="AN44" s="47" t="str">
        <f>IF(OR(ISBLANK('2. Collected Data'!AR44),ISBLANK('2. Collected Data'!AR144)),"",('2. Collected Data'!AR144-'2. Collected Data'!AR44))</f>
        <v/>
      </c>
      <c r="AO44" s="47" t="str">
        <f>IF(OR(ISBLANK('2. Collected Data'!AS44),ISBLANK('2. Collected Data'!AS144)),"",('2. Collected Data'!AS144-'2. Collected Data'!AS44))</f>
        <v/>
      </c>
      <c r="AP44" s="47" t="str">
        <f>IF(OR(ISBLANK('2. Collected Data'!AT44),ISBLANK('2. Collected Data'!AT144)),"",('2. Collected Data'!AT144-'2. Collected Data'!AT44))</f>
        <v/>
      </c>
      <c r="AQ44" s="85" t="str">
        <f>IF(OR(ISBLANK('2. Collected Data'!AU44),ISBLANK('2. Collected Data'!AU144)),"",('2. Collected Data'!AU144-'2. Collected Data'!AU44))</f>
        <v/>
      </c>
      <c r="AR44" s="88"/>
      <c r="AS44" s="80" t="str">
        <f>IF(OR(ISBLANK('2. Collected Data'!AW44),ISBLANK('2. Collected Data'!AW144)),"",('2. Collected Data'!AW144-'2. Collected Data'!AW44))</f>
        <v/>
      </c>
      <c r="AT44" s="80" t="str">
        <f>IF(OR(ISBLANK('2. Collected Data'!AX44),ISBLANK('2. Collected Data'!AX144)),"",('2. Collected Data'!AX144-'2. Collected Data'!AX44))</f>
        <v/>
      </c>
      <c r="AU44" s="50"/>
      <c r="AV44" s="91"/>
      <c r="AW44" s="88"/>
      <c r="AX44" s="78" t="str">
        <f>IF(OR(ISBLANK('2. Collected Data'!BB44),ISBLANK('2. Collected Data'!BB144)),"",('2. Collected Data'!BB144-'2. Collected Data'!BB44))</f>
        <v/>
      </c>
      <c r="AY44" s="75" t="str">
        <f>IF(OR(ISBLANK('2. Collected Data'!BC44),ISBLANK('2. Collected Data'!BC144)),"",('2. Collected Data'!BC144-'2. Collected Data'!BC44))</f>
        <v/>
      </c>
      <c r="AZ44" s="75" t="str">
        <f>IF(OR(ISBLANK('2. Collected Data'!BD44),ISBLANK('2. Collected Data'!BD144)),"",('2. Collected Data'!BD144-'2. Collected Data'!BD44))</f>
        <v/>
      </c>
      <c r="BA44" s="75" t="str">
        <f>IF(OR(ISBLANK('2. Collected Data'!BE44),ISBLANK('2. Collected Data'!BE144)),"",('2. Collected Data'!BE144-'2. Collected Data'!BE44))</f>
        <v/>
      </c>
      <c r="BB44" s="75" t="str">
        <f>IF(OR(ISBLANK('2. Collected Data'!BF44),ISBLANK('2. Collected Data'!BF144)),"",('2. Collected Data'!BF144-'2. Collected Data'!BF44))</f>
        <v/>
      </c>
      <c r="BC44" s="50"/>
      <c r="BD44" s="78" t="str">
        <f>IF(OR(ISBLANK('2. Collected Data'!BH44),ISBLANK('2. Collected Data'!BH144)),"",('2. Collected Data'!BH144-'2. Collected Data'!BH44))</f>
        <v/>
      </c>
      <c r="BE44" s="130"/>
      <c r="BF44" s="213"/>
    </row>
    <row r="45" spans="1:58" s="51" customFormat="1" ht="11.25" customHeight="1" x14ac:dyDescent="0.15">
      <c r="A45" s="89" t="s">
        <v>100</v>
      </c>
      <c r="B45" s="172"/>
      <c r="C45" s="52">
        <f>IF(OR(ISBLANK('2. Collected Data'!G45),ISBLANK('2. Collected Data'!G145)),"",('2. Collected Data'!G145-'2. Collected Data'!G45))</f>
        <v>-170</v>
      </c>
      <c r="D45" s="47" t="str">
        <f>IF(OR(ISBLANK('2. Collected Data'!H45),ISBLANK('2. Collected Data'!H145)),"",('2. Collected Data'!H145-'2. Collected Data'!H45))</f>
        <v/>
      </c>
      <c r="E45" s="47">
        <f>IF(OR(ISBLANK('2. Collected Data'!I45),ISBLANK('2. Collected Data'!I145)),"",('2. Collected Data'!I145-'2. Collected Data'!I45))</f>
        <v>-3</v>
      </c>
      <c r="F45" s="47">
        <f>IF(OR(ISBLANK('2. Collected Data'!J45),ISBLANK('2. Collected Data'!J145)),"",('2. Collected Data'!J145-'2. Collected Data'!J45))</f>
        <v>40</v>
      </c>
      <c r="G45" s="47">
        <f>IF(OR(ISBLANK('2. Collected Data'!K45),ISBLANK('2. Collected Data'!K145)),"",('2. Collected Data'!K145-'2. Collected Data'!K45))</f>
        <v>21</v>
      </c>
      <c r="H45" s="47">
        <f>IF(OR(ISBLANK('2. Collected Data'!L45),ISBLANK('2. Collected Data'!L145)),"",('2. Collected Data'!L145-'2. Collected Data'!L45))</f>
        <v>10</v>
      </c>
      <c r="I45" s="47">
        <f>IF(OR(ISBLANK('2. Collected Data'!M45),ISBLANK('2. Collected Data'!M145)),"",('2. Collected Data'!M145-'2. Collected Data'!M45))</f>
        <v>-3</v>
      </c>
      <c r="J45" s="47">
        <f>IF(OR(ISBLANK('2. Collected Data'!N45),ISBLANK('2. Collected Data'!N145)),"",('2. Collected Data'!N145-'2. Collected Data'!N45))</f>
        <v>0</v>
      </c>
      <c r="K45" s="47">
        <f>IF(OR(ISBLANK('2. Collected Data'!O45),ISBLANK('2. Collected Data'!O145)),"",('2. Collected Data'!O145-'2. Collected Data'!O45))</f>
        <v>-3</v>
      </c>
      <c r="L45" s="47">
        <f>IF(OR(ISBLANK('2. Collected Data'!P45),ISBLANK('2. Collected Data'!P145)),"",('2. Collected Data'!P145-'2. Collected Data'!P45))</f>
        <v>0</v>
      </c>
      <c r="M45" s="47" t="str">
        <f>IF(OR(ISBLANK('2. Collected Data'!Q45),ISBLANK('2. Collected Data'!Q145)),"",('2. Collected Data'!Q145-'2. Collected Data'!Q45))</f>
        <v/>
      </c>
      <c r="N45" s="47" t="str">
        <f>IF(OR(ISBLANK('2. Collected Data'!R45),ISBLANK('2. Collected Data'!R145)),"",('2. Collected Data'!R145-'2. Collected Data'!R45))</f>
        <v/>
      </c>
      <c r="O45" s="47" t="str">
        <f>IF(OR(ISBLANK('2. Collected Data'!S45),ISBLANK('2. Collected Data'!S145)),"",('2. Collected Data'!S145-'2. Collected Data'!S45))</f>
        <v/>
      </c>
      <c r="P45" s="47" t="str">
        <f>IF(OR(ISBLANK('2. Collected Data'!T45),ISBLANK('2. Collected Data'!T145)),"",('2. Collected Data'!T145-'2. Collected Data'!T45))</f>
        <v/>
      </c>
      <c r="Q45" s="47" t="str">
        <f>IF(OR(ISBLANK('2. Collected Data'!U45),ISBLANK('2. Collected Data'!U145)),"",('2. Collected Data'!U145-'2. Collected Data'!U45))</f>
        <v/>
      </c>
      <c r="R45" s="47" t="str">
        <f>IF(OR(ISBLANK('2. Collected Data'!V45),ISBLANK('2. Collected Data'!V145)),"",('2. Collected Data'!V145-'2. Collected Data'!V45))</f>
        <v/>
      </c>
      <c r="S45" s="47" t="str">
        <f>IF(OR(ISBLANK('2. Collected Data'!W45),ISBLANK('2. Collected Data'!W145)),"",('2. Collected Data'!W145-'2. Collected Data'!W45))</f>
        <v/>
      </c>
      <c r="T45" s="47" t="str">
        <f>IF(OR(ISBLANK('2. Collected Data'!X45),ISBLANK('2. Collected Data'!X145)),"",('2. Collected Data'!X145-'2. Collected Data'!X45))</f>
        <v/>
      </c>
      <c r="U45" s="47" t="str">
        <f>IF(OR(ISBLANK('2. Collected Data'!Y45),ISBLANK('2. Collected Data'!Y145)),"",('2. Collected Data'!Y145-'2. Collected Data'!Y45))</f>
        <v/>
      </c>
      <c r="V45" s="47" t="str">
        <f>IF(OR(ISBLANK('2. Collected Data'!Z45),ISBLANK('2. Collected Data'!Z145)),"",('2. Collected Data'!Z145-'2. Collected Data'!Z45))</f>
        <v/>
      </c>
      <c r="W45" s="80">
        <f>IF(OR(ISBLANK('2. Collected Data'!AA45),ISBLANK('2. Collected Data'!AA145)),"",('2. Collected Data'!AA145-'2. Collected Data'!AA45))</f>
        <v>0</v>
      </c>
      <c r="X45" s="80">
        <f>IF(OR(ISBLANK('2. Collected Data'!AB45),ISBLANK('2. Collected Data'!AB145)),"",('2. Collected Data'!AB145-'2. Collected Data'!AB45))</f>
        <v>0</v>
      </c>
      <c r="Y45" s="80">
        <f>IF(OR(ISBLANK('2. Collected Data'!AC45),ISBLANK('2. Collected Data'!AC145)),"",('2. Collected Data'!AC145-'2. Collected Data'!AC45))</f>
        <v>0</v>
      </c>
      <c r="Z45" s="47">
        <f>IF(OR(ISBLANK('2. Collected Data'!AD45),ISBLANK('2. Collected Data'!AD145)),"",('2. Collected Data'!AD145-'2. Collected Data'!AD45))</f>
        <v>0</v>
      </c>
      <c r="AA45" s="47">
        <f>IF(OR(ISBLANK('2. Collected Data'!AE45),ISBLANK('2. Collected Data'!AE145)),"",('2. Collected Data'!AE145-'2. Collected Data'!AE45))</f>
        <v>0</v>
      </c>
      <c r="AB45" s="47">
        <f>IF(OR(ISBLANK('2. Collected Data'!AF45),ISBLANK('2. Collected Data'!AF145)),"",('2. Collected Data'!AF145-'2. Collected Data'!AF45))</f>
        <v>0</v>
      </c>
      <c r="AC45" s="85">
        <f>IF(OR(ISBLANK('2. Collected Data'!AG45),ISBLANK('2. Collected Data'!AG145)),"",('2. Collected Data'!AG145-'2. Collected Data'!AG45))</f>
        <v>0</v>
      </c>
      <c r="AD45" s="88"/>
      <c r="AE45" s="121">
        <f>IF(OR(ISBLANK('2. Collected Data'!AI45),ISBLANK('2. Collected Data'!AI145)),"",('2. Collected Data'!AI145-'2. Collected Data'!AI45))</f>
        <v>-523588</v>
      </c>
      <c r="AF45" s="47" t="str">
        <f>IF(OR(ISBLANK('2. Collected Data'!AJ45),ISBLANK('2. Collected Data'!AJ145)),"",('2. Collected Data'!AJ145-'2. Collected Data'!AJ45))</f>
        <v/>
      </c>
      <c r="AG45" s="47" t="str">
        <f>IF(OR(ISBLANK('2. Collected Data'!AK45),ISBLANK('2. Collected Data'!AK145)),"",('2. Collected Data'!AK145-'2. Collected Data'!AK45))</f>
        <v/>
      </c>
      <c r="AH45" s="47">
        <f>IF(OR(ISBLANK('2. Collected Data'!AL45),ISBLANK('2. Collected Data'!AL145)),"",('2. Collected Data'!AL145-'2. Collected Data'!AL45))</f>
        <v>1025</v>
      </c>
      <c r="AI45" s="47" t="str">
        <f>IF(OR(ISBLANK('2. Collected Data'!AM45),ISBLANK('2. Collected Data'!AM145)),"",('2. Collected Data'!AM145-'2. Collected Data'!AM45))</f>
        <v/>
      </c>
      <c r="AJ45" s="122"/>
      <c r="AK45" s="47">
        <f>IF(OR(ISBLANK('2. Collected Data'!AO45),ISBLANK('2. Collected Data'!AO145)),"",('2. Collected Data'!AO145-'2. Collected Data'!AO45))</f>
        <v>-906000</v>
      </c>
      <c r="AL45" s="47">
        <f>IF(OR(ISBLANK('2. Collected Data'!AP45),ISBLANK('2. Collected Data'!AP145)),"",('2. Collected Data'!AP145-'2. Collected Data'!AP45))</f>
        <v>14430</v>
      </c>
      <c r="AM45" s="47">
        <f>IF(OR(ISBLANK('2. Collected Data'!AQ45),ISBLANK('2. Collected Data'!AQ145)),"",('2. Collected Data'!AQ145-'2. Collected Data'!AQ45))</f>
        <v>9975</v>
      </c>
      <c r="AN45" s="47">
        <f>IF(OR(ISBLANK('2. Collected Data'!AR45),ISBLANK('2. Collected Data'!AR145)),"",('2. Collected Data'!AR145-'2. Collected Data'!AR45))</f>
        <v>0</v>
      </c>
      <c r="AO45" s="47">
        <f>IF(OR(ISBLANK('2. Collected Data'!AS45),ISBLANK('2. Collected Data'!AS145)),"",('2. Collected Data'!AS145-'2. Collected Data'!AS45))</f>
        <v>0</v>
      </c>
      <c r="AP45" s="47">
        <f>IF(OR(ISBLANK('2. Collected Data'!AT45),ISBLANK('2. Collected Data'!AT145)),"",('2. Collected Data'!AT145-'2. Collected Data'!AT45))</f>
        <v>-575</v>
      </c>
      <c r="AQ45" s="85" t="str">
        <f>IF(OR(ISBLANK('2. Collected Data'!AU45),ISBLANK('2. Collected Data'!AU145)),"",('2. Collected Data'!AU145-'2. Collected Data'!AU45))</f>
        <v/>
      </c>
      <c r="AR45" s="88"/>
      <c r="AS45" s="80">
        <f>IF(OR(ISBLANK('2. Collected Data'!AW45),ISBLANK('2. Collected Data'!AW145)),"",('2. Collected Data'!AW145-'2. Collected Data'!AW45))</f>
        <v>-0.91</v>
      </c>
      <c r="AT45" s="80">
        <f>IF(OR(ISBLANK('2. Collected Data'!AX45),ISBLANK('2. Collected Data'!AX145)),"",('2. Collected Data'!AX145-'2. Collected Data'!AX45))</f>
        <v>0.91</v>
      </c>
      <c r="AU45" s="50"/>
      <c r="AV45" s="91"/>
      <c r="AW45" s="88"/>
      <c r="AX45" s="78">
        <f>IF(OR(ISBLANK('2. Collected Data'!BB45),ISBLANK('2. Collected Data'!BB145)),"",('2. Collected Data'!BB145-'2. Collected Data'!BB45))</f>
        <v>0</v>
      </c>
      <c r="AY45" s="75">
        <f>IF(OR(ISBLANK('2. Collected Data'!BC45),ISBLANK('2. Collected Data'!BC145)),"",('2. Collected Data'!BC145-'2. Collected Data'!BC45))</f>
        <v>0</v>
      </c>
      <c r="AZ45" s="75">
        <f>IF(OR(ISBLANK('2. Collected Data'!BD45),ISBLANK('2. Collected Data'!BD145)),"",('2. Collected Data'!BD145-'2. Collected Data'!BD45))</f>
        <v>-4000000</v>
      </c>
      <c r="BA45" s="75">
        <f>IF(OR(ISBLANK('2. Collected Data'!BE45),ISBLANK('2. Collected Data'!BE145)),"",('2. Collected Data'!BE145-'2. Collected Data'!BE45))</f>
        <v>12000000</v>
      </c>
      <c r="BB45" s="75">
        <f>IF(OR(ISBLANK('2. Collected Data'!BF45),ISBLANK('2. Collected Data'!BF145)),"",('2. Collected Data'!BF145-'2. Collected Data'!BF45))</f>
        <v>19000000</v>
      </c>
      <c r="BC45" s="50"/>
      <c r="BD45" s="78">
        <f>IF(OR(ISBLANK('2. Collected Data'!BH45),ISBLANK('2. Collected Data'!BH145)),"",('2. Collected Data'!BH145-'2. Collected Data'!BH45))</f>
        <v>0.79999999999999716</v>
      </c>
      <c r="BE45" s="130"/>
      <c r="BF45" s="213"/>
    </row>
    <row r="46" spans="1:58" s="177" customFormat="1" ht="11.25" customHeight="1" x14ac:dyDescent="0.15">
      <c r="A46" s="89" t="s">
        <v>356</v>
      </c>
      <c r="B46" s="172"/>
      <c r="C46" s="52" t="str">
        <f>IF(OR(ISBLANK('2. Collected Data'!G46),ISBLANK('2. Collected Data'!G146)),"",('2. Collected Data'!G146-'2. Collected Data'!G46))</f>
        <v/>
      </c>
      <c r="D46" s="47" t="str">
        <f>IF(OR(ISBLANK('2. Collected Data'!H46),ISBLANK('2. Collected Data'!H146)),"",('2. Collected Data'!H146-'2. Collected Data'!H46))</f>
        <v/>
      </c>
      <c r="E46" s="47" t="str">
        <f>IF(OR(ISBLANK('2. Collected Data'!I46),ISBLANK('2. Collected Data'!I146)),"",('2. Collected Data'!I146-'2. Collected Data'!I46))</f>
        <v/>
      </c>
      <c r="F46" s="47" t="str">
        <f>IF(OR(ISBLANK('2. Collected Data'!J46),ISBLANK('2. Collected Data'!J146)),"",('2. Collected Data'!J146-'2. Collected Data'!J46))</f>
        <v/>
      </c>
      <c r="G46" s="47" t="str">
        <f>IF(OR(ISBLANK('2. Collected Data'!K46),ISBLANK('2. Collected Data'!K146)),"",('2. Collected Data'!K146-'2. Collected Data'!K46))</f>
        <v/>
      </c>
      <c r="H46" s="47" t="str">
        <f>IF(OR(ISBLANK('2. Collected Data'!L46),ISBLANK('2. Collected Data'!L146)),"",('2. Collected Data'!L146-'2. Collected Data'!L46))</f>
        <v/>
      </c>
      <c r="I46" s="47" t="str">
        <f>IF(OR(ISBLANK('2. Collected Data'!M46),ISBLANK('2. Collected Data'!M146)),"",('2. Collected Data'!M146-'2. Collected Data'!M46))</f>
        <v/>
      </c>
      <c r="J46" s="47" t="str">
        <f>IF(OR(ISBLANK('2. Collected Data'!N46),ISBLANK('2. Collected Data'!N146)),"",('2. Collected Data'!N146-'2. Collected Data'!N46))</f>
        <v/>
      </c>
      <c r="K46" s="47" t="str">
        <f>IF(OR(ISBLANK('2. Collected Data'!O46),ISBLANK('2. Collected Data'!O146)),"",('2. Collected Data'!O146-'2. Collected Data'!O46))</f>
        <v/>
      </c>
      <c r="L46" s="47" t="str">
        <f>IF(OR(ISBLANK('2. Collected Data'!P46),ISBLANK('2. Collected Data'!P146)),"",('2. Collected Data'!P146-'2. Collected Data'!P46))</f>
        <v/>
      </c>
      <c r="M46" s="47" t="str">
        <f>IF(OR(ISBLANK('2. Collected Data'!Q46),ISBLANK('2. Collected Data'!Q146)),"",('2. Collected Data'!Q146-'2. Collected Data'!Q46))</f>
        <v/>
      </c>
      <c r="N46" s="47" t="str">
        <f>IF(OR(ISBLANK('2. Collected Data'!R46),ISBLANK('2. Collected Data'!R146)),"",('2. Collected Data'!R146-'2. Collected Data'!R46))</f>
        <v/>
      </c>
      <c r="O46" s="47" t="str">
        <f>IF(OR(ISBLANK('2. Collected Data'!S46),ISBLANK('2. Collected Data'!S146)),"",('2. Collected Data'!S146-'2. Collected Data'!S46))</f>
        <v/>
      </c>
      <c r="P46" s="47" t="str">
        <f>IF(OR(ISBLANK('2. Collected Data'!T46),ISBLANK('2. Collected Data'!T146)),"",('2. Collected Data'!T146-'2. Collected Data'!T46))</f>
        <v/>
      </c>
      <c r="Q46" s="47" t="str">
        <f>IF(OR(ISBLANK('2. Collected Data'!U46),ISBLANK('2. Collected Data'!U146)),"",('2. Collected Data'!U146-'2. Collected Data'!U46))</f>
        <v/>
      </c>
      <c r="R46" s="47" t="str">
        <f>IF(OR(ISBLANK('2. Collected Data'!V46),ISBLANK('2. Collected Data'!V146)),"",('2. Collected Data'!V146-'2. Collected Data'!V46))</f>
        <v/>
      </c>
      <c r="S46" s="47" t="str">
        <f>IF(OR(ISBLANK('2. Collected Data'!W46),ISBLANK('2. Collected Data'!W146)),"",('2. Collected Data'!W146-'2. Collected Data'!W46))</f>
        <v/>
      </c>
      <c r="T46" s="47" t="str">
        <f>IF(OR(ISBLANK('2. Collected Data'!X46),ISBLANK('2. Collected Data'!X146)),"",('2. Collected Data'!X146-'2. Collected Data'!X46))</f>
        <v/>
      </c>
      <c r="U46" s="47" t="str">
        <f>IF(OR(ISBLANK('2. Collected Data'!Y46),ISBLANK('2. Collected Data'!Y146)),"",('2. Collected Data'!Y146-'2. Collected Data'!Y46))</f>
        <v/>
      </c>
      <c r="V46" s="47" t="str">
        <f>IF(OR(ISBLANK('2. Collected Data'!Z46),ISBLANK('2. Collected Data'!Z146)),"",('2. Collected Data'!Z146-'2. Collected Data'!Z46))</f>
        <v/>
      </c>
      <c r="W46" s="80" t="str">
        <f>IF(OR(ISBLANK('2. Collected Data'!AA46),ISBLANK('2. Collected Data'!AA146)),"",('2. Collected Data'!AA146-'2. Collected Data'!AA46))</f>
        <v/>
      </c>
      <c r="X46" s="80" t="str">
        <f>IF(OR(ISBLANK('2. Collected Data'!AB46),ISBLANK('2. Collected Data'!AB146)),"",('2. Collected Data'!AB146-'2. Collected Data'!AB46))</f>
        <v/>
      </c>
      <c r="Y46" s="80" t="str">
        <f>IF(OR(ISBLANK('2. Collected Data'!AC46),ISBLANK('2. Collected Data'!AC146)),"",('2. Collected Data'!AC146-'2. Collected Data'!AC46))</f>
        <v/>
      </c>
      <c r="Z46" s="47" t="str">
        <f>IF(OR(ISBLANK('2. Collected Data'!AD46),ISBLANK('2. Collected Data'!AD146)),"",('2. Collected Data'!AD146-'2. Collected Data'!AD46))</f>
        <v/>
      </c>
      <c r="AA46" s="47" t="str">
        <f>IF(OR(ISBLANK('2. Collected Data'!AE46),ISBLANK('2. Collected Data'!AE146)),"",('2. Collected Data'!AE146-'2. Collected Data'!AE46))</f>
        <v/>
      </c>
      <c r="AB46" s="47" t="str">
        <f>IF(OR(ISBLANK('2. Collected Data'!AF46),ISBLANK('2. Collected Data'!AF146)),"",('2. Collected Data'!AF146-'2. Collected Data'!AF46))</f>
        <v/>
      </c>
      <c r="AC46" s="85" t="str">
        <f>IF(OR(ISBLANK('2. Collected Data'!AG46),ISBLANK('2. Collected Data'!AG146)),"",('2. Collected Data'!AG146-'2. Collected Data'!AG46))</f>
        <v/>
      </c>
      <c r="AD46" s="88"/>
      <c r="AE46" s="121" t="str">
        <f>IF(OR(ISBLANK('2. Collected Data'!AI46),ISBLANK('2. Collected Data'!AI146)),"",('2. Collected Data'!AI146-'2. Collected Data'!AI46))</f>
        <v/>
      </c>
      <c r="AF46" s="47" t="str">
        <f>IF(OR(ISBLANK('2. Collected Data'!AJ46),ISBLANK('2. Collected Data'!AJ146)),"",('2. Collected Data'!AJ146-'2. Collected Data'!AJ46))</f>
        <v/>
      </c>
      <c r="AG46" s="47" t="str">
        <f>IF(OR(ISBLANK('2. Collected Data'!AK46),ISBLANK('2. Collected Data'!AK146)),"",('2. Collected Data'!AK146-'2. Collected Data'!AK46))</f>
        <v/>
      </c>
      <c r="AH46" s="47" t="str">
        <f>IF(OR(ISBLANK('2. Collected Data'!AL46),ISBLANK('2. Collected Data'!AL146)),"",('2. Collected Data'!AL146-'2. Collected Data'!AL46))</f>
        <v/>
      </c>
      <c r="AI46" s="47" t="str">
        <f>IF(OR(ISBLANK('2. Collected Data'!AM46),ISBLANK('2. Collected Data'!AM146)),"",('2. Collected Data'!AM146-'2. Collected Data'!AM46))</f>
        <v/>
      </c>
      <c r="AJ46" s="122"/>
      <c r="AK46" s="47" t="str">
        <f>IF(OR(ISBLANK('2. Collected Data'!AO46),ISBLANK('2. Collected Data'!AO146)),"",('2. Collected Data'!AO146-'2. Collected Data'!AO46))</f>
        <v/>
      </c>
      <c r="AL46" s="47" t="str">
        <f>IF(OR(ISBLANK('2. Collected Data'!AP46),ISBLANK('2. Collected Data'!AP146)),"",('2. Collected Data'!AP146-'2. Collected Data'!AP46))</f>
        <v/>
      </c>
      <c r="AM46" s="47" t="str">
        <f>IF(OR(ISBLANK('2. Collected Data'!AQ46),ISBLANK('2. Collected Data'!AQ146)),"",('2. Collected Data'!AQ146-'2. Collected Data'!AQ46))</f>
        <v/>
      </c>
      <c r="AN46" s="47" t="str">
        <f>IF(OR(ISBLANK('2. Collected Data'!AR46),ISBLANK('2. Collected Data'!AR146)),"",('2. Collected Data'!AR146-'2. Collected Data'!AR46))</f>
        <v/>
      </c>
      <c r="AO46" s="47" t="str">
        <f>IF(OR(ISBLANK('2. Collected Data'!AS46),ISBLANK('2. Collected Data'!AS146)),"",('2. Collected Data'!AS146-'2. Collected Data'!AS46))</f>
        <v/>
      </c>
      <c r="AP46" s="47" t="str">
        <f>IF(OR(ISBLANK('2. Collected Data'!AT46),ISBLANK('2. Collected Data'!AT146)),"",('2. Collected Data'!AT146-'2. Collected Data'!AT46))</f>
        <v/>
      </c>
      <c r="AQ46" s="85" t="str">
        <f>IF(OR(ISBLANK('2. Collected Data'!AU46),ISBLANK('2. Collected Data'!AU146)),"",('2. Collected Data'!AU146-'2. Collected Data'!AU46))</f>
        <v/>
      </c>
      <c r="AR46" s="88"/>
      <c r="AS46" s="80" t="str">
        <f>IF(OR(ISBLANK('2. Collected Data'!AW46),ISBLANK('2. Collected Data'!AW146)),"",('2. Collected Data'!AW146-'2. Collected Data'!AW46))</f>
        <v/>
      </c>
      <c r="AT46" s="80" t="str">
        <f>IF(OR(ISBLANK('2. Collected Data'!AX46),ISBLANK('2. Collected Data'!AX146)),"",('2. Collected Data'!AX146-'2. Collected Data'!AX46))</f>
        <v/>
      </c>
      <c r="AU46" s="50"/>
      <c r="AV46" s="91"/>
      <c r="AW46" s="88"/>
      <c r="AX46" s="78" t="str">
        <f>IF(OR(ISBLANK('2. Collected Data'!BB46),ISBLANK('2. Collected Data'!BB146)),"",('2. Collected Data'!BB146-'2. Collected Data'!BB46))</f>
        <v/>
      </c>
      <c r="AY46" s="75" t="str">
        <f>IF(OR(ISBLANK('2. Collected Data'!BC46),ISBLANK('2. Collected Data'!BC146)),"",('2. Collected Data'!BC146-'2. Collected Data'!BC46))</f>
        <v/>
      </c>
      <c r="AZ46" s="75" t="str">
        <f>IF(OR(ISBLANK('2. Collected Data'!BD46),ISBLANK('2. Collected Data'!BD146)),"",('2. Collected Data'!BD146-'2. Collected Data'!BD46))</f>
        <v/>
      </c>
      <c r="BA46" s="75" t="str">
        <f>IF(OR(ISBLANK('2. Collected Data'!BE46),ISBLANK('2. Collected Data'!BE146)),"",('2. Collected Data'!BE146-'2. Collected Data'!BE46))</f>
        <v/>
      </c>
      <c r="BB46" s="75" t="str">
        <f>IF(OR(ISBLANK('2. Collected Data'!BF46),ISBLANK('2. Collected Data'!BF146)),"",('2. Collected Data'!BF146-'2. Collected Data'!BF46))</f>
        <v/>
      </c>
      <c r="BC46" s="50"/>
      <c r="BD46" s="78" t="str">
        <f>IF(OR(ISBLANK('2. Collected Data'!BH46),ISBLANK('2. Collected Data'!BH146)),"",('2. Collected Data'!BH146-'2. Collected Data'!BH46))</f>
        <v/>
      </c>
      <c r="BE46" s="130"/>
      <c r="BF46" s="213"/>
    </row>
    <row r="47" spans="1:58" s="51" customFormat="1" ht="11.25" customHeight="1" x14ac:dyDescent="0.15">
      <c r="A47" s="89" t="s">
        <v>143</v>
      </c>
      <c r="B47" s="172"/>
      <c r="C47" s="52">
        <f>IF(OR(ISBLANK('2. Collected Data'!G47),ISBLANK('2. Collected Data'!G147)),"",('2. Collected Data'!G147-'2. Collected Data'!G47))</f>
        <v>-193</v>
      </c>
      <c r="D47" s="47">
        <f>IF(OR(ISBLANK('2. Collected Data'!H47),ISBLANK('2. Collected Data'!H147)),"",('2. Collected Data'!H147-'2. Collected Data'!H47))</f>
        <v>-97</v>
      </c>
      <c r="E47" s="47">
        <f>IF(OR(ISBLANK('2. Collected Data'!I47),ISBLANK('2. Collected Data'!I147)),"",('2. Collected Data'!I147-'2. Collected Data'!I47))</f>
        <v>5</v>
      </c>
      <c r="F47" s="47">
        <f>IF(OR(ISBLANK('2. Collected Data'!J47),ISBLANK('2. Collected Data'!J147)),"",('2. Collected Data'!J147-'2. Collected Data'!J47))</f>
        <v>1</v>
      </c>
      <c r="G47" s="47">
        <f>IF(OR(ISBLANK('2. Collected Data'!K47),ISBLANK('2. Collected Data'!K147)),"",('2. Collected Data'!K147-'2. Collected Data'!K47))</f>
        <v>0</v>
      </c>
      <c r="H47" s="47">
        <f>IF(OR(ISBLANK('2. Collected Data'!L47),ISBLANK('2. Collected Data'!L147)),"",('2. Collected Data'!L147-'2. Collected Data'!L47))</f>
        <v>-7</v>
      </c>
      <c r="I47" s="47">
        <f>IF(OR(ISBLANK('2. Collected Data'!M47),ISBLANK('2. Collected Data'!M147)),"",('2. Collected Data'!M147-'2. Collected Data'!M47))</f>
        <v>-11</v>
      </c>
      <c r="J47" s="47">
        <f>IF(OR(ISBLANK('2. Collected Data'!N47),ISBLANK('2. Collected Data'!N147)),"",('2. Collected Data'!N147-'2. Collected Data'!N47))</f>
        <v>100</v>
      </c>
      <c r="K47" s="47">
        <f>IF(OR(ISBLANK('2. Collected Data'!O47),ISBLANK('2. Collected Data'!O147)),"",('2. Collected Data'!O147-'2. Collected Data'!O47))</f>
        <v>5</v>
      </c>
      <c r="L47" s="47">
        <f>IF(OR(ISBLANK('2. Collected Data'!P47),ISBLANK('2. Collected Data'!P147)),"",('2. Collected Data'!P147-'2. Collected Data'!P47))</f>
        <v>-3</v>
      </c>
      <c r="M47" s="47">
        <f>IF(OR(ISBLANK('2. Collected Data'!Q47),ISBLANK('2. Collected Data'!Q147)),"",('2. Collected Data'!Q147-'2. Collected Data'!Q47))</f>
        <v>0</v>
      </c>
      <c r="N47" s="47">
        <f>IF(OR(ISBLANK('2. Collected Data'!R47),ISBLANK('2. Collected Data'!R147)),"",('2. Collected Data'!R147-'2. Collected Data'!R47))</f>
        <v>0</v>
      </c>
      <c r="O47" s="47">
        <f>IF(OR(ISBLANK('2. Collected Data'!S47),ISBLANK('2. Collected Data'!S147)),"",('2. Collected Data'!S147-'2. Collected Data'!S47))</f>
        <v>0</v>
      </c>
      <c r="P47" s="47">
        <f>IF(OR(ISBLANK('2. Collected Data'!T47),ISBLANK('2. Collected Data'!T147)),"",('2. Collected Data'!T147-'2. Collected Data'!T47))</f>
        <v>0</v>
      </c>
      <c r="Q47" s="47">
        <f>IF(OR(ISBLANK('2. Collected Data'!U47),ISBLANK('2. Collected Data'!U147)),"",('2. Collected Data'!U147-'2. Collected Data'!U47))</f>
        <v>0</v>
      </c>
      <c r="R47" s="47">
        <f>IF(OR(ISBLANK('2. Collected Data'!V47),ISBLANK('2. Collected Data'!V147)),"",('2. Collected Data'!V147-'2. Collected Data'!V47))</f>
        <v>0</v>
      </c>
      <c r="S47" s="47">
        <f>IF(OR(ISBLANK('2. Collected Data'!W47),ISBLANK('2. Collected Data'!W147)),"",('2. Collected Data'!W147-'2. Collected Data'!W47))</f>
        <v>0</v>
      </c>
      <c r="T47" s="47">
        <f>IF(OR(ISBLANK('2. Collected Data'!X47),ISBLANK('2. Collected Data'!X147)),"",('2. Collected Data'!X147-'2. Collected Data'!X47))</f>
        <v>0</v>
      </c>
      <c r="U47" s="47">
        <f>IF(OR(ISBLANK('2. Collected Data'!Y47),ISBLANK('2. Collected Data'!Y147)),"",('2. Collected Data'!Y147-'2. Collected Data'!Y47))</f>
        <v>18</v>
      </c>
      <c r="V47" s="47">
        <f>IF(OR(ISBLANK('2. Collected Data'!Z47),ISBLANK('2. Collected Data'!Z147)),"",('2. Collected Data'!Z147-'2. Collected Data'!Z47))</f>
        <v>0</v>
      </c>
      <c r="W47" s="80">
        <f>IF(OR(ISBLANK('2. Collected Data'!AA47),ISBLANK('2. Collected Data'!AA147)),"",('2. Collected Data'!AA147-'2. Collected Data'!AA47))</f>
        <v>0</v>
      </c>
      <c r="X47" s="80">
        <f>IF(OR(ISBLANK('2. Collected Data'!AB47),ISBLANK('2. Collected Data'!AB147)),"",('2. Collected Data'!AB147-'2. Collected Data'!AB47))</f>
        <v>0</v>
      </c>
      <c r="Y47" s="80">
        <f>IF(OR(ISBLANK('2. Collected Data'!AC47),ISBLANK('2. Collected Data'!AC147)),"",('2. Collected Data'!AC147-'2. Collected Data'!AC47))</f>
        <v>0</v>
      </c>
      <c r="Z47" s="47">
        <f>IF(OR(ISBLANK('2. Collected Data'!AD47),ISBLANK('2. Collected Data'!AD147)),"",('2. Collected Data'!AD147-'2. Collected Data'!AD47))</f>
        <v>-2</v>
      </c>
      <c r="AA47" s="47">
        <f>IF(OR(ISBLANK('2. Collected Data'!AE47),ISBLANK('2. Collected Data'!AE147)),"",('2. Collected Data'!AE147-'2. Collected Data'!AE47))</f>
        <v>2750</v>
      </c>
      <c r="AB47" s="47">
        <f>IF(OR(ISBLANK('2. Collected Data'!AF47),ISBLANK('2. Collected Data'!AF147)),"",('2. Collected Data'!AF147-'2. Collected Data'!AF47))</f>
        <v>1</v>
      </c>
      <c r="AC47" s="85">
        <f>IF(OR(ISBLANK('2. Collected Data'!AG47),ISBLANK('2. Collected Data'!AG147)),"",('2. Collected Data'!AG147-'2. Collected Data'!AG47))</f>
        <v>0</v>
      </c>
      <c r="AD47" s="88"/>
      <c r="AE47" s="121">
        <f>IF(OR(ISBLANK('2. Collected Data'!AI47),ISBLANK('2. Collected Data'!AI147)),"",('2. Collected Data'!AI147-'2. Collected Data'!AI47))</f>
        <v>32</v>
      </c>
      <c r="AF47" s="47">
        <f>IF(OR(ISBLANK('2. Collected Data'!AJ47),ISBLANK('2. Collected Data'!AJ147)),"",('2. Collected Data'!AJ147-'2. Collected Data'!AJ47))</f>
        <v>0</v>
      </c>
      <c r="AG47" s="47">
        <f>IF(OR(ISBLANK('2. Collected Data'!AK47),ISBLANK('2. Collected Data'!AK147)),"",('2. Collected Data'!AK147-'2. Collected Data'!AK47))</f>
        <v>0</v>
      </c>
      <c r="AH47" s="47">
        <f>IF(OR(ISBLANK('2. Collected Data'!AL47),ISBLANK('2. Collected Data'!AL147)),"",('2. Collected Data'!AL147-'2. Collected Data'!AL47))</f>
        <v>10138</v>
      </c>
      <c r="AI47" s="47">
        <f>IF(OR(ISBLANK('2. Collected Data'!AM47),ISBLANK('2. Collected Data'!AM147)),"",('2. Collected Data'!AM147-'2. Collected Data'!AM47))</f>
        <v>0</v>
      </c>
      <c r="AJ47" s="122"/>
      <c r="AK47" s="47">
        <f>IF(OR(ISBLANK('2. Collected Data'!AO47),ISBLANK('2. Collected Data'!AO147)),"",('2. Collected Data'!AO147-'2. Collected Data'!AO47))</f>
        <v>406681</v>
      </c>
      <c r="AL47" s="47">
        <f>IF(OR(ISBLANK('2. Collected Data'!AP47),ISBLANK('2. Collected Data'!AP147)),"",('2. Collected Data'!AP147-'2. Collected Data'!AP47))</f>
        <v>0</v>
      </c>
      <c r="AM47" s="47">
        <f>IF(OR(ISBLANK('2. Collected Data'!AQ47),ISBLANK('2. Collected Data'!AQ147)),"",('2. Collected Data'!AQ147-'2. Collected Data'!AQ47))</f>
        <v>0</v>
      </c>
      <c r="AN47" s="47">
        <f>IF(OR(ISBLANK('2. Collected Data'!AR47),ISBLANK('2. Collected Data'!AR147)),"",('2. Collected Data'!AR147-'2. Collected Data'!AR47))</f>
        <v>2450</v>
      </c>
      <c r="AO47" s="47">
        <f>IF(OR(ISBLANK('2. Collected Data'!AS47),ISBLANK('2. Collected Data'!AS147)),"",('2. Collected Data'!AS147-'2. Collected Data'!AS47))</f>
        <v>0</v>
      </c>
      <c r="AP47" s="47">
        <f>IF(OR(ISBLANK('2. Collected Data'!AT47),ISBLANK('2. Collected Data'!AT147)),"",('2. Collected Data'!AT147-'2. Collected Data'!AT47))</f>
        <v>0</v>
      </c>
      <c r="AQ47" s="85">
        <f>IF(OR(ISBLANK('2. Collected Data'!AU47),ISBLANK('2. Collected Data'!AU147)),"",('2. Collected Data'!AU147-'2. Collected Data'!AU47))</f>
        <v>81926</v>
      </c>
      <c r="AR47" s="88"/>
      <c r="AS47" s="80">
        <f>IF(OR(ISBLANK('2. Collected Data'!AW47),ISBLANK('2. Collected Data'!AW147)),"",('2. Collected Data'!AW147-'2. Collected Data'!AW47))</f>
        <v>0</v>
      </c>
      <c r="AT47" s="80">
        <f>IF(OR(ISBLANK('2. Collected Data'!AX47),ISBLANK('2. Collected Data'!AX147)),"",('2. Collected Data'!AX147-'2. Collected Data'!AX47))</f>
        <v>0</v>
      </c>
      <c r="AU47" s="50"/>
      <c r="AV47" s="91"/>
      <c r="AW47" s="88"/>
      <c r="AX47" s="78">
        <f>IF(OR(ISBLANK('2. Collected Data'!BB47),ISBLANK('2. Collected Data'!BB147)),"",('2. Collected Data'!BB147-'2. Collected Data'!BB47))</f>
        <v>-2.6299999999999955</v>
      </c>
      <c r="AY47" s="75">
        <f>IF(OR(ISBLANK('2. Collected Data'!BC47),ISBLANK('2. Collected Data'!BC147)),"",('2. Collected Data'!BC147-'2. Collected Data'!BC47))</f>
        <v>-3005689</v>
      </c>
      <c r="AZ47" s="75">
        <f>IF(OR(ISBLANK('2. Collected Data'!BD47),ISBLANK('2. Collected Data'!BD147)),"",('2. Collected Data'!BD147-'2. Collected Data'!BD47))</f>
        <v>1858676</v>
      </c>
      <c r="BA47" s="75">
        <f>IF(OR(ISBLANK('2. Collected Data'!BE47),ISBLANK('2. Collected Data'!BE147)),"",('2. Collected Data'!BE147-'2. Collected Data'!BE47))</f>
        <v>-509172</v>
      </c>
      <c r="BB47" s="75">
        <f>IF(OR(ISBLANK('2. Collected Data'!BF47),ISBLANK('2. Collected Data'!BF147)),"",('2. Collected Data'!BF147-'2. Collected Data'!BF47))</f>
        <v>-6748190</v>
      </c>
      <c r="BC47" s="50"/>
      <c r="BD47" s="78">
        <f>IF(OR(ISBLANK('2. Collected Data'!BH47),ISBLANK('2. Collected Data'!BH147)),"",('2. Collected Data'!BH147-'2. Collected Data'!BH47))</f>
        <v>-2.6400000000000006</v>
      </c>
      <c r="BE47" s="130"/>
      <c r="BF47" s="213"/>
    </row>
    <row r="48" spans="1:58" s="177" customFormat="1" ht="11.25" customHeight="1" x14ac:dyDescent="0.15">
      <c r="A48" s="89" t="s">
        <v>116</v>
      </c>
      <c r="B48" s="172"/>
      <c r="C48" s="52">
        <f>IF(OR(ISBLANK('2. Collected Data'!G48),ISBLANK('2. Collected Data'!G148)),"",('2. Collected Data'!G148-'2. Collected Data'!G48))</f>
        <v>33</v>
      </c>
      <c r="D48" s="47">
        <f>IF(OR(ISBLANK('2. Collected Data'!H48),ISBLANK('2. Collected Data'!H148)),"",('2. Collected Data'!H148-'2. Collected Data'!H48))</f>
        <v>3</v>
      </c>
      <c r="E48" s="47">
        <f>IF(OR(ISBLANK('2. Collected Data'!I48),ISBLANK('2. Collected Data'!I148)),"",('2. Collected Data'!I148-'2. Collected Data'!I48))</f>
        <v>-72</v>
      </c>
      <c r="F48" s="47">
        <f>IF(OR(ISBLANK('2. Collected Data'!J48),ISBLANK('2. Collected Data'!J148)),"",('2. Collected Data'!J148-'2. Collected Data'!J48))</f>
        <v>10</v>
      </c>
      <c r="G48" s="47">
        <f>IF(OR(ISBLANK('2. Collected Data'!K48),ISBLANK('2. Collected Data'!K148)),"",('2. Collected Data'!K148-'2. Collected Data'!K48))</f>
        <v>10</v>
      </c>
      <c r="H48" s="47">
        <f>IF(OR(ISBLANK('2. Collected Data'!L48),ISBLANK('2. Collected Data'!L148)),"",('2. Collected Data'!L148-'2. Collected Data'!L48))</f>
        <v>0</v>
      </c>
      <c r="I48" s="47">
        <f>IF(OR(ISBLANK('2. Collected Data'!M48),ISBLANK('2. Collected Data'!M148)),"",('2. Collected Data'!M148-'2. Collected Data'!M48))</f>
        <v>21</v>
      </c>
      <c r="J48" s="47">
        <f>IF(OR(ISBLANK('2. Collected Data'!N48),ISBLANK('2. Collected Data'!N148)),"",('2. Collected Data'!N148-'2. Collected Data'!N48))</f>
        <v>17</v>
      </c>
      <c r="K48" s="47">
        <f>IF(OR(ISBLANK('2. Collected Data'!O48),ISBLANK('2. Collected Data'!O148)),"",('2. Collected Data'!O148-'2. Collected Data'!O48))</f>
        <v>-288</v>
      </c>
      <c r="L48" s="47">
        <f>IF(OR(ISBLANK('2. Collected Data'!P48),ISBLANK('2. Collected Data'!P148)),"",('2. Collected Data'!P148-'2. Collected Data'!P48))</f>
        <v>3</v>
      </c>
      <c r="M48" s="47">
        <f>IF(OR(ISBLANK('2. Collected Data'!Q48),ISBLANK('2. Collected Data'!Q148)),"",('2. Collected Data'!Q148-'2. Collected Data'!Q48))</f>
        <v>0</v>
      </c>
      <c r="N48" s="47">
        <f>IF(OR(ISBLANK('2. Collected Data'!R48),ISBLANK('2. Collected Data'!R148)),"",('2. Collected Data'!R148-'2. Collected Data'!R48))</f>
        <v>0</v>
      </c>
      <c r="O48" s="47">
        <f>IF(OR(ISBLANK('2. Collected Data'!S48),ISBLANK('2. Collected Data'!S148)),"",('2. Collected Data'!S148-'2. Collected Data'!S48))</f>
        <v>0</v>
      </c>
      <c r="P48" s="47">
        <f>IF(OR(ISBLANK('2. Collected Data'!T48),ISBLANK('2. Collected Data'!T148)),"",('2. Collected Data'!T148-'2. Collected Data'!T48))</f>
        <v>0</v>
      </c>
      <c r="Q48" s="47">
        <f>IF(OR(ISBLANK('2. Collected Data'!U48),ISBLANK('2. Collected Data'!U148)),"",('2. Collected Data'!U148-'2. Collected Data'!U48))</f>
        <v>0</v>
      </c>
      <c r="R48" s="47">
        <f>IF(OR(ISBLANK('2. Collected Data'!V48),ISBLANK('2. Collected Data'!V148)),"",('2. Collected Data'!V148-'2. Collected Data'!V48))</f>
        <v>0</v>
      </c>
      <c r="S48" s="47">
        <f>IF(OR(ISBLANK('2. Collected Data'!W48),ISBLANK('2. Collected Data'!W148)),"",('2. Collected Data'!W148-'2. Collected Data'!W48))</f>
        <v>0</v>
      </c>
      <c r="T48" s="47">
        <f>IF(OR(ISBLANK('2. Collected Data'!X48),ISBLANK('2. Collected Data'!X148)),"",('2. Collected Data'!X148-'2. Collected Data'!X48))</f>
        <v>0</v>
      </c>
      <c r="U48" s="47">
        <f>IF(OR(ISBLANK('2. Collected Data'!Y48),ISBLANK('2. Collected Data'!Y148)),"",('2. Collected Data'!Y148-'2. Collected Data'!Y48))</f>
        <v>-599</v>
      </c>
      <c r="V48" s="47">
        <f>IF(OR(ISBLANK('2. Collected Data'!Z48),ISBLANK('2. Collected Data'!Z148)),"",('2. Collected Data'!Z148-'2. Collected Data'!Z48))</f>
        <v>-165</v>
      </c>
      <c r="W48" s="80">
        <f>IF(OR(ISBLANK('2. Collected Data'!AA48),ISBLANK('2. Collected Data'!AA148)),"",('2. Collected Data'!AA148-'2. Collected Data'!AA48))</f>
        <v>1.0000000000000009E-2</v>
      </c>
      <c r="X48" s="80">
        <f>IF(OR(ISBLANK('2. Collected Data'!AB48),ISBLANK('2. Collected Data'!AB148)),"",('2. Collected Data'!AB148-'2. Collected Data'!AB48))</f>
        <v>-0.01</v>
      </c>
      <c r="Y48" s="80">
        <f>IF(OR(ISBLANK('2. Collected Data'!AC48),ISBLANK('2. Collected Data'!AC148)),"",('2. Collected Data'!AC148-'2. Collected Data'!AC48))</f>
        <v>0</v>
      </c>
      <c r="Z48" s="47">
        <f>IF(OR(ISBLANK('2. Collected Data'!AD48),ISBLANK('2. Collected Data'!AD148)),"",('2. Collected Data'!AD148-'2. Collected Data'!AD48))</f>
        <v>10</v>
      </c>
      <c r="AA48" s="47">
        <f>IF(OR(ISBLANK('2. Collected Data'!AE48),ISBLANK('2. Collected Data'!AE148)),"",('2. Collected Data'!AE148-'2. Collected Data'!AE48))</f>
        <v>-52000</v>
      </c>
      <c r="AB48" s="47">
        <f>IF(OR(ISBLANK('2. Collected Data'!AF48),ISBLANK('2. Collected Data'!AF148)),"",('2. Collected Data'!AF148-'2. Collected Data'!AF48))</f>
        <v>19</v>
      </c>
      <c r="AC48" s="85">
        <f>IF(OR(ISBLANK('2. Collected Data'!AG48),ISBLANK('2. Collected Data'!AG148)),"",('2. Collected Data'!AG148-'2. Collected Data'!AG48))</f>
        <v>-300989</v>
      </c>
      <c r="AD48" s="88"/>
      <c r="AE48" s="121">
        <f>IF(OR(ISBLANK('2. Collected Data'!AI48),ISBLANK('2. Collected Data'!AI148)),"",('2. Collected Data'!AI148-'2. Collected Data'!AI48))</f>
        <v>-17565</v>
      </c>
      <c r="AF48" s="47">
        <f>IF(OR(ISBLANK('2. Collected Data'!AJ48),ISBLANK('2. Collected Data'!AJ148)),"",('2. Collected Data'!AJ148-'2. Collected Data'!AJ48))</f>
        <v>0</v>
      </c>
      <c r="AG48" s="47">
        <f>IF(OR(ISBLANK('2. Collected Data'!AK48),ISBLANK('2. Collected Data'!AK148)),"",('2. Collected Data'!AK148-'2. Collected Data'!AK48))</f>
        <v>0</v>
      </c>
      <c r="AH48" s="47">
        <f>IF(OR(ISBLANK('2. Collected Data'!AL48),ISBLANK('2. Collected Data'!AL148)),"",('2. Collected Data'!AL148-'2. Collected Data'!AL48))</f>
        <v>-1100</v>
      </c>
      <c r="AI48" s="47" t="str">
        <f>IF(OR(ISBLANK('2. Collected Data'!AM48),ISBLANK('2. Collected Data'!AM148)),"",('2. Collected Data'!AM148-'2. Collected Data'!AM48))</f>
        <v/>
      </c>
      <c r="AJ48" s="122"/>
      <c r="AK48" s="47">
        <f>IF(OR(ISBLANK('2. Collected Data'!AO48),ISBLANK('2. Collected Data'!AO148)),"",('2. Collected Data'!AO148-'2. Collected Data'!AO48))</f>
        <v>-2305125</v>
      </c>
      <c r="AL48" s="47">
        <f>IF(OR(ISBLANK('2. Collected Data'!AP48),ISBLANK('2. Collected Data'!AP148)),"",('2. Collected Data'!AP148-'2. Collected Data'!AP48))</f>
        <v>240050</v>
      </c>
      <c r="AM48" s="47">
        <f>IF(OR(ISBLANK('2. Collected Data'!AQ48),ISBLANK('2. Collected Data'!AQ148)),"",('2. Collected Data'!AQ148-'2. Collected Data'!AQ48))</f>
        <v>0</v>
      </c>
      <c r="AN48" s="47">
        <f>IF(OR(ISBLANK('2. Collected Data'!AR48),ISBLANK('2. Collected Data'!AR148)),"",('2. Collected Data'!AR148-'2. Collected Data'!AR48))</f>
        <v>0</v>
      </c>
      <c r="AO48" s="47">
        <f>IF(OR(ISBLANK('2. Collected Data'!AS48),ISBLANK('2. Collected Data'!AS148)),"",('2. Collected Data'!AS148-'2. Collected Data'!AS48))</f>
        <v>653251</v>
      </c>
      <c r="AP48" s="47">
        <f>IF(OR(ISBLANK('2. Collected Data'!AT48),ISBLANK('2. Collected Data'!AT148)),"",('2. Collected Data'!AT148-'2. Collected Data'!AT48))</f>
        <v>559479</v>
      </c>
      <c r="AQ48" s="85">
        <f>IF(OR(ISBLANK('2. Collected Data'!AU48),ISBLANK('2. Collected Data'!AU148)),"",('2. Collected Data'!AU148-'2. Collected Data'!AU48))</f>
        <v>-918730</v>
      </c>
      <c r="AR48" s="88"/>
      <c r="AS48" s="80">
        <f>IF(OR(ISBLANK('2. Collected Data'!AW48),ISBLANK('2. Collected Data'!AW148)),"",('2. Collected Data'!AW148-'2. Collected Data'!AW48))</f>
        <v>-9.9999999999999978E-2</v>
      </c>
      <c r="AT48" s="80">
        <f>IF(OR(ISBLANK('2. Collected Data'!AX48),ISBLANK('2. Collected Data'!AX148)),"",('2. Collected Data'!AX148-'2. Collected Data'!AX48))</f>
        <v>0.1</v>
      </c>
      <c r="AU48" s="50"/>
      <c r="AV48" s="91"/>
      <c r="AW48" s="88"/>
      <c r="AX48" s="78">
        <f>IF(OR(ISBLANK('2. Collected Data'!BB48),ISBLANK('2. Collected Data'!BB148)),"",('2. Collected Data'!BB148-'2. Collected Data'!BB48))</f>
        <v>19.089999999999996</v>
      </c>
      <c r="AY48" s="75">
        <f>IF(OR(ISBLANK('2. Collected Data'!BC48),ISBLANK('2. Collected Data'!BC148)),"",('2. Collected Data'!BC148-'2. Collected Data'!BC48))</f>
        <v>-499370</v>
      </c>
      <c r="AZ48" s="75">
        <f>IF(OR(ISBLANK('2. Collected Data'!BD48),ISBLANK('2. Collected Data'!BD148)),"",('2. Collected Data'!BD148-'2. Collected Data'!BD48))</f>
        <v>-18700634</v>
      </c>
      <c r="BA48" s="75">
        <f>IF(OR(ISBLANK('2. Collected Data'!BE48),ISBLANK('2. Collected Data'!BE148)),"",('2. Collected Data'!BE148-'2. Collected Data'!BE48))</f>
        <v>3379014</v>
      </c>
      <c r="BB48" s="75">
        <f>IF(OR(ISBLANK('2. Collected Data'!BF48),ISBLANK('2. Collected Data'!BF148)),"",('2. Collected Data'!BF148-'2. Collected Data'!BF48))</f>
        <v>4093491</v>
      </c>
      <c r="BC48" s="50"/>
      <c r="BD48" s="78">
        <f>IF(OR(ISBLANK('2. Collected Data'!BH48),ISBLANK('2. Collected Data'!BH148)),"",('2. Collected Data'!BH148-'2. Collected Data'!BH48))</f>
        <v>2.990000000000002</v>
      </c>
      <c r="BE48" s="130"/>
      <c r="BF48" s="213"/>
    </row>
    <row r="49" spans="1:58" s="177" customFormat="1" ht="11.25" customHeight="1" x14ac:dyDescent="0.15">
      <c r="A49" s="89" t="s">
        <v>357</v>
      </c>
      <c r="B49" s="172"/>
      <c r="C49" s="52" t="str">
        <f>IF(OR(ISBLANK('2. Collected Data'!G49),ISBLANK('2. Collected Data'!G149)),"",('2. Collected Data'!G149-'2. Collected Data'!G49))</f>
        <v/>
      </c>
      <c r="D49" s="47" t="str">
        <f>IF(OR(ISBLANK('2. Collected Data'!H49),ISBLANK('2. Collected Data'!H149)),"",('2. Collected Data'!H149-'2. Collected Data'!H49))</f>
        <v/>
      </c>
      <c r="E49" s="47" t="str">
        <f>IF(OR(ISBLANK('2. Collected Data'!I49),ISBLANK('2. Collected Data'!I149)),"",('2. Collected Data'!I149-'2. Collected Data'!I49))</f>
        <v/>
      </c>
      <c r="F49" s="47" t="str">
        <f>IF(OR(ISBLANK('2. Collected Data'!J49),ISBLANK('2. Collected Data'!J149)),"",('2. Collected Data'!J149-'2. Collected Data'!J49))</f>
        <v/>
      </c>
      <c r="G49" s="47" t="str">
        <f>IF(OR(ISBLANK('2. Collected Data'!K49),ISBLANK('2. Collected Data'!K149)),"",('2. Collected Data'!K149-'2. Collected Data'!K49))</f>
        <v/>
      </c>
      <c r="H49" s="47" t="str">
        <f>IF(OR(ISBLANK('2. Collected Data'!L49),ISBLANK('2. Collected Data'!L149)),"",('2. Collected Data'!L149-'2. Collected Data'!L49))</f>
        <v/>
      </c>
      <c r="I49" s="47" t="str">
        <f>IF(OR(ISBLANK('2. Collected Data'!M49),ISBLANK('2. Collected Data'!M149)),"",('2. Collected Data'!M149-'2. Collected Data'!M49))</f>
        <v/>
      </c>
      <c r="J49" s="47" t="str">
        <f>IF(OR(ISBLANK('2. Collected Data'!N49),ISBLANK('2. Collected Data'!N149)),"",('2. Collected Data'!N149-'2. Collected Data'!N49))</f>
        <v/>
      </c>
      <c r="K49" s="47" t="str">
        <f>IF(OR(ISBLANK('2. Collected Data'!O49),ISBLANK('2. Collected Data'!O149)),"",('2. Collected Data'!O149-'2. Collected Data'!O49))</f>
        <v/>
      </c>
      <c r="L49" s="47" t="str">
        <f>IF(OR(ISBLANK('2. Collected Data'!P49),ISBLANK('2. Collected Data'!P149)),"",('2. Collected Data'!P149-'2. Collected Data'!P49))</f>
        <v/>
      </c>
      <c r="M49" s="47" t="str">
        <f>IF(OR(ISBLANK('2. Collected Data'!Q49),ISBLANK('2. Collected Data'!Q149)),"",('2. Collected Data'!Q149-'2. Collected Data'!Q49))</f>
        <v/>
      </c>
      <c r="N49" s="47" t="str">
        <f>IF(OR(ISBLANK('2. Collected Data'!R49),ISBLANK('2. Collected Data'!R149)),"",('2. Collected Data'!R149-'2. Collected Data'!R49))</f>
        <v/>
      </c>
      <c r="O49" s="47" t="str">
        <f>IF(OR(ISBLANK('2. Collected Data'!S49),ISBLANK('2. Collected Data'!S149)),"",('2. Collected Data'!S149-'2. Collected Data'!S49))</f>
        <v/>
      </c>
      <c r="P49" s="47" t="str">
        <f>IF(OR(ISBLANK('2. Collected Data'!T49),ISBLANK('2. Collected Data'!T149)),"",('2. Collected Data'!T149-'2. Collected Data'!T49))</f>
        <v/>
      </c>
      <c r="Q49" s="47" t="str">
        <f>IF(OR(ISBLANK('2. Collected Data'!U49),ISBLANK('2. Collected Data'!U149)),"",('2. Collected Data'!U149-'2. Collected Data'!U49))</f>
        <v/>
      </c>
      <c r="R49" s="47" t="str">
        <f>IF(OR(ISBLANK('2. Collected Data'!V49),ISBLANK('2. Collected Data'!V149)),"",('2. Collected Data'!V149-'2. Collected Data'!V49))</f>
        <v/>
      </c>
      <c r="S49" s="47" t="str">
        <f>IF(OR(ISBLANK('2. Collected Data'!W49),ISBLANK('2. Collected Data'!W149)),"",('2. Collected Data'!W149-'2. Collected Data'!W49))</f>
        <v/>
      </c>
      <c r="T49" s="47" t="str">
        <f>IF(OR(ISBLANK('2. Collected Data'!X49),ISBLANK('2. Collected Data'!X149)),"",('2. Collected Data'!X149-'2. Collected Data'!X49))</f>
        <v/>
      </c>
      <c r="U49" s="47" t="str">
        <f>IF(OR(ISBLANK('2. Collected Data'!Y49),ISBLANK('2. Collected Data'!Y149)),"",('2. Collected Data'!Y149-'2. Collected Data'!Y49))</f>
        <v/>
      </c>
      <c r="V49" s="47" t="str">
        <f>IF(OR(ISBLANK('2. Collected Data'!Z49),ISBLANK('2. Collected Data'!Z149)),"",('2. Collected Data'!Z149-'2. Collected Data'!Z49))</f>
        <v/>
      </c>
      <c r="W49" s="80" t="str">
        <f>IF(OR(ISBLANK('2. Collected Data'!AA49),ISBLANK('2. Collected Data'!AA149)),"",('2. Collected Data'!AA149-'2. Collected Data'!AA49))</f>
        <v/>
      </c>
      <c r="X49" s="80" t="str">
        <f>IF(OR(ISBLANK('2. Collected Data'!AB49),ISBLANK('2. Collected Data'!AB149)),"",('2. Collected Data'!AB149-'2. Collected Data'!AB49))</f>
        <v/>
      </c>
      <c r="Y49" s="80" t="str">
        <f>IF(OR(ISBLANK('2. Collected Data'!AC49),ISBLANK('2. Collected Data'!AC149)),"",('2. Collected Data'!AC149-'2. Collected Data'!AC49))</f>
        <v/>
      </c>
      <c r="Z49" s="47" t="str">
        <f>IF(OR(ISBLANK('2. Collected Data'!AD49),ISBLANK('2. Collected Data'!AD149)),"",('2. Collected Data'!AD149-'2. Collected Data'!AD49))</f>
        <v/>
      </c>
      <c r="AA49" s="47" t="str">
        <f>IF(OR(ISBLANK('2. Collected Data'!AE49),ISBLANK('2. Collected Data'!AE149)),"",('2. Collected Data'!AE149-'2. Collected Data'!AE49))</f>
        <v/>
      </c>
      <c r="AB49" s="47" t="str">
        <f>IF(OR(ISBLANK('2. Collected Data'!AF49),ISBLANK('2. Collected Data'!AF149)),"",('2. Collected Data'!AF149-'2. Collected Data'!AF49))</f>
        <v/>
      </c>
      <c r="AC49" s="85" t="str">
        <f>IF(OR(ISBLANK('2. Collected Data'!AG49),ISBLANK('2. Collected Data'!AG149)),"",('2. Collected Data'!AG149-'2. Collected Data'!AG49))</f>
        <v/>
      </c>
      <c r="AD49" s="88"/>
      <c r="AE49" s="121" t="str">
        <f>IF(OR(ISBLANK('2. Collected Data'!AI49),ISBLANK('2. Collected Data'!AI149)),"",('2. Collected Data'!AI149-'2. Collected Data'!AI49))</f>
        <v/>
      </c>
      <c r="AF49" s="47" t="str">
        <f>IF(OR(ISBLANK('2. Collected Data'!AJ49),ISBLANK('2. Collected Data'!AJ149)),"",('2. Collected Data'!AJ149-'2. Collected Data'!AJ49))</f>
        <v/>
      </c>
      <c r="AG49" s="47" t="str">
        <f>IF(OR(ISBLANK('2. Collected Data'!AK49),ISBLANK('2. Collected Data'!AK149)),"",('2. Collected Data'!AK149-'2. Collected Data'!AK49))</f>
        <v/>
      </c>
      <c r="AH49" s="47" t="str">
        <f>IF(OR(ISBLANK('2. Collected Data'!AL49),ISBLANK('2. Collected Data'!AL149)),"",('2. Collected Data'!AL149-'2. Collected Data'!AL49))</f>
        <v/>
      </c>
      <c r="AI49" s="47" t="str">
        <f>IF(OR(ISBLANK('2. Collected Data'!AM49),ISBLANK('2. Collected Data'!AM149)),"",('2. Collected Data'!AM149-'2. Collected Data'!AM49))</f>
        <v/>
      </c>
      <c r="AJ49" s="122"/>
      <c r="AK49" s="47" t="str">
        <f>IF(OR(ISBLANK('2. Collected Data'!AO49),ISBLANK('2. Collected Data'!AO149)),"",('2. Collected Data'!AO149-'2. Collected Data'!AO49))</f>
        <v/>
      </c>
      <c r="AL49" s="47" t="str">
        <f>IF(OR(ISBLANK('2. Collected Data'!AP49),ISBLANK('2. Collected Data'!AP149)),"",('2. Collected Data'!AP149-'2. Collected Data'!AP49))</f>
        <v/>
      </c>
      <c r="AM49" s="47" t="str">
        <f>IF(OR(ISBLANK('2. Collected Data'!AQ49),ISBLANK('2. Collected Data'!AQ149)),"",('2. Collected Data'!AQ149-'2. Collected Data'!AQ49))</f>
        <v/>
      </c>
      <c r="AN49" s="47" t="str">
        <f>IF(OR(ISBLANK('2. Collected Data'!AR49),ISBLANK('2. Collected Data'!AR149)),"",('2. Collected Data'!AR149-'2. Collected Data'!AR49))</f>
        <v/>
      </c>
      <c r="AO49" s="47" t="str">
        <f>IF(OR(ISBLANK('2. Collected Data'!AS49),ISBLANK('2. Collected Data'!AS149)),"",('2. Collected Data'!AS149-'2. Collected Data'!AS49))</f>
        <v/>
      </c>
      <c r="AP49" s="47" t="str">
        <f>IF(OR(ISBLANK('2. Collected Data'!AT49),ISBLANK('2. Collected Data'!AT149)),"",('2. Collected Data'!AT149-'2. Collected Data'!AT49))</f>
        <v/>
      </c>
      <c r="AQ49" s="85" t="str">
        <f>IF(OR(ISBLANK('2. Collected Data'!AU49),ISBLANK('2. Collected Data'!AU149)),"",('2. Collected Data'!AU149-'2. Collected Data'!AU49))</f>
        <v/>
      </c>
      <c r="AR49" s="88"/>
      <c r="AS49" s="80" t="str">
        <f>IF(OR(ISBLANK('2. Collected Data'!AW49),ISBLANK('2. Collected Data'!AW149)),"",('2. Collected Data'!AW149-'2. Collected Data'!AW49))</f>
        <v/>
      </c>
      <c r="AT49" s="80" t="str">
        <f>IF(OR(ISBLANK('2. Collected Data'!AX49),ISBLANK('2. Collected Data'!AX149)),"",('2. Collected Data'!AX149-'2. Collected Data'!AX49))</f>
        <v/>
      </c>
      <c r="AU49" s="50"/>
      <c r="AV49" s="91"/>
      <c r="AW49" s="88"/>
      <c r="AX49" s="78" t="str">
        <f>IF(OR(ISBLANK('2. Collected Data'!BB49),ISBLANK('2. Collected Data'!BB149)),"",('2. Collected Data'!BB149-'2. Collected Data'!BB49))</f>
        <v/>
      </c>
      <c r="AY49" s="75" t="str">
        <f>IF(OR(ISBLANK('2. Collected Data'!BC49),ISBLANK('2. Collected Data'!BC149)),"",('2. Collected Data'!BC149-'2. Collected Data'!BC49))</f>
        <v/>
      </c>
      <c r="AZ49" s="75" t="str">
        <f>IF(OR(ISBLANK('2. Collected Data'!BD49),ISBLANK('2. Collected Data'!BD149)),"",('2. Collected Data'!BD149-'2. Collected Data'!BD49))</f>
        <v/>
      </c>
      <c r="BA49" s="75" t="str">
        <f>IF(OR(ISBLANK('2. Collected Data'!BE49),ISBLANK('2. Collected Data'!BE149)),"",('2. Collected Data'!BE149-'2. Collected Data'!BE49))</f>
        <v/>
      </c>
      <c r="BB49" s="75" t="str">
        <f>IF(OR(ISBLANK('2. Collected Data'!BF49),ISBLANK('2. Collected Data'!BF149)),"",('2. Collected Data'!BF149-'2. Collected Data'!BF49))</f>
        <v/>
      </c>
      <c r="BC49" s="50"/>
      <c r="BD49" s="78" t="str">
        <f>IF(OR(ISBLANK('2. Collected Data'!BH49),ISBLANK('2. Collected Data'!BH149)),"",('2. Collected Data'!BH149-'2. Collected Data'!BH49))</f>
        <v/>
      </c>
      <c r="BE49" s="130"/>
      <c r="BF49" s="213"/>
    </row>
    <row r="50" spans="1:58" s="51" customFormat="1" ht="11.25" customHeight="1" x14ac:dyDescent="0.15">
      <c r="A50" s="89" t="s">
        <v>144</v>
      </c>
      <c r="B50" s="172"/>
      <c r="C50" s="52">
        <f>IF(OR(ISBLANK('2. Collected Data'!G50),ISBLANK('2. Collected Data'!G150)),"",('2. Collected Data'!G150-'2. Collected Data'!G50))</f>
        <v>0</v>
      </c>
      <c r="D50" s="47">
        <f>IF(OR(ISBLANK('2. Collected Data'!H50),ISBLANK('2. Collected Data'!H150)),"",('2. Collected Data'!H150-'2. Collected Data'!H50))</f>
        <v>0</v>
      </c>
      <c r="E50" s="47">
        <f>IF(OR(ISBLANK('2. Collected Data'!I50),ISBLANK('2. Collected Data'!I150)),"",('2. Collected Data'!I150-'2. Collected Data'!I50))</f>
        <v>-28</v>
      </c>
      <c r="F50" s="47">
        <f>IF(OR(ISBLANK('2. Collected Data'!J50),ISBLANK('2. Collected Data'!J150)),"",('2. Collected Data'!J150-'2. Collected Data'!J50))</f>
        <v>-8</v>
      </c>
      <c r="G50" s="47">
        <f>IF(OR(ISBLANK('2. Collected Data'!K50),ISBLANK('2. Collected Data'!K150)),"",('2. Collected Data'!K150-'2. Collected Data'!K50))</f>
        <v>0</v>
      </c>
      <c r="H50" s="47">
        <f>IF(OR(ISBLANK('2. Collected Data'!L50),ISBLANK('2. Collected Data'!L150)),"",('2. Collected Data'!L150-'2. Collected Data'!L50))</f>
        <v>-5</v>
      </c>
      <c r="I50" s="47">
        <f>IF(OR(ISBLANK('2. Collected Data'!M50),ISBLANK('2. Collected Data'!M150)),"",('2. Collected Data'!M150-'2. Collected Data'!M50))</f>
        <v>-31</v>
      </c>
      <c r="J50" s="47">
        <f>IF(OR(ISBLANK('2. Collected Data'!N50),ISBLANK('2. Collected Data'!N150)),"",('2. Collected Data'!N150-'2. Collected Data'!N50))</f>
        <v>-26</v>
      </c>
      <c r="K50" s="47">
        <f>IF(OR(ISBLANK('2. Collected Data'!O50),ISBLANK('2. Collected Data'!O150)),"",('2. Collected Data'!O150-'2. Collected Data'!O50))</f>
        <v>-5</v>
      </c>
      <c r="L50" s="47">
        <f>IF(OR(ISBLANK('2. Collected Data'!P50),ISBLANK('2. Collected Data'!P150)),"",('2. Collected Data'!P150-'2. Collected Data'!P50))</f>
        <v>0</v>
      </c>
      <c r="M50" s="47">
        <f>IF(OR(ISBLANK('2. Collected Data'!Q50),ISBLANK('2. Collected Data'!Q150)),"",('2. Collected Data'!Q150-'2. Collected Data'!Q50))</f>
        <v>0</v>
      </c>
      <c r="N50" s="47">
        <f>IF(OR(ISBLANK('2. Collected Data'!R50),ISBLANK('2. Collected Data'!R150)),"",('2. Collected Data'!R150-'2. Collected Data'!R50))</f>
        <v>0</v>
      </c>
      <c r="O50" s="47">
        <f>IF(OR(ISBLANK('2. Collected Data'!S50),ISBLANK('2. Collected Data'!S150)),"",('2. Collected Data'!S150-'2. Collected Data'!S50))</f>
        <v>0</v>
      </c>
      <c r="P50" s="47">
        <f>IF(OR(ISBLANK('2. Collected Data'!T50),ISBLANK('2. Collected Data'!T150)),"",('2. Collected Data'!T150-'2. Collected Data'!T50))</f>
        <v>0</v>
      </c>
      <c r="Q50" s="47">
        <f>IF(OR(ISBLANK('2. Collected Data'!U50),ISBLANK('2. Collected Data'!U150)),"",('2. Collected Data'!U150-'2. Collected Data'!U50))</f>
        <v>0</v>
      </c>
      <c r="R50" s="47">
        <f>IF(OR(ISBLANK('2. Collected Data'!V50),ISBLANK('2. Collected Data'!V150)),"",('2. Collected Data'!V150-'2. Collected Data'!V50))</f>
        <v>0</v>
      </c>
      <c r="S50" s="47">
        <f>IF(OR(ISBLANK('2. Collected Data'!W50),ISBLANK('2. Collected Data'!W150)),"",('2. Collected Data'!W150-'2. Collected Data'!W50))</f>
        <v>0</v>
      </c>
      <c r="T50" s="47">
        <f>IF(OR(ISBLANK('2. Collected Data'!X50),ISBLANK('2. Collected Data'!X150)),"",('2. Collected Data'!X150-'2. Collected Data'!X50))</f>
        <v>0</v>
      </c>
      <c r="U50" s="47">
        <f>IF(OR(ISBLANK('2. Collected Data'!Y50),ISBLANK('2. Collected Data'!Y150)),"",('2. Collected Data'!Y150-'2. Collected Data'!Y50))</f>
        <v>0</v>
      </c>
      <c r="V50" s="47">
        <f>IF(OR(ISBLANK('2. Collected Data'!Z50),ISBLANK('2. Collected Data'!Z150)),"",('2. Collected Data'!Z150-'2. Collected Data'!Z50))</f>
        <v>0</v>
      </c>
      <c r="W50" s="80">
        <f>IF(OR(ISBLANK('2. Collected Data'!AA50),ISBLANK('2. Collected Data'!AA150)),"",('2. Collected Data'!AA150-'2. Collected Data'!AA50))</f>
        <v>0</v>
      </c>
      <c r="X50" s="80">
        <f>IF(OR(ISBLANK('2. Collected Data'!AB50),ISBLANK('2. Collected Data'!AB150)),"",('2. Collected Data'!AB150-'2. Collected Data'!AB50))</f>
        <v>0</v>
      </c>
      <c r="Y50" s="80">
        <f>IF(OR(ISBLANK('2. Collected Data'!AC50),ISBLANK('2. Collected Data'!AC150)),"",('2. Collected Data'!AC150-'2. Collected Data'!AC50))</f>
        <v>0</v>
      </c>
      <c r="Z50" s="47">
        <f>IF(OR(ISBLANK('2. Collected Data'!AD50),ISBLANK('2. Collected Data'!AD150)),"",('2. Collected Data'!AD150-'2. Collected Data'!AD50))</f>
        <v>0</v>
      </c>
      <c r="AA50" s="47">
        <f>IF(OR(ISBLANK('2. Collected Data'!AE50),ISBLANK('2. Collected Data'!AE150)),"",('2. Collected Data'!AE150-'2. Collected Data'!AE50))</f>
        <v>0</v>
      </c>
      <c r="AB50" s="47">
        <f>IF(OR(ISBLANK('2. Collected Data'!AF50),ISBLANK('2. Collected Data'!AF150)),"",('2. Collected Data'!AF150-'2. Collected Data'!AF50))</f>
        <v>-4</v>
      </c>
      <c r="AC50" s="85">
        <f>IF(OR(ISBLANK('2. Collected Data'!AG50),ISBLANK('2. Collected Data'!AG150)),"",('2. Collected Data'!AG150-'2. Collected Data'!AG50))</f>
        <v>0</v>
      </c>
      <c r="AD50" s="88"/>
      <c r="AE50" s="121">
        <f>IF(OR(ISBLANK('2. Collected Data'!AI50),ISBLANK('2. Collected Data'!AI150)),"",('2. Collected Data'!AI150-'2. Collected Data'!AI50))</f>
        <v>-433</v>
      </c>
      <c r="AF50" s="47">
        <f>IF(OR(ISBLANK('2. Collected Data'!AJ50),ISBLANK('2. Collected Data'!AJ150)),"",('2. Collected Data'!AJ150-'2. Collected Data'!AJ50))</f>
        <v>0</v>
      </c>
      <c r="AG50" s="47">
        <f>IF(OR(ISBLANK('2. Collected Data'!AK50),ISBLANK('2. Collected Data'!AK150)),"",('2. Collected Data'!AK150-'2. Collected Data'!AK50))</f>
        <v>0</v>
      </c>
      <c r="AH50" s="47">
        <f>IF(OR(ISBLANK('2. Collected Data'!AL50),ISBLANK('2. Collected Data'!AL150)),"",('2. Collected Data'!AL150-'2. Collected Data'!AL50))</f>
        <v>-141678</v>
      </c>
      <c r="AI50" s="47" t="str">
        <f>IF(OR(ISBLANK('2. Collected Data'!AM50),ISBLANK('2. Collected Data'!AM150)),"",('2. Collected Data'!AM150-'2. Collected Data'!AM50))</f>
        <v/>
      </c>
      <c r="AJ50" s="122"/>
      <c r="AK50" s="47">
        <f>IF(OR(ISBLANK('2. Collected Data'!AO50),ISBLANK('2. Collected Data'!AO150)),"",('2. Collected Data'!AO150-'2. Collected Data'!AO50))</f>
        <v>0</v>
      </c>
      <c r="AL50" s="47">
        <f>IF(OR(ISBLANK('2. Collected Data'!AP50),ISBLANK('2. Collected Data'!AP150)),"",('2. Collected Data'!AP150-'2. Collected Data'!AP50))</f>
        <v>0</v>
      </c>
      <c r="AM50" s="47">
        <f>IF(OR(ISBLANK('2. Collected Data'!AQ50),ISBLANK('2. Collected Data'!AQ150)),"",('2. Collected Data'!AQ150-'2. Collected Data'!AQ50))</f>
        <v>-611830</v>
      </c>
      <c r="AN50" s="47">
        <f>IF(OR(ISBLANK('2. Collected Data'!AR50),ISBLANK('2. Collected Data'!AR150)),"",('2. Collected Data'!AR150-'2. Collected Data'!AR50))</f>
        <v>0</v>
      </c>
      <c r="AO50" s="47">
        <f>IF(OR(ISBLANK('2. Collected Data'!AS50),ISBLANK('2. Collected Data'!AS150)),"",('2. Collected Data'!AS150-'2. Collected Data'!AS50))</f>
        <v>0</v>
      </c>
      <c r="AP50" s="47">
        <f>IF(OR(ISBLANK('2. Collected Data'!AT50),ISBLANK('2. Collected Data'!AT150)),"",('2. Collected Data'!AT150-'2. Collected Data'!AT50))</f>
        <v>0</v>
      </c>
      <c r="AQ50" s="85">
        <f>IF(OR(ISBLANK('2. Collected Data'!AU50),ISBLANK('2. Collected Data'!AU150)),"",('2. Collected Data'!AU150-'2. Collected Data'!AU50))</f>
        <v>0</v>
      </c>
      <c r="AR50" s="88"/>
      <c r="AS50" s="80">
        <f>IF(OR(ISBLANK('2. Collected Data'!AW50),ISBLANK('2. Collected Data'!AW150)),"",('2. Collected Data'!AW150-'2. Collected Data'!AW50))</f>
        <v>0</v>
      </c>
      <c r="AT50" s="80">
        <f>IF(OR(ISBLANK('2. Collected Data'!AX50),ISBLANK('2. Collected Data'!AX150)),"",('2. Collected Data'!AX150-'2. Collected Data'!AX50))</f>
        <v>0</v>
      </c>
      <c r="AU50" s="50"/>
      <c r="AV50" s="91"/>
      <c r="AW50" s="88"/>
      <c r="AX50" s="78">
        <f>IF(OR(ISBLANK('2. Collected Data'!BB50),ISBLANK('2. Collected Data'!BB150)),"",('2. Collected Data'!BB150-'2. Collected Data'!BB50))</f>
        <v>0</v>
      </c>
      <c r="AY50" s="75">
        <f>IF(OR(ISBLANK('2. Collected Data'!BC50),ISBLANK('2. Collected Data'!BC150)),"",('2. Collected Data'!BC150-'2. Collected Data'!BC50))</f>
        <v>-7249323</v>
      </c>
      <c r="AZ50" s="75">
        <f>IF(OR(ISBLANK('2. Collected Data'!BD50),ISBLANK('2. Collected Data'!BD150)),"",('2. Collected Data'!BD150-'2. Collected Data'!BD50))</f>
        <v>-9177154</v>
      </c>
      <c r="BA50" s="75">
        <f>IF(OR(ISBLANK('2. Collected Data'!BE50),ISBLANK('2. Collected Data'!BE150)),"",('2. Collected Data'!BE150-'2. Collected Data'!BE50))</f>
        <v>-3030558</v>
      </c>
      <c r="BB50" s="75">
        <f>IF(OR(ISBLANK('2. Collected Data'!BF50),ISBLANK('2. Collected Data'!BF150)),"",('2. Collected Data'!BF150-'2. Collected Data'!BF50))</f>
        <v>-19173604</v>
      </c>
      <c r="BC50" s="50"/>
      <c r="BD50" s="78">
        <f>IF(OR(ISBLANK('2. Collected Data'!BH50),ISBLANK('2. Collected Data'!BH150)),"",('2. Collected Data'!BH150-'2. Collected Data'!BH50))</f>
        <v>6</v>
      </c>
      <c r="BE50" s="130"/>
      <c r="BF50" s="213"/>
    </row>
    <row r="51" spans="1:58" s="177" customFormat="1" ht="11.25" customHeight="1" x14ac:dyDescent="0.15">
      <c r="A51" s="89" t="s">
        <v>145</v>
      </c>
      <c r="B51" s="172"/>
      <c r="C51" s="52" t="str">
        <f>IF(OR(ISBLANK('2. Collected Data'!G51),ISBLANK('2. Collected Data'!G151)),"",('2. Collected Data'!G151-'2. Collected Data'!G51))</f>
        <v/>
      </c>
      <c r="D51" s="47">
        <f>IF(OR(ISBLANK('2. Collected Data'!H51),ISBLANK('2. Collected Data'!H151)),"",('2. Collected Data'!H151-'2. Collected Data'!H51))</f>
        <v>0</v>
      </c>
      <c r="E51" s="47">
        <f>IF(OR(ISBLANK('2. Collected Data'!I51),ISBLANK('2. Collected Data'!I151)),"",('2. Collected Data'!I151-'2. Collected Data'!I51))</f>
        <v>70</v>
      </c>
      <c r="F51" s="47">
        <f>IF(OR(ISBLANK('2. Collected Data'!J51),ISBLANK('2. Collected Data'!J151)),"",('2. Collected Data'!J151-'2. Collected Data'!J51))</f>
        <v>-5</v>
      </c>
      <c r="G51" s="47">
        <f>IF(OR(ISBLANK('2. Collected Data'!K51),ISBLANK('2. Collected Data'!K151)),"",('2. Collected Data'!K151-'2. Collected Data'!K51))</f>
        <v>10</v>
      </c>
      <c r="H51" s="47">
        <f>IF(OR(ISBLANK('2. Collected Data'!L51),ISBLANK('2. Collected Data'!L151)),"",('2. Collected Data'!L151-'2. Collected Data'!L51))</f>
        <v>0</v>
      </c>
      <c r="I51" s="47">
        <f>IF(OR(ISBLANK('2. Collected Data'!M51),ISBLANK('2. Collected Data'!M151)),"",('2. Collected Data'!M151-'2. Collected Data'!M51))</f>
        <v>-182</v>
      </c>
      <c r="J51" s="47">
        <f>IF(OR(ISBLANK('2. Collected Data'!N51),ISBLANK('2. Collected Data'!N151)),"",('2. Collected Data'!N151-'2. Collected Data'!N51))</f>
        <v>0</v>
      </c>
      <c r="K51" s="47">
        <f>IF(OR(ISBLANK('2. Collected Data'!O51),ISBLANK('2. Collected Data'!O151)),"",('2. Collected Data'!O151-'2. Collected Data'!O51))</f>
        <v>70</v>
      </c>
      <c r="L51" s="47">
        <f>IF(OR(ISBLANK('2. Collected Data'!P51),ISBLANK('2. Collected Data'!P151)),"",('2. Collected Data'!P151-'2. Collected Data'!P51))</f>
        <v>0</v>
      </c>
      <c r="M51" s="47">
        <f>IF(OR(ISBLANK('2. Collected Data'!Q51),ISBLANK('2. Collected Data'!Q151)),"",('2. Collected Data'!Q151-'2. Collected Data'!Q51))</f>
        <v>656</v>
      </c>
      <c r="N51" s="47">
        <f>IF(OR(ISBLANK('2. Collected Data'!R51),ISBLANK('2. Collected Data'!R151)),"",('2. Collected Data'!R151-'2. Collected Data'!R51))</f>
        <v>100</v>
      </c>
      <c r="O51" s="47">
        <f>IF(OR(ISBLANK('2. Collected Data'!S51),ISBLANK('2. Collected Data'!S151)),"",('2. Collected Data'!S151-'2. Collected Data'!S51))</f>
        <v>50</v>
      </c>
      <c r="P51" s="47">
        <f>IF(OR(ISBLANK('2. Collected Data'!T51),ISBLANK('2. Collected Data'!T151)),"",('2. Collected Data'!T151-'2. Collected Data'!T51))</f>
        <v>0</v>
      </c>
      <c r="Q51" s="47">
        <f>IF(OR(ISBLANK('2. Collected Data'!U51),ISBLANK('2. Collected Data'!U151)),"",('2. Collected Data'!U151-'2. Collected Data'!U51))</f>
        <v>0</v>
      </c>
      <c r="R51" s="47">
        <f>IF(OR(ISBLANK('2. Collected Data'!V51),ISBLANK('2. Collected Data'!V151)),"",('2. Collected Data'!V151-'2. Collected Data'!V51))</f>
        <v>0</v>
      </c>
      <c r="S51" s="47">
        <f>IF(OR(ISBLANK('2. Collected Data'!W51),ISBLANK('2. Collected Data'!W151)),"",('2. Collected Data'!W151-'2. Collected Data'!W51))</f>
        <v>0</v>
      </c>
      <c r="T51" s="47">
        <f>IF(OR(ISBLANK('2. Collected Data'!X51),ISBLANK('2. Collected Data'!X151)),"",('2. Collected Data'!X151-'2. Collected Data'!X51))</f>
        <v>0</v>
      </c>
      <c r="U51" s="47">
        <f>IF(OR(ISBLANK('2. Collected Data'!Y51),ISBLANK('2. Collected Data'!Y151)),"",('2. Collected Data'!Y151-'2. Collected Data'!Y51))</f>
        <v>-876</v>
      </c>
      <c r="V51" s="47">
        <f>IF(OR(ISBLANK('2. Collected Data'!Z51),ISBLANK('2. Collected Data'!Z151)),"",('2. Collected Data'!Z151-'2. Collected Data'!Z51))</f>
        <v>96</v>
      </c>
      <c r="W51" s="80">
        <f>IF(OR(ISBLANK('2. Collected Data'!AA51),ISBLANK('2. Collected Data'!AA151)),"",('2. Collected Data'!AA151-'2. Collected Data'!AA51))</f>
        <v>-0.12</v>
      </c>
      <c r="X51" s="80">
        <f>IF(OR(ISBLANK('2. Collected Data'!AB51),ISBLANK('2. Collected Data'!AB151)),"",('2. Collected Data'!AB151-'2. Collected Data'!AB51))</f>
        <v>0</v>
      </c>
      <c r="Y51" s="80">
        <f>IF(OR(ISBLANK('2. Collected Data'!AC51),ISBLANK('2. Collected Data'!AC151)),"",('2. Collected Data'!AC151-'2. Collected Data'!AC51))</f>
        <v>0.12</v>
      </c>
      <c r="Z51" s="47">
        <f>IF(OR(ISBLANK('2. Collected Data'!AD51),ISBLANK('2. Collected Data'!AD151)),"",('2. Collected Data'!AD151-'2. Collected Data'!AD51))</f>
        <v>-16</v>
      </c>
      <c r="AA51" s="47">
        <f>IF(OR(ISBLANK('2. Collected Data'!AE51),ISBLANK('2. Collected Data'!AE151)),"",('2. Collected Data'!AE151-'2. Collected Data'!AE51))</f>
        <v>-38000</v>
      </c>
      <c r="AB51" s="47">
        <f>IF(OR(ISBLANK('2. Collected Data'!AF51),ISBLANK('2. Collected Data'!AF151)),"",('2. Collected Data'!AF151-'2. Collected Data'!AF51))</f>
        <v>0</v>
      </c>
      <c r="AC51" s="85">
        <f>IF(OR(ISBLANK('2. Collected Data'!AG51),ISBLANK('2. Collected Data'!AG151)),"",('2. Collected Data'!AG151-'2. Collected Data'!AG51))</f>
        <v>-222000</v>
      </c>
      <c r="AD51" s="88"/>
      <c r="AE51" s="121">
        <f>IF(OR(ISBLANK('2. Collected Data'!AI51),ISBLANK('2. Collected Data'!AI151)),"",('2. Collected Data'!AI151-'2. Collected Data'!AI51))</f>
        <v>-187000</v>
      </c>
      <c r="AF51" s="47">
        <f>IF(OR(ISBLANK('2. Collected Data'!AJ51),ISBLANK('2. Collected Data'!AJ151)),"",('2. Collected Data'!AJ151-'2. Collected Data'!AJ51))</f>
        <v>0</v>
      </c>
      <c r="AG51" s="47">
        <f>IF(OR(ISBLANK('2. Collected Data'!AK51),ISBLANK('2. Collected Data'!AK151)),"",('2. Collected Data'!AK151-'2. Collected Data'!AK51))</f>
        <v>0</v>
      </c>
      <c r="AH51" s="47">
        <f>IF(OR(ISBLANK('2. Collected Data'!AL51),ISBLANK('2. Collected Data'!AL151)),"",('2. Collected Data'!AL151-'2. Collected Data'!AL51))</f>
        <v>-157000</v>
      </c>
      <c r="AI51" s="47">
        <f>IF(OR(ISBLANK('2. Collected Data'!AM51),ISBLANK('2. Collected Data'!AM151)),"",('2. Collected Data'!AM151-'2. Collected Data'!AM51))</f>
        <v>0</v>
      </c>
      <c r="AJ51" s="122"/>
      <c r="AK51" s="47">
        <f>IF(OR(ISBLANK('2. Collected Data'!AO51),ISBLANK('2. Collected Data'!AO151)),"",('2. Collected Data'!AO151-'2. Collected Data'!AO51))</f>
        <v>-11000000</v>
      </c>
      <c r="AL51" s="47">
        <f>IF(OR(ISBLANK('2. Collected Data'!AP51),ISBLANK('2. Collected Data'!AP151)),"",('2. Collected Data'!AP151-'2. Collected Data'!AP51))</f>
        <v>0</v>
      </c>
      <c r="AM51" s="47">
        <f>IF(OR(ISBLANK('2. Collected Data'!AQ51),ISBLANK('2. Collected Data'!AQ151)),"",('2. Collected Data'!AQ151-'2. Collected Data'!AQ51))</f>
        <v>0</v>
      </c>
      <c r="AN51" s="47">
        <f>IF(OR(ISBLANK('2. Collected Data'!AR51),ISBLANK('2. Collected Data'!AR151)),"",('2. Collected Data'!AR151-'2. Collected Data'!AR51))</f>
        <v>0</v>
      </c>
      <c r="AO51" s="47">
        <f>IF(OR(ISBLANK('2. Collected Data'!AS51),ISBLANK('2. Collected Data'!AS151)),"",('2. Collected Data'!AS151-'2. Collected Data'!AS51))</f>
        <v>0</v>
      </c>
      <c r="AP51" s="47">
        <f>IF(OR(ISBLANK('2. Collected Data'!AT51),ISBLANK('2. Collected Data'!AT151)),"",('2. Collected Data'!AT151-'2. Collected Data'!AT51))</f>
        <v>0</v>
      </c>
      <c r="AQ51" s="85">
        <f>IF(OR(ISBLANK('2. Collected Data'!AU51),ISBLANK('2. Collected Data'!AU151)),"",('2. Collected Data'!AU151-'2. Collected Data'!AU51))</f>
        <v>0</v>
      </c>
      <c r="AR51" s="88"/>
      <c r="AS51" s="80">
        <f>IF(OR(ISBLANK('2. Collected Data'!AW51),ISBLANK('2. Collected Data'!AW151)),"",('2. Collected Data'!AW151-'2. Collected Data'!AW51))</f>
        <v>0</v>
      </c>
      <c r="AT51" s="80">
        <f>IF(OR(ISBLANK('2. Collected Data'!AX51),ISBLANK('2. Collected Data'!AX151)),"",('2. Collected Data'!AX151-'2. Collected Data'!AX51))</f>
        <v>0</v>
      </c>
      <c r="AU51" s="50"/>
      <c r="AV51" s="91"/>
      <c r="AW51" s="88"/>
      <c r="AX51" s="78">
        <f>IF(OR(ISBLANK('2. Collected Data'!BB51),ISBLANK('2. Collected Data'!BB151)),"",('2. Collected Data'!BB151-'2. Collected Data'!BB51))</f>
        <v>12.190000000000005</v>
      </c>
      <c r="AY51" s="75">
        <f>IF(OR(ISBLANK('2. Collected Data'!BC51),ISBLANK('2. Collected Data'!BC151)),"",('2. Collected Data'!BC151-'2. Collected Data'!BC51))</f>
        <v>-17000000</v>
      </c>
      <c r="AZ51" s="75">
        <f>IF(OR(ISBLANK('2. Collected Data'!BD51),ISBLANK('2. Collected Data'!BD151)),"",('2. Collected Data'!BD151-'2. Collected Data'!BD51))</f>
        <v>-11000000</v>
      </c>
      <c r="BA51" s="75">
        <f>IF(OR(ISBLANK('2. Collected Data'!BE51),ISBLANK('2. Collected Data'!BE151)),"",('2. Collected Data'!BE151-'2. Collected Data'!BE51))</f>
        <v>35500000</v>
      </c>
      <c r="BB51" s="75">
        <f>IF(OR(ISBLANK('2. Collected Data'!BF51),ISBLANK('2. Collected Data'!BF151)),"",('2. Collected Data'!BF151-'2. Collected Data'!BF51))</f>
        <v>-99000000</v>
      </c>
      <c r="BC51" s="50"/>
      <c r="BD51" s="78">
        <f>IF(OR(ISBLANK('2. Collected Data'!BH51),ISBLANK('2. Collected Data'!BH151)),"",('2. Collected Data'!BH151-'2. Collected Data'!BH51))</f>
        <v>0.21000000000000085</v>
      </c>
      <c r="BE51" s="130"/>
      <c r="BF51" s="213"/>
    </row>
    <row r="52" spans="1:58" s="177" customFormat="1" ht="11.25" customHeight="1" x14ac:dyDescent="0.15">
      <c r="A52" s="89" t="s">
        <v>322</v>
      </c>
      <c r="B52" s="172"/>
      <c r="C52" s="52" t="str">
        <f>IF(OR(ISBLANK('2. Collected Data'!G52),ISBLANK('2. Collected Data'!G152)),"",('2. Collected Data'!G152-'2. Collected Data'!G52))</f>
        <v/>
      </c>
      <c r="D52" s="47" t="str">
        <f>IF(OR(ISBLANK('2. Collected Data'!H52),ISBLANK('2. Collected Data'!H152)),"",('2. Collected Data'!H152-'2. Collected Data'!H52))</f>
        <v/>
      </c>
      <c r="E52" s="47" t="str">
        <f>IF(OR(ISBLANK('2. Collected Data'!I52),ISBLANK('2. Collected Data'!I152)),"",('2. Collected Data'!I152-'2. Collected Data'!I52))</f>
        <v/>
      </c>
      <c r="F52" s="47" t="str">
        <f>IF(OR(ISBLANK('2. Collected Data'!J52),ISBLANK('2. Collected Data'!J152)),"",('2. Collected Data'!J152-'2. Collected Data'!J52))</f>
        <v/>
      </c>
      <c r="G52" s="47" t="str">
        <f>IF(OR(ISBLANK('2. Collected Data'!K52),ISBLANK('2. Collected Data'!K152)),"",('2. Collected Data'!K152-'2. Collected Data'!K52))</f>
        <v/>
      </c>
      <c r="H52" s="47" t="str">
        <f>IF(OR(ISBLANK('2. Collected Data'!L52),ISBLANK('2. Collected Data'!L152)),"",('2. Collected Data'!L152-'2. Collected Data'!L52))</f>
        <v/>
      </c>
      <c r="I52" s="47" t="str">
        <f>IF(OR(ISBLANK('2. Collected Data'!M52),ISBLANK('2. Collected Data'!M152)),"",('2. Collected Data'!M152-'2. Collected Data'!M52))</f>
        <v/>
      </c>
      <c r="J52" s="47" t="str">
        <f>IF(OR(ISBLANK('2. Collected Data'!N52),ISBLANK('2. Collected Data'!N152)),"",('2. Collected Data'!N152-'2. Collected Data'!N52))</f>
        <v/>
      </c>
      <c r="K52" s="47" t="str">
        <f>IF(OR(ISBLANK('2. Collected Data'!O52),ISBLANK('2. Collected Data'!O152)),"",('2. Collected Data'!O152-'2. Collected Data'!O52))</f>
        <v/>
      </c>
      <c r="L52" s="47" t="str">
        <f>IF(OR(ISBLANK('2. Collected Data'!P52),ISBLANK('2. Collected Data'!P152)),"",('2. Collected Data'!P152-'2. Collected Data'!P52))</f>
        <v/>
      </c>
      <c r="M52" s="47" t="str">
        <f>IF(OR(ISBLANK('2. Collected Data'!Q52),ISBLANK('2. Collected Data'!Q152)),"",('2. Collected Data'!Q152-'2. Collected Data'!Q52))</f>
        <v/>
      </c>
      <c r="N52" s="47" t="str">
        <f>IF(OR(ISBLANK('2. Collected Data'!R52),ISBLANK('2. Collected Data'!R152)),"",('2. Collected Data'!R152-'2. Collected Data'!R52))</f>
        <v/>
      </c>
      <c r="O52" s="47" t="str">
        <f>IF(OR(ISBLANK('2. Collected Data'!S52),ISBLANK('2. Collected Data'!S152)),"",('2. Collected Data'!S152-'2. Collected Data'!S52))</f>
        <v/>
      </c>
      <c r="P52" s="47" t="str">
        <f>IF(OR(ISBLANK('2. Collected Data'!T52),ISBLANK('2. Collected Data'!T152)),"",('2. Collected Data'!T152-'2. Collected Data'!T52))</f>
        <v/>
      </c>
      <c r="Q52" s="47" t="str">
        <f>IF(OR(ISBLANK('2. Collected Data'!U52),ISBLANK('2. Collected Data'!U152)),"",('2. Collected Data'!U152-'2. Collected Data'!U52))</f>
        <v/>
      </c>
      <c r="R52" s="47" t="str">
        <f>IF(OR(ISBLANK('2. Collected Data'!V52),ISBLANK('2. Collected Data'!V152)),"",('2. Collected Data'!V152-'2. Collected Data'!V52))</f>
        <v/>
      </c>
      <c r="S52" s="47" t="str">
        <f>IF(OR(ISBLANK('2. Collected Data'!W52),ISBLANK('2. Collected Data'!W152)),"",('2. Collected Data'!W152-'2. Collected Data'!W52))</f>
        <v/>
      </c>
      <c r="T52" s="47" t="str">
        <f>IF(OR(ISBLANK('2. Collected Data'!X52),ISBLANK('2. Collected Data'!X152)),"",('2. Collected Data'!X152-'2. Collected Data'!X52))</f>
        <v/>
      </c>
      <c r="U52" s="47" t="str">
        <f>IF(OR(ISBLANK('2. Collected Data'!Y52),ISBLANK('2. Collected Data'!Y152)),"",('2. Collected Data'!Y152-'2. Collected Data'!Y52))</f>
        <v/>
      </c>
      <c r="V52" s="47" t="str">
        <f>IF(OR(ISBLANK('2. Collected Data'!Z52),ISBLANK('2. Collected Data'!Z152)),"",('2. Collected Data'!Z152-'2. Collected Data'!Z52))</f>
        <v/>
      </c>
      <c r="W52" s="80" t="str">
        <f>IF(OR(ISBLANK('2. Collected Data'!AA52),ISBLANK('2. Collected Data'!AA152)),"",('2. Collected Data'!AA152-'2. Collected Data'!AA52))</f>
        <v/>
      </c>
      <c r="X52" s="80" t="str">
        <f>IF(OR(ISBLANK('2. Collected Data'!AB52),ISBLANK('2. Collected Data'!AB152)),"",('2. Collected Data'!AB152-'2. Collected Data'!AB52))</f>
        <v/>
      </c>
      <c r="Y52" s="80" t="str">
        <f>IF(OR(ISBLANK('2. Collected Data'!AC52),ISBLANK('2. Collected Data'!AC152)),"",('2. Collected Data'!AC152-'2. Collected Data'!AC52))</f>
        <v/>
      </c>
      <c r="Z52" s="47" t="str">
        <f>IF(OR(ISBLANK('2. Collected Data'!AD52),ISBLANK('2. Collected Data'!AD152)),"",('2. Collected Data'!AD152-'2. Collected Data'!AD52))</f>
        <v/>
      </c>
      <c r="AA52" s="47" t="str">
        <f>IF(OR(ISBLANK('2. Collected Data'!AE52),ISBLANK('2. Collected Data'!AE152)),"",('2. Collected Data'!AE152-'2. Collected Data'!AE52))</f>
        <v/>
      </c>
      <c r="AB52" s="47" t="str">
        <f>IF(OR(ISBLANK('2. Collected Data'!AF52),ISBLANK('2. Collected Data'!AF152)),"",('2. Collected Data'!AF152-'2. Collected Data'!AF52))</f>
        <v/>
      </c>
      <c r="AC52" s="85" t="str">
        <f>IF(OR(ISBLANK('2. Collected Data'!AG52),ISBLANK('2. Collected Data'!AG152)),"",('2. Collected Data'!AG152-'2. Collected Data'!AG52))</f>
        <v/>
      </c>
      <c r="AD52" s="88"/>
      <c r="AE52" s="121" t="str">
        <f>IF(OR(ISBLANK('2. Collected Data'!AI52),ISBLANK('2. Collected Data'!AI152)),"",('2. Collected Data'!AI152-'2. Collected Data'!AI52))</f>
        <v/>
      </c>
      <c r="AF52" s="47" t="str">
        <f>IF(OR(ISBLANK('2. Collected Data'!AJ52),ISBLANK('2. Collected Data'!AJ152)),"",('2. Collected Data'!AJ152-'2. Collected Data'!AJ52))</f>
        <v/>
      </c>
      <c r="AG52" s="47" t="str">
        <f>IF(OR(ISBLANK('2. Collected Data'!AK52),ISBLANK('2. Collected Data'!AK152)),"",('2. Collected Data'!AK152-'2. Collected Data'!AK52))</f>
        <v/>
      </c>
      <c r="AH52" s="47" t="str">
        <f>IF(OR(ISBLANK('2. Collected Data'!AL52),ISBLANK('2. Collected Data'!AL152)),"",('2. Collected Data'!AL152-'2. Collected Data'!AL52))</f>
        <v/>
      </c>
      <c r="AI52" s="47" t="str">
        <f>IF(OR(ISBLANK('2. Collected Data'!AM52),ISBLANK('2. Collected Data'!AM152)),"",('2. Collected Data'!AM152-'2. Collected Data'!AM52))</f>
        <v/>
      </c>
      <c r="AJ52" s="122"/>
      <c r="AK52" s="47" t="str">
        <f>IF(OR(ISBLANK('2. Collected Data'!AO52),ISBLANK('2. Collected Data'!AO152)),"",('2. Collected Data'!AO152-'2. Collected Data'!AO52))</f>
        <v/>
      </c>
      <c r="AL52" s="47" t="str">
        <f>IF(OR(ISBLANK('2. Collected Data'!AP52),ISBLANK('2. Collected Data'!AP152)),"",('2. Collected Data'!AP152-'2. Collected Data'!AP52))</f>
        <v/>
      </c>
      <c r="AM52" s="47" t="str">
        <f>IF(OR(ISBLANK('2. Collected Data'!AQ52),ISBLANK('2. Collected Data'!AQ152)),"",('2. Collected Data'!AQ152-'2. Collected Data'!AQ52))</f>
        <v/>
      </c>
      <c r="AN52" s="47" t="str">
        <f>IF(OR(ISBLANK('2. Collected Data'!AR52),ISBLANK('2. Collected Data'!AR152)),"",('2. Collected Data'!AR152-'2. Collected Data'!AR52))</f>
        <v/>
      </c>
      <c r="AO52" s="47" t="str">
        <f>IF(OR(ISBLANK('2. Collected Data'!AS52),ISBLANK('2. Collected Data'!AS152)),"",('2. Collected Data'!AS152-'2. Collected Data'!AS52))</f>
        <v/>
      </c>
      <c r="AP52" s="47" t="str">
        <f>IF(OR(ISBLANK('2. Collected Data'!AT52),ISBLANK('2. Collected Data'!AT152)),"",('2. Collected Data'!AT152-'2. Collected Data'!AT52))</f>
        <v/>
      </c>
      <c r="AQ52" s="85" t="str">
        <f>IF(OR(ISBLANK('2. Collected Data'!AU52),ISBLANK('2. Collected Data'!AU152)),"",('2. Collected Data'!AU152-'2. Collected Data'!AU52))</f>
        <v/>
      </c>
      <c r="AR52" s="88"/>
      <c r="AS52" s="80" t="str">
        <f>IF(OR(ISBLANK('2. Collected Data'!AW52),ISBLANK('2. Collected Data'!AW152)),"",('2. Collected Data'!AW152-'2. Collected Data'!AW52))</f>
        <v/>
      </c>
      <c r="AT52" s="80" t="str">
        <f>IF(OR(ISBLANK('2. Collected Data'!AX52),ISBLANK('2. Collected Data'!AX152)),"",('2. Collected Data'!AX152-'2. Collected Data'!AX52))</f>
        <v/>
      </c>
      <c r="AU52" s="50"/>
      <c r="AV52" s="91"/>
      <c r="AW52" s="88"/>
      <c r="AX52" s="78" t="str">
        <f>IF(OR(ISBLANK('2. Collected Data'!BB52),ISBLANK('2. Collected Data'!BB152)),"",('2. Collected Data'!BB152-'2. Collected Data'!BB52))</f>
        <v/>
      </c>
      <c r="AY52" s="75" t="str">
        <f>IF(OR(ISBLANK('2. Collected Data'!BC52),ISBLANK('2. Collected Data'!BC152)),"",('2. Collected Data'!BC152-'2. Collected Data'!BC52))</f>
        <v/>
      </c>
      <c r="AZ52" s="75" t="str">
        <f>IF(OR(ISBLANK('2. Collected Data'!BD52),ISBLANK('2. Collected Data'!BD152)),"",('2. Collected Data'!BD152-'2. Collected Data'!BD52))</f>
        <v/>
      </c>
      <c r="BA52" s="75" t="str">
        <f>IF(OR(ISBLANK('2. Collected Data'!BE52),ISBLANK('2. Collected Data'!BE152)),"",('2. Collected Data'!BE152-'2. Collected Data'!BE52))</f>
        <v/>
      </c>
      <c r="BB52" s="75" t="str">
        <f>IF(OR(ISBLANK('2. Collected Data'!BF52),ISBLANK('2. Collected Data'!BF152)),"",('2. Collected Data'!BF152-'2. Collected Data'!BF52))</f>
        <v/>
      </c>
      <c r="BC52" s="50"/>
      <c r="BD52" s="78" t="str">
        <f>IF(OR(ISBLANK('2. Collected Data'!BH52),ISBLANK('2. Collected Data'!BH152)),"",('2. Collected Data'!BH152-'2. Collected Data'!BH52))</f>
        <v/>
      </c>
      <c r="BE52" s="130"/>
      <c r="BF52" s="213"/>
    </row>
    <row r="53" spans="1:58" s="51" customFormat="1" ht="11.25" customHeight="1" x14ac:dyDescent="0.15">
      <c r="A53" s="89" t="s">
        <v>70</v>
      </c>
      <c r="B53" s="172"/>
      <c r="C53" s="52">
        <f>IF(OR(ISBLANK('2. Collected Data'!G53),ISBLANK('2. Collected Data'!G153)),"",('2. Collected Data'!G153-'2. Collected Data'!G53))</f>
        <v>0</v>
      </c>
      <c r="D53" s="47">
        <f>IF(OR(ISBLANK('2. Collected Data'!H53),ISBLANK('2. Collected Data'!H153)),"",('2. Collected Data'!H153-'2. Collected Data'!H53))</f>
        <v>-123</v>
      </c>
      <c r="E53" s="47">
        <f>IF(OR(ISBLANK('2. Collected Data'!I53),ISBLANK('2. Collected Data'!I153)),"",('2. Collected Data'!I153-'2. Collected Data'!I53))</f>
        <v>0</v>
      </c>
      <c r="F53" s="47">
        <f>IF(OR(ISBLANK('2. Collected Data'!J53),ISBLANK('2. Collected Data'!J153)),"",('2. Collected Data'!J153-'2. Collected Data'!J53))</f>
        <v>0</v>
      </c>
      <c r="G53" s="47" t="str">
        <f>IF(OR(ISBLANK('2. Collected Data'!K53),ISBLANK('2. Collected Data'!K153)),"",('2. Collected Data'!K153-'2. Collected Data'!K53))</f>
        <v/>
      </c>
      <c r="H53" s="47" t="str">
        <f>IF(OR(ISBLANK('2. Collected Data'!L53),ISBLANK('2. Collected Data'!L153)),"",('2. Collected Data'!L153-'2. Collected Data'!L53))</f>
        <v/>
      </c>
      <c r="I53" s="47" t="str">
        <f>IF(OR(ISBLANK('2. Collected Data'!M53),ISBLANK('2. Collected Data'!M153)),"",('2. Collected Data'!M153-'2. Collected Data'!M53))</f>
        <v/>
      </c>
      <c r="J53" s="47" t="str">
        <f>IF(OR(ISBLANK('2. Collected Data'!N53),ISBLANK('2. Collected Data'!N153)),"",('2. Collected Data'!N153-'2. Collected Data'!N53))</f>
        <v/>
      </c>
      <c r="K53" s="47">
        <f>IF(OR(ISBLANK('2. Collected Data'!O53),ISBLANK('2. Collected Data'!O153)),"",('2. Collected Data'!O153-'2. Collected Data'!O53))</f>
        <v>0</v>
      </c>
      <c r="L53" s="47">
        <f>IF(OR(ISBLANK('2. Collected Data'!P53),ISBLANK('2. Collected Data'!P153)),"",('2. Collected Data'!P153-'2. Collected Data'!P53))</f>
        <v>0</v>
      </c>
      <c r="M53" s="47" t="str">
        <f>IF(OR(ISBLANK('2. Collected Data'!Q53),ISBLANK('2. Collected Data'!Q153)),"",('2. Collected Data'!Q153-'2. Collected Data'!Q53))</f>
        <v/>
      </c>
      <c r="N53" s="47">
        <f>IF(OR(ISBLANK('2. Collected Data'!R53),ISBLANK('2. Collected Data'!R153)),"",('2. Collected Data'!R153-'2. Collected Data'!R53))</f>
        <v>0</v>
      </c>
      <c r="O53" s="47" t="str">
        <f>IF(OR(ISBLANK('2. Collected Data'!S53),ISBLANK('2. Collected Data'!S153)),"",('2. Collected Data'!S153-'2. Collected Data'!S53))</f>
        <v/>
      </c>
      <c r="P53" s="47" t="str">
        <f>IF(OR(ISBLANK('2. Collected Data'!T53),ISBLANK('2. Collected Data'!T153)),"",('2. Collected Data'!T153-'2. Collected Data'!T53))</f>
        <v/>
      </c>
      <c r="Q53" s="47" t="str">
        <f>IF(OR(ISBLANK('2. Collected Data'!U53),ISBLANK('2. Collected Data'!U153)),"",('2. Collected Data'!U153-'2. Collected Data'!U53))</f>
        <v/>
      </c>
      <c r="R53" s="47" t="str">
        <f>IF(OR(ISBLANK('2. Collected Data'!V53),ISBLANK('2. Collected Data'!V153)),"",('2. Collected Data'!V153-'2. Collected Data'!V53))</f>
        <v/>
      </c>
      <c r="S53" s="47" t="str">
        <f>IF(OR(ISBLANK('2. Collected Data'!W53),ISBLANK('2. Collected Data'!W153)),"",('2. Collected Data'!W153-'2. Collected Data'!W53))</f>
        <v/>
      </c>
      <c r="T53" s="47" t="str">
        <f>IF(OR(ISBLANK('2. Collected Data'!X53),ISBLANK('2. Collected Data'!X153)),"",('2. Collected Data'!X153-'2. Collected Data'!X53))</f>
        <v/>
      </c>
      <c r="U53" s="47">
        <f>IF(OR(ISBLANK('2. Collected Data'!Y53),ISBLANK('2. Collected Data'!Y153)),"",('2. Collected Data'!Y153-'2. Collected Data'!Y53))</f>
        <v>84</v>
      </c>
      <c r="V53" s="47" t="str">
        <f>IF(OR(ISBLANK('2. Collected Data'!Z53),ISBLANK('2. Collected Data'!Z153)),"",('2. Collected Data'!Z153-'2. Collected Data'!Z53))</f>
        <v/>
      </c>
      <c r="W53" s="80">
        <f>IF(OR(ISBLANK('2. Collected Data'!AA53),ISBLANK('2. Collected Data'!AA153)),"",('2. Collected Data'!AA153-'2. Collected Data'!AA53))</f>
        <v>0</v>
      </c>
      <c r="X53" s="80">
        <f>IF(OR(ISBLANK('2. Collected Data'!AB53),ISBLANK('2. Collected Data'!AB153)),"",('2. Collected Data'!AB153-'2. Collected Data'!AB53))</f>
        <v>0</v>
      </c>
      <c r="Y53" s="80">
        <f>IF(OR(ISBLANK('2. Collected Data'!AC53),ISBLANK('2. Collected Data'!AC153)),"",('2. Collected Data'!AC153-'2. Collected Data'!AC53))</f>
        <v>0</v>
      </c>
      <c r="Z53" s="47">
        <f>IF(OR(ISBLANK('2. Collected Data'!AD53),ISBLANK('2. Collected Data'!AD153)),"",('2. Collected Data'!AD153-'2. Collected Data'!AD53))</f>
        <v>0</v>
      </c>
      <c r="AA53" s="47">
        <f>IF(OR(ISBLANK('2. Collected Data'!AE53),ISBLANK('2. Collected Data'!AE153)),"",('2. Collected Data'!AE153-'2. Collected Data'!AE53))</f>
        <v>0</v>
      </c>
      <c r="AB53" s="47">
        <f>IF(OR(ISBLANK('2. Collected Data'!AF53),ISBLANK('2. Collected Data'!AF153)),"",('2. Collected Data'!AF153-'2. Collected Data'!AF53))</f>
        <v>0</v>
      </c>
      <c r="AC53" s="85">
        <f>IF(OR(ISBLANK('2. Collected Data'!AG53),ISBLANK('2. Collected Data'!AG153)),"",('2. Collected Data'!AG153-'2. Collected Data'!AG53))</f>
        <v>0</v>
      </c>
      <c r="AD53" s="88"/>
      <c r="AE53" s="121">
        <f>IF(OR(ISBLANK('2. Collected Data'!AI53),ISBLANK('2. Collected Data'!AI153)),"",('2. Collected Data'!AI153-'2. Collected Data'!AI53))</f>
        <v>4588</v>
      </c>
      <c r="AF53" s="47" t="str">
        <f>IF(OR(ISBLANK('2. Collected Data'!AJ53),ISBLANK('2. Collected Data'!AJ153)),"",('2. Collected Data'!AJ153-'2. Collected Data'!AJ53))</f>
        <v/>
      </c>
      <c r="AG53" s="47" t="str">
        <f>IF(OR(ISBLANK('2. Collected Data'!AK53),ISBLANK('2. Collected Data'!AK153)),"",('2. Collected Data'!AK153-'2. Collected Data'!AK53))</f>
        <v/>
      </c>
      <c r="AH53" s="47">
        <f>IF(OR(ISBLANK('2. Collected Data'!AL53),ISBLANK('2. Collected Data'!AL153)),"",('2. Collected Data'!AL153-'2. Collected Data'!AL53))</f>
        <v>3587</v>
      </c>
      <c r="AI53" s="47" t="str">
        <f>IF(OR(ISBLANK('2. Collected Data'!AM53),ISBLANK('2. Collected Data'!AM153)),"",('2. Collected Data'!AM153-'2. Collected Data'!AM53))</f>
        <v/>
      </c>
      <c r="AJ53" s="122"/>
      <c r="AK53" s="47">
        <f>IF(OR(ISBLANK('2. Collected Data'!AO53),ISBLANK('2. Collected Data'!AO153)),"",('2. Collected Data'!AO153-'2. Collected Data'!AO53))</f>
        <v>404511</v>
      </c>
      <c r="AL53" s="47">
        <f>IF(OR(ISBLANK('2. Collected Data'!AP53),ISBLANK('2. Collected Data'!AP153)),"",('2. Collected Data'!AP153-'2. Collected Data'!AP53))</f>
        <v>19996</v>
      </c>
      <c r="AM53" s="47" t="str">
        <f>IF(OR(ISBLANK('2. Collected Data'!AQ53),ISBLANK('2. Collected Data'!AQ153)),"",('2. Collected Data'!AQ153-'2. Collected Data'!AQ53))</f>
        <v/>
      </c>
      <c r="AN53" s="47" t="str">
        <f>IF(OR(ISBLANK('2. Collected Data'!AR53),ISBLANK('2. Collected Data'!AR153)),"",('2. Collected Data'!AR153-'2. Collected Data'!AR53))</f>
        <v/>
      </c>
      <c r="AO53" s="47" t="str">
        <f>IF(OR(ISBLANK('2. Collected Data'!AS53),ISBLANK('2. Collected Data'!AS153)),"",('2. Collected Data'!AS153-'2. Collected Data'!AS53))</f>
        <v/>
      </c>
      <c r="AP53" s="47" t="str">
        <f>IF(OR(ISBLANK('2. Collected Data'!AT53),ISBLANK('2. Collected Data'!AT153)),"",('2. Collected Data'!AT153-'2. Collected Data'!AT53))</f>
        <v/>
      </c>
      <c r="AQ53" s="85" t="str">
        <f>IF(OR(ISBLANK('2. Collected Data'!AU53),ISBLANK('2. Collected Data'!AU153)),"",('2. Collected Data'!AU153-'2. Collected Data'!AU53))</f>
        <v/>
      </c>
      <c r="AR53" s="88"/>
      <c r="AS53" s="80">
        <f>IF(OR(ISBLANK('2. Collected Data'!AW53),ISBLANK('2. Collected Data'!AW153)),"",('2. Collected Data'!AW153-'2. Collected Data'!AW53))</f>
        <v>1.0000000000000009E-2</v>
      </c>
      <c r="AT53" s="80">
        <f>IF(OR(ISBLANK('2. Collected Data'!AX53),ISBLANK('2. Collected Data'!AX153)),"",('2. Collected Data'!AX153-'2. Collected Data'!AX53))</f>
        <v>-1.0000000000000002E-2</v>
      </c>
      <c r="AU53" s="50"/>
      <c r="AV53" s="91"/>
      <c r="AW53" s="88"/>
      <c r="AX53" s="78">
        <f>IF(OR(ISBLANK('2. Collected Data'!BB53),ISBLANK('2. Collected Data'!BB153)),"",('2. Collected Data'!BB153-'2. Collected Data'!BB53))</f>
        <v>20.400000000000006</v>
      </c>
      <c r="AY53" s="75">
        <f>IF(OR(ISBLANK('2. Collected Data'!BC53),ISBLANK('2. Collected Data'!BC153)),"",('2. Collected Data'!BC153-'2. Collected Data'!BC53))</f>
        <v>250674</v>
      </c>
      <c r="AZ53" s="75">
        <f>IF(OR(ISBLANK('2. Collected Data'!BD53),ISBLANK('2. Collected Data'!BD153)),"",('2. Collected Data'!BD153-'2. Collected Data'!BD53))</f>
        <v>17822</v>
      </c>
      <c r="BA53" s="75">
        <f>IF(OR(ISBLANK('2. Collected Data'!BE53),ISBLANK('2. Collected Data'!BE153)),"",('2. Collected Data'!BE153-'2. Collected Data'!BE53))</f>
        <v>523928</v>
      </c>
      <c r="BB53" s="75">
        <f>IF(OR(ISBLANK('2. Collected Data'!BF53),ISBLANK('2. Collected Data'!BF153)),"",('2. Collected Data'!BF153-'2. Collected Data'!BF53))</f>
        <v>797424</v>
      </c>
      <c r="BC53" s="50"/>
      <c r="BD53" s="78">
        <f>IF(OR(ISBLANK('2. Collected Data'!BH53),ISBLANK('2. Collected Data'!BH153)),"",('2. Collected Data'!BH153-'2. Collected Data'!BH53))</f>
        <v>20.400000000000006</v>
      </c>
      <c r="BE53" s="130"/>
      <c r="BF53" s="213"/>
    </row>
    <row r="54" spans="1:58" s="177" customFormat="1" ht="11.25" customHeight="1" x14ac:dyDescent="0.15">
      <c r="A54" s="89" t="s">
        <v>146</v>
      </c>
      <c r="B54" s="172"/>
      <c r="C54" s="52">
        <f>IF(OR(ISBLANK('2. Collected Data'!G54),ISBLANK('2. Collected Data'!G154)),"",('2. Collected Data'!G154-'2. Collected Data'!G54))</f>
        <v>0</v>
      </c>
      <c r="D54" s="47">
        <f>IF(OR(ISBLANK('2. Collected Data'!H54),ISBLANK('2. Collected Data'!H154)),"",('2. Collected Data'!H154-'2. Collected Data'!H54))</f>
        <v>0</v>
      </c>
      <c r="E54" s="47">
        <f>IF(OR(ISBLANK('2. Collected Data'!I54),ISBLANK('2. Collected Data'!I154)),"",('2. Collected Data'!I154-'2. Collected Data'!I54))</f>
        <v>57</v>
      </c>
      <c r="F54" s="47">
        <f>IF(OR(ISBLANK('2. Collected Data'!J54),ISBLANK('2. Collected Data'!J154)),"",('2. Collected Data'!J154-'2. Collected Data'!J54))</f>
        <v>0</v>
      </c>
      <c r="G54" s="47">
        <f>IF(OR(ISBLANK('2. Collected Data'!K54),ISBLANK('2. Collected Data'!K154)),"",('2. Collected Data'!K154-'2. Collected Data'!K54))</f>
        <v>0</v>
      </c>
      <c r="H54" s="47">
        <f>IF(OR(ISBLANK('2. Collected Data'!L54),ISBLANK('2. Collected Data'!L154)),"",('2. Collected Data'!L154-'2. Collected Data'!L54))</f>
        <v>-4</v>
      </c>
      <c r="I54" s="47">
        <f>IF(OR(ISBLANK('2. Collected Data'!M54),ISBLANK('2. Collected Data'!M154)),"",('2. Collected Data'!M154-'2. Collected Data'!M54))</f>
        <v>34</v>
      </c>
      <c r="J54" s="47">
        <f>IF(OR(ISBLANK('2. Collected Data'!N54),ISBLANK('2. Collected Data'!N154)),"",('2. Collected Data'!N154-'2. Collected Data'!N54))</f>
        <v>0</v>
      </c>
      <c r="K54" s="47">
        <f>IF(OR(ISBLANK('2. Collected Data'!O54),ISBLANK('2. Collected Data'!O154)),"",('2. Collected Data'!O154-'2. Collected Data'!O54))</f>
        <v>0</v>
      </c>
      <c r="L54" s="47">
        <f>IF(OR(ISBLANK('2. Collected Data'!P54),ISBLANK('2. Collected Data'!P154)),"",('2. Collected Data'!P154-'2. Collected Data'!P54))</f>
        <v>0</v>
      </c>
      <c r="M54" s="47" t="str">
        <f>IF(OR(ISBLANK('2. Collected Data'!Q54),ISBLANK('2. Collected Data'!Q154)),"",('2. Collected Data'!Q154-'2. Collected Data'!Q54))</f>
        <v/>
      </c>
      <c r="N54" s="47" t="str">
        <f>IF(OR(ISBLANK('2. Collected Data'!R54),ISBLANK('2. Collected Data'!R154)),"",('2. Collected Data'!R154-'2. Collected Data'!R54))</f>
        <v/>
      </c>
      <c r="O54" s="47" t="str">
        <f>IF(OR(ISBLANK('2. Collected Data'!S54),ISBLANK('2. Collected Data'!S154)),"",('2. Collected Data'!S154-'2. Collected Data'!S54))</f>
        <v/>
      </c>
      <c r="P54" s="47" t="str">
        <f>IF(OR(ISBLANK('2. Collected Data'!T54),ISBLANK('2. Collected Data'!T154)),"",('2. Collected Data'!T154-'2. Collected Data'!T54))</f>
        <v/>
      </c>
      <c r="Q54" s="47" t="str">
        <f>IF(OR(ISBLANK('2. Collected Data'!U54),ISBLANK('2. Collected Data'!U154)),"",('2. Collected Data'!U154-'2. Collected Data'!U54))</f>
        <v/>
      </c>
      <c r="R54" s="47" t="str">
        <f>IF(OR(ISBLANK('2. Collected Data'!V54),ISBLANK('2. Collected Data'!V154)),"",('2. Collected Data'!V154-'2. Collected Data'!V54))</f>
        <v/>
      </c>
      <c r="S54" s="47" t="str">
        <f>IF(OR(ISBLANK('2. Collected Data'!W54),ISBLANK('2. Collected Data'!W154)),"",('2. Collected Data'!W154-'2. Collected Data'!W54))</f>
        <v/>
      </c>
      <c r="T54" s="47" t="str">
        <f>IF(OR(ISBLANK('2. Collected Data'!X54),ISBLANK('2. Collected Data'!X154)),"",('2. Collected Data'!X154-'2. Collected Data'!X54))</f>
        <v/>
      </c>
      <c r="U54" s="47">
        <f>IF(OR(ISBLANK('2. Collected Data'!Y54),ISBLANK('2. Collected Data'!Y154)),"",('2. Collected Data'!Y154-'2. Collected Data'!Y54))</f>
        <v>0</v>
      </c>
      <c r="V54" s="47">
        <f>IF(OR(ISBLANK('2. Collected Data'!Z54),ISBLANK('2. Collected Data'!Z154)),"",('2. Collected Data'!Z154-'2. Collected Data'!Z54))</f>
        <v>0</v>
      </c>
      <c r="W54" s="80">
        <f>IF(OR(ISBLANK('2. Collected Data'!AA54),ISBLANK('2. Collected Data'!AA154)),"",('2. Collected Data'!AA154-'2. Collected Data'!AA54))</f>
        <v>0</v>
      </c>
      <c r="X54" s="80">
        <f>IF(OR(ISBLANK('2. Collected Data'!AB54),ISBLANK('2. Collected Data'!AB154)),"",('2. Collected Data'!AB154-'2. Collected Data'!AB54))</f>
        <v>0</v>
      </c>
      <c r="Y54" s="80">
        <f>IF(OR(ISBLANK('2. Collected Data'!AC54),ISBLANK('2. Collected Data'!AC154)),"",('2. Collected Data'!AC154-'2. Collected Data'!AC54))</f>
        <v>0</v>
      </c>
      <c r="Z54" s="47">
        <f>IF(OR(ISBLANK('2. Collected Data'!AD54),ISBLANK('2. Collected Data'!AD154)),"",('2. Collected Data'!AD154-'2. Collected Data'!AD54))</f>
        <v>0</v>
      </c>
      <c r="AA54" s="47">
        <f>IF(OR(ISBLANK('2. Collected Data'!AE54),ISBLANK('2. Collected Data'!AE154)),"",('2. Collected Data'!AE154-'2. Collected Data'!AE54))</f>
        <v>0</v>
      </c>
      <c r="AB54" s="47">
        <f>IF(OR(ISBLANK('2. Collected Data'!AF54),ISBLANK('2. Collected Data'!AF154)),"",('2. Collected Data'!AF154-'2. Collected Data'!AF54))</f>
        <v>0</v>
      </c>
      <c r="AC54" s="85">
        <f>IF(OR(ISBLANK('2. Collected Data'!AG54),ISBLANK('2. Collected Data'!AG154)),"",('2. Collected Data'!AG154-'2. Collected Data'!AG54))</f>
        <v>0</v>
      </c>
      <c r="AD54" s="88"/>
      <c r="AE54" s="121">
        <f>IF(OR(ISBLANK('2. Collected Data'!AI54),ISBLANK('2. Collected Data'!AI154)),"",('2. Collected Data'!AI154-'2. Collected Data'!AI54))</f>
        <v>-3697</v>
      </c>
      <c r="AF54" s="47">
        <f>IF(OR(ISBLANK('2. Collected Data'!AJ54),ISBLANK('2. Collected Data'!AJ154)),"",('2. Collected Data'!AJ154-'2. Collected Data'!AJ54))</f>
        <v>-1</v>
      </c>
      <c r="AG54" s="47" t="str">
        <f>IF(OR(ISBLANK('2. Collected Data'!AK54),ISBLANK('2. Collected Data'!AK154)),"",('2. Collected Data'!AK154-'2. Collected Data'!AK54))</f>
        <v/>
      </c>
      <c r="AH54" s="47">
        <f>IF(OR(ISBLANK('2. Collected Data'!AL54),ISBLANK('2. Collected Data'!AL154)),"",('2. Collected Data'!AL154-'2. Collected Data'!AL54))</f>
        <v>-4216</v>
      </c>
      <c r="AI54" s="47">
        <f>IF(OR(ISBLANK('2. Collected Data'!AM54),ISBLANK('2. Collected Data'!AM154)),"",('2. Collected Data'!AM154-'2. Collected Data'!AM54))</f>
        <v>-128</v>
      </c>
      <c r="AJ54" s="122"/>
      <c r="AK54" s="47">
        <f>IF(OR(ISBLANK('2. Collected Data'!AO54),ISBLANK('2. Collected Data'!AO154)),"",('2. Collected Data'!AO154-'2. Collected Data'!AO54))</f>
        <v>-206943</v>
      </c>
      <c r="AL54" s="47" t="str">
        <f>IF(OR(ISBLANK('2. Collected Data'!AP54),ISBLANK('2. Collected Data'!AP154)),"",('2. Collected Data'!AP154-'2. Collected Data'!AP54))</f>
        <v/>
      </c>
      <c r="AM54" s="47">
        <f>IF(OR(ISBLANK('2. Collected Data'!AQ54),ISBLANK('2. Collected Data'!AQ154)),"",('2. Collected Data'!AQ154-'2. Collected Data'!AQ54))</f>
        <v>-33137</v>
      </c>
      <c r="AN54" s="47" t="str">
        <f>IF(OR(ISBLANK('2. Collected Data'!AR54),ISBLANK('2. Collected Data'!AR154)),"",('2. Collected Data'!AR154-'2. Collected Data'!AR54))</f>
        <v/>
      </c>
      <c r="AO54" s="47" t="str">
        <f>IF(OR(ISBLANK('2. Collected Data'!AS54),ISBLANK('2. Collected Data'!AS154)),"",('2. Collected Data'!AS154-'2. Collected Data'!AS54))</f>
        <v/>
      </c>
      <c r="AP54" s="47" t="str">
        <f>IF(OR(ISBLANK('2. Collected Data'!AT54),ISBLANK('2. Collected Data'!AT154)),"",('2. Collected Data'!AT154-'2. Collected Data'!AT54))</f>
        <v/>
      </c>
      <c r="AQ54" s="85" t="str">
        <f>IF(OR(ISBLANK('2. Collected Data'!AU54),ISBLANK('2. Collected Data'!AU154)),"",('2. Collected Data'!AU154-'2. Collected Data'!AU54))</f>
        <v/>
      </c>
      <c r="AR54" s="88"/>
      <c r="AS54" s="80">
        <f>IF(OR(ISBLANK('2. Collected Data'!AW54),ISBLANK('2. Collected Data'!AW154)),"",('2. Collected Data'!AW154-'2. Collected Data'!AW54))</f>
        <v>0</v>
      </c>
      <c r="AT54" s="80">
        <f>IF(OR(ISBLANK('2. Collected Data'!AX54),ISBLANK('2. Collected Data'!AX154)),"",('2. Collected Data'!AX154-'2. Collected Data'!AX54))</f>
        <v>0</v>
      </c>
      <c r="AU54" s="50"/>
      <c r="AV54" s="91"/>
      <c r="AW54" s="88"/>
      <c r="AX54" s="78">
        <f>IF(OR(ISBLANK('2. Collected Data'!BB54),ISBLANK('2. Collected Data'!BB154)),"",('2. Collected Data'!BB154-'2. Collected Data'!BB54))</f>
        <v>0</v>
      </c>
      <c r="AY54" s="75">
        <f>IF(OR(ISBLANK('2. Collected Data'!BC54),ISBLANK('2. Collected Data'!BC154)),"",('2. Collected Data'!BC154-'2. Collected Data'!BC54))</f>
        <v>854630.45000000019</v>
      </c>
      <c r="AZ54" s="75">
        <f>IF(OR(ISBLANK('2. Collected Data'!BD54),ISBLANK('2. Collected Data'!BD154)),"",('2. Collected Data'!BD154-'2. Collected Data'!BD54))</f>
        <v>0</v>
      </c>
      <c r="BA54" s="75">
        <f>IF(OR(ISBLANK('2. Collected Data'!BE54),ISBLANK('2. Collected Data'!BE154)),"",('2. Collected Data'!BE154-'2. Collected Data'!BE54))</f>
        <v>0</v>
      </c>
      <c r="BB54" s="75">
        <f>IF(OR(ISBLANK('2. Collected Data'!BF54),ISBLANK('2. Collected Data'!BF154)),"",('2. Collected Data'!BF154-'2. Collected Data'!BF54))</f>
        <v>-4652478.9800000004</v>
      </c>
      <c r="BC54" s="50"/>
      <c r="BD54" s="78">
        <f>IF(OR(ISBLANK('2. Collected Data'!BH54),ISBLANK('2. Collected Data'!BH154)),"",('2. Collected Data'!BH154-'2. Collected Data'!BH54))</f>
        <v>1.8900000000000006</v>
      </c>
      <c r="BE54" s="130"/>
      <c r="BF54" s="213"/>
    </row>
    <row r="55" spans="1:58" s="177" customFormat="1" ht="11.25" customHeight="1" x14ac:dyDescent="0.15">
      <c r="A55" s="89" t="s">
        <v>158</v>
      </c>
      <c r="B55" s="172"/>
      <c r="C55" s="52" t="str">
        <f>IF(OR(ISBLANK('2. Collected Data'!G55),ISBLANK('2. Collected Data'!G155)),"",('2. Collected Data'!G155-'2. Collected Data'!G55))</f>
        <v/>
      </c>
      <c r="D55" s="47" t="str">
        <f>IF(OR(ISBLANK('2. Collected Data'!H55),ISBLANK('2. Collected Data'!H155)),"",('2. Collected Data'!H155-'2. Collected Data'!H55))</f>
        <v/>
      </c>
      <c r="E55" s="47" t="str">
        <f>IF(OR(ISBLANK('2. Collected Data'!I55),ISBLANK('2. Collected Data'!I155)),"",('2. Collected Data'!I155-'2. Collected Data'!I55))</f>
        <v/>
      </c>
      <c r="F55" s="47" t="str">
        <f>IF(OR(ISBLANK('2. Collected Data'!J55),ISBLANK('2. Collected Data'!J155)),"",('2. Collected Data'!J155-'2. Collected Data'!J55))</f>
        <v/>
      </c>
      <c r="G55" s="47" t="str">
        <f>IF(OR(ISBLANK('2. Collected Data'!K55),ISBLANK('2. Collected Data'!K155)),"",('2. Collected Data'!K155-'2. Collected Data'!K55))</f>
        <v/>
      </c>
      <c r="H55" s="47" t="str">
        <f>IF(OR(ISBLANK('2. Collected Data'!L55),ISBLANK('2. Collected Data'!L155)),"",('2. Collected Data'!L155-'2. Collected Data'!L55))</f>
        <v/>
      </c>
      <c r="I55" s="47" t="str">
        <f>IF(OR(ISBLANK('2. Collected Data'!M55),ISBLANK('2. Collected Data'!M155)),"",('2. Collected Data'!M155-'2. Collected Data'!M55))</f>
        <v/>
      </c>
      <c r="J55" s="47" t="str">
        <f>IF(OR(ISBLANK('2. Collected Data'!N55),ISBLANK('2. Collected Data'!N155)),"",('2. Collected Data'!N155-'2. Collected Data'!N55))</f>
        <v/>
      </c>
      <c r="K55" s="47" t="str">
        <f>IF(OR(ISBLANK('2. Collected Data'!O55),ISBLANK('2. Collected Data'!O155)),"",('2. Collected Data'!O155-'2. Collected Data'!O55))</f>
        <v/>
      </c>
      <c r="L55" s="47" t="str">
        <f>IF(OR(ISBLANK('2. Collected Data'!P55),ISBLANK('2. Collected Data'!P155)),"",('2. Collected Data'!P155-'2. Collected Data'!P55))</f>
        <v/>
      </c>
      <c r="M55" s="47" t="str">
        <f>IF(OR(ISBLANK('2. Collected Data'!Q55),ISBLANK('2. Collected Data'!Q155)),"",('2. Collected Data'!Q155-'2. Collected Data'!Q55))</f>
        <v/>
      </c>
      <c r="N55" s="47" t="str">
        <f>IF(OR(ISBLANK('2. Collected Data'!R55),ISBLANK('2. Collected Data'!R155)),"",('2. Collected Data'!R155-'2. Collected Data'!R55))</f>
        <v/>
      </c>
      <c r="O55" s="47" t="str">
        <f>IF(OR(ISBLANK('2. Collected Data'!S55),ISBLANK('2. Collected Data'!S155)),"",('2. Collected Data'!S155-'2. Collected Data'!S55))</f>
        <v/>
      </c>
      <c r="P55" s="47" t="str">
        <f>IF(OR(ISBLANK('2. Collected Data'!T55),ISBLANK('2. Collected Data'!T155)),"",('2. Collected Data'!T155-'2. Collected Data'!T55))</f>
        <v/>
      </c>
      <c r="Q55" s="47" t="str">
        <f>IF(OR(ISBLANK('2. Collected Data'!U55),ISBLANK('2. Collected Data'!U155)),"",('2. Collected Data'!U155-'2. Collected Data'!U55))</f>
        <v/>
      </c>
      <c r="R55" s="47" t="str">
        <f>IF(OR(ISBLANK('2. Collected Data'!V55),ISBLANK('2. Collected Data'!V155)),"",('2. Collected Data'!V155-'2. Collected Data'!V55))</f>
        <v/>
      </c>
      <c r="S55" s="47" t="str">
        <f>IF(OR(ISBLANK('2. Collected Data'!W55),ISBLANK('2. Collected Data'!W155)),"",('2. Collected Data'!W155-'2. Collected Data'!W55))</f>
        <v/>
      </c>
      <c r="T55" s="47" t="str">
        <f>IF(OR(ISBLANK('2. Collected Data'!X55),ISBLANK('2. Collected Data'!X155)),"",('2. Collected Data'!X155-'2. Collected Data'!X55))</f>
        <v/>
      </c>
      <c r="U55" s="47" t="str">
        <f>IF(OR(ISBLANK('2. Collected Data'!Y55),ISBLANK('2. Collected Data'!Y155)),"",('2. Collected Data'!Y155-'2. Collected Data'!Y55))</f>
        <v/>
      </c>
      <c r="V55" s="47" t="str">
        <f>IF(OR(ISBLANK('2. Collected Data'!Z55),ISBLANK('2. Collected Data'!Z155)),"",('2. Collected Data'!Z155-'2. Collected Data'!Z55))</f>
        <v/>
      </c>
      <c r="W55" s="80" t="str">
        <f>IF(OR(ISBLANK('2. Collected Data'!AA55),ISBLANK('2. Collected Data'!AA155)),"",('2. Collected Data'!AA155-'2. Collected Data'!AA55))</f>
        <v/>
      </c>
      <c r="X55" s="80" t="str">
        <f>IF(OR(ISBLANK('2. Collected Data'!AB55),ISBLANK('2. Collected Data'!AB155)),"",('2. Collected Data'!AB155-'2. Collected Data'!AB55))</f>
        <v/>
      </c>
      <c r="Y55" s="80" t="str">
        <f>IF(OR(ISBLANK('2. Collected Data'!AC55),ISBLANK('2. Collected Data'!AC155)),"",('2. Collected Data'!AC155-'2. Collected Data'!AC55))</f>
        <v/>
      </c>
      <c r="Z55" s="47" t="str">
        <f>IF(OR(ISBLANK('2. Collected Data'!AD55),ISBLANK('2. Collected Data'!AD155)),"",('2. Collected Data'!AD155-'2. Collected Data'!AD55))</f>
        <v/>
      </c>
      <c r="AA55" s="47" t="str">
        <f>IF(OR(ISBLANK('2. Collected Data'!AE55),ISBLANK('2. Collected Data'!AE155)),"",('2. Collected Data'!AE155-'2. Collected Data'!AE55))</f>
        <v/>
      </c>
      <c r="AB55" s="47" t="str">
        <f>IF(OR(ISBLANK('2. Collected Data'!AF55),ISBLANK('2. Collected Data'!AF155)),"",('2. Collected Data'!AF155-'2. Collected Data'!AF55))</f>
        <v/>
      </c>
      <c r="AC55" s="85" t="str">
        <f>IF(OR(ISBLANK('2. Collected Data'!AG55),ISBLANK('2. Collected Data'!AG155)),"",('2. Collected Data'!AG155-'2. Collected Data'!AG55))</f>
        <v/>
      </c>
      <c r="AD55" s="88"/>
      <c r="AE55" s="121" t="str">
        <f>IF(OR(ISBLANK('2. Collected Data'!AI55),ISBLANK('2. Collected Data'!AI155)),"",('2. Collected Data'!AI155-'2. Collected Data'!AI55))</f>
        <v/>
      </c>
      <c r="AF55" s="47" t="str">
        <f>IF(OR(ISBLANK('2. Collected Data'!AJ55),ISBLANK('2. Collected Data'!AJ155)),"",('2. Collected Data'!AJ155-'2. Collected Data'!AJ55))</f>
        <v/>
      </c>
      <c r="AG55" s="47" t="str">
        <f>IF(OR(ISBLANK('2. Collected Data'!AK55),ISBLANK('2. Collected Data'!AK155)),"",('2. Collected Data'!AK155-'2. Collected Data'!AK55))</f>
        <v/>
      </c>
      <c r="AH55" s="47" t="str">
        <f>IF(OR(ISBLANK('2. Collected Data'!AL55),ISBLANK('2. Collected Data'!AL155)),"",('2. Collected Data'!AL155-'2. Collected Data'!AL55))</f>
        <v/>
      </c>
      <c r="AI55" s="47" t="str">
        <f>IF(OR(ISBLANK('2. Collected Data'!AM55),ISBLANK('2. Collected Data'!AM155)),"",('2. Collected Data'!AM155-'2. Collected Data'!AM55))</f>
        <v/>
      </c>
      <c r="AJ55" s="122"/>
      <c r="AK55" s="47" t="str">
        <f>IF(OR(ISBLANK('2. Collected Data'!AO55),ISBLANK('2. Collected Data'!AO155)),"",('2. Collected Data'!AO155-'2. Collected Data'!AO55))</f>
        <v/>
      </c>
      <c r="AL55" s="47" t="str">
        <f>IF(OR(ISBLANK('2. Collected Data'!AP55),ISBLANK('2. Collected Data'!AP155)),"",('2. Collected Data'!AP155-'2. Collected Data'!AP55))</f>
        <v/>
      </c>
      <c r="AM55" s="47" t="str">
        <f>IF(OR(ISBLANK('2. Collected Data'!AQ55),ISBLANK('2. Collected Data'!AQ155)),"",('2. Collected Data'!AQ155-'2. Collected Data'!AQ55))</f>
        <v/>
      </c>
      <c r="AN55" s="47" t="str">
        <f>IF(OR(ISBLANK('2. Collected Data'!AR55),ISBLANK('2. Collected Data'!AR155)),"",('2. Collected Data'!AR155-'2. Collected Data'!AR55))</f>
        <v/>
      </c>
      <c r="AO55" s="47" t="str">
        <f>IF(OR(ISBLANK('2. Collected Data'!AS55),ISBLANK('2. Collected Data'!AS155)),"",('2. Collected Data'!AS155-'2. Collected Data'!AS55))</f>
        <v/>
      </c>
      <c r="AP55" s="47" t="str">
        <f>IF(OR(ISBLANK('2. Collected Data'!AT55),ISBLANK('2. Collected Data'!AT155)),"",('2. Collected Data'!AT155-'2. Collected Data'!AT55))</f>
        <v/>
      </c>
      <c r="AQ55" s="85" t="str">
        <f>IF(OR(ISBLANK('2. Collected Data'!AU55),ISBLANK('2. Collected Data'!AU155)),"",('2. Collected Data'!AU155-'2. Collected Data'!AU55))</f>
        <v/>
      </c>
      <c r="AR55" s="88"/>
      <c r="AS55" s="80" t="str">
        <f>IF(OR(ISBLANK('2. Collected Data'!AW55),ISBLANK('2. Collected Data'!AW155)),"",('2. Collected Data'!AW155-'2. Collected Data'!AW55))</f>
        <v/>
      </c>
      <c r="AT55" s="80" t="str">
        <f>IF(OR(ISBLANK('2. Collected Data'!AX55),ISBLANK('2. Collected Data'!AX155)),"",('2. Collected Data'!AX155-'2. Collected Data'!AX55))</f>
        <v/>
      </c>
      <c r="AU55" s="50"/>
      <c r="AV55" s="91"/>
      <c r="AW55" s="88"/>
      <c r="AX55" s="78" t="str">
        <f>IF(OR(ISBLANK('2. Collected Data'!BB55),ISBLANK('2. Collected Data'!BB155)),"",('2. Collected Data'!BB155-'2. Collected Data'!BB55))</f>
        <v/>
      </c>
      <c r="AY55" s="75" t="str">
        <f>IF(OR(ISBLANK('2. Collected Data'!BC55),ISBLANK('2. Collected Data'!BC155)),"",('2. Collected Data'!BC155-'2. Collected Data'!BC55))</f>
        <v/>
      </c>
      <c r="AZ55" s="75" t="str">
        <f>IF(OR(ISBLANK('2. Collected Data'!BD55),ISBLANK('2. Collected Data'!BD155)),"",('2. Collected Data'!BD155-'2. Collected Data'!BD55))</f>
        <v/>
      </c>
      <c r="BA55" s="75" t="str">
        <f>IF(OR(ISBLANK('2. Collected Data'!BE55),ISBLANK('2. Collected Data'!BE155)),"",('2. Collected Data'!BE155-'2. Collected Data'!BE55))</f>
        <v/>
      </c>
      <c r="BB55" s="75" t="str">
        <f>IF(OR(ISBLANK('2. Collected Data'!BF55),ISBLANK('2. Collected Data'!BF155)),"",('2. Collected Data'!BF155-'2. Collected Data'!BF55))</f>
        <v/>
      </c>
      <c r="BC55" s="50"/>
      <c r="BD55" s="78" t="str">
        <f>IF(OR(ISBLANK('2. Collected Data'!BH55),ISBLANK('2. Collected Data'!BH155)),"",('2. Collected Data'!BH155-'2. Collected Data'!BH55))</f>
        <v/>
      </c>
      <c r="BE55" s="130"/>
      <c r="BF55" s="213"/>
    </row>
    <row r="56" spans="1:58" s="51" customFormat="1" ht="11.25" customHeight="1" x14ac:dyDescent="0.15">
      <c r="A56" s="89" t="s">
        <v>358</v>
      </c>
      <c r="B56" s="172"/>
      <c r="C56" s="52" t="str">
        <f>IF(OR(ISBLANK('2. Collected Data'!G56),ISBLANK('2. Collected Data'!G156)),"",('2. Collected Data'!G156-'2. Collected Data'!G56))</f>
        <v/>
      </c>
      <c r="D56" s="47">
        <f>IF(OR(ISBLANK('2. Collected Data'!H56),ISBLANK('2. Collected Data'!H156)),"",('2. Collected Data'!H156-'2. Collected Data'!H56))</f>
        <v>-1000</v>
      </c>
      <c r="E56" s="47">
        <f>IF(OR(ISBLANK('2. Collected Data'!I56),ISBLANK('2. Collected Data'!I156)),"",('2. Collected Data'!I156-'2. Collected Data'!I56))</f>
        <v>1211</v>
      </c>
      <c r="F56" s="47">
        <f>IF(OR(ISBLANK('2. Collected Data'!J56),ISBLANK('2. Collected Data'!J156)),"",('2. Collected Data'!J156-'2. Collected Data'!J56))</f>
        <v>-2</v>
      </c>
      <c r="G56" s="47">
        <f>IF(OR(ISBLANK('2. Collected Data'!K56),ISBLANK('2. Collected Data'!K156)),"",('2. Collected Data'!K156-'2. Collected Data'!K56))</f>
        <v>3</v>
      </c>
      <c r="H56" s="47" t="str">
        <f>IF(OR(ISBLANK('2. Collected Data'!L56),ISBLANK('2. Collected Data'!L156)),"",('2. Collected Data'!L156-'2. Collected Data'!L56))</f>
        <v/>
      </c>
      <c r="I56" s="47" t="str">
        <f>IF(OR(ISBLANK('2. Collected Data'!M56),ISBLANK('2. Collected Data'!M156)),"",('2. Collected Data'!M156-'2. Collected Data'!M56))</f>
        <v/>
      </c>
      <c r="J56" s="47" t="str">
        <f>IF(OR(ISBLANK('2. Collected Data'!N56),ISBLANK('2. Collected Data'!N156)),"",('2. Collected Data'!N156-'2. Collected Data'!N56))</f>
        <v/>
      </c>
      <c r="K56" s="47">
        <f>IF(OR(ISBLANK('2. Collected Data'!O56),ISBLANK('2. Collected Data'!O156)),"",('2. Collected Data'!O156-'2. Collected Data'!O56))</f>
        <v>-77</v>
      </c>
      <c r="L56" s="47" t="str">
        <f>IF(OR(ISBLANK('2. Collected Data'!P56),ISBLANK('2. Collected Data'!P156)),"",('2. Collected Data'!P156-'2. Collected Data'!P56))</f>
        <v/>
      </c>
      <c r="M56" s="47" t="str">
        <f>IF(OR(ISBLANK('2. Collected Data'!Q56),ISBLANK('2. Collected Data'!Q156)),"",('2. Collected Data'!Q156-'2. Collected Data'!Q56))</f>
        <v/>
      </c>
      <c r="N56" s="47" t="str">
        <f>IF(OR(ISBLANK('2. Collected Data'!R56),ISBLANK('2. Collected Data'!R156)),"",('2. Collected Data'!R156-'2. Collected Data'!R56))</f>
        <v/>
      </c>
      <c r="O56" s="47" t="str">
        <f>IF(OR(ISBLANK('2. Collected Data'!S56),ISBLANK('2. Collected Data'!S156)),"",('2. Collected Data'!S156-'2. Collected Data'!S56))</f>
        <v/>
      </c>
      <c r="P56" s="47" t="str">
        <f>IF(OR(ISBLANK('2. Collected Data'!T56),ISBLANK('2. Collected Data'!T156)),"",('2. Collected Data'!T156-'2. Collected Data'!T56))</f>
        <v/>
      </c>
      <c r="Q56" s="47" t="str">
        <f>IF(OR(ISBLANK('2. Collected Data'!U56),ISBLANK('2. Collected Data'!U156)),"",('2. Collected Data'!U156-'2. Collected Data'!U56))</f>
        <v/>
      </c>
      <c r="R56" s="47" t="str">
        <f>IF(OR(ISBLANK('2. Collected Data'!V56),ISBLANK('2. Collected Data'!V156)),"",('2. Collected Data'!V156-'2. Collected Data'!V56))</f>
        <v/>
      </c>
      <c r="S56" s="47" t="str">
        <f>IF(OR(ISBLANK('2. Collected Data'!W56),ISBLANK('2. Collected Data'!W156)),"",('2. Collected Data'!W156-'2. Collected Data'!W56))</f>
        <v/>
      </c>
      <c r="T56" s="47" t="str">
        <f>IF(OR(ISBLANK('2. Collected Data'!X56),ISBLANK('2. Collected Data'!X156)),"",('2. Collected Data'!X156-'2. Collected Data'!X56))</f>
        <v/>
      </c>
      <c r="U56" s="47" t="str">
        <f>IF(OR(ISBLANK('2. Collected Data'!Y56),ISBLANK('2. Collected Data'!Y156)),"",('2. Collected Data'!Y156-'2. Collected Data'!Y56))</f>
        <v/>
      </c>
      <c r="V56" s="47">
        <f>IF(OR(ISBLANK('2. Collected Data'!Z56),ISBLANK('2. Collected Data'!Z156)),"",('2. Collected Data'!Z156-'2. Collected Data'!Z56))</f>
        <v>0</v>
      </c>
      <c r="W56" s="80">
        <f>IF(OR(ISBLANK('2. Collected Data'!AA56),ISBLANK('2. Collected Data'!AA156)),"",('2. Collected Data'!AA156-'2. Collected Data'!AA56))</f>
        <v>-4.9999999999999933E-2</v>
      </c>
      <c r="X56" s="80">
        <f>IF(OR(ISBLANK('2. Collected Data'!AB56),ISBLANK('2. Collected Data'!AB156)),"",('2. Collected Data'!AB156-'2. Collected Data'!AB56))</f>
        <v>0.05</v>
      </c>
      <c r="Y56" s="80">
        <f>IF(OR(ISBLANK('2. Collected Data'!AC56),ISBLANK('2. Collected Data'!AC156)),"",('2. Collected Data'!AC156-'2. Collected Data'!AC56))</f>
        <v>0</v>
      </c>
      <c r="Z56" s="47">
        <f>IF(OR(ISBLANK('2. Collected Data'!AD56),ISBLANK('2. Collected Data'!AD156)),"",('2. Collected Data'!AD156-'2. Collected Data'!AD56))</f>
        <v>-55</v>
      </c>
      <c r="AA56" s="47" t="str">
        <f>IF(OR(ISBLANK('2. Collected Data'!AE56),ISBLANK('2. Collected Data'!AE156)),"",('2. Collected Data'!AE156-'2. Collected Data'!AE56))</f>
        <v/>
      </c>
      <c r="AB56" s="47">
        <f>IF(OR(ISBLANK('2. Collected Data'!AF56),ISBLANK('2. Collected Data'!AF156)),"",('2. Collected Data'!AF156-'2. Collected Data'!AF56))</f>
        <v>301</v>
      </c>
      <c r="AC56" s="85">
        <f>IF(OR(ISBLANK('2. Collected Data'!AG56),ISBLANK('2. Collected Data'!AG156)),"",('2. Collected Data'!AG156-'2. Collected Data'!AG56))</f>
        <v>1228000</v>
      </c>
      <c r="AD56" s="88"/>
      <c r="AE56" s="121">
        <f>IF(OR(ISBLANK('2. Collected Data'!AI56),ISBLANK('2. Collected Data'!AI156)),"",('2. Collected Data'!AI156-'2. Collected Data'!AI56))</f>
        <v>-2645</v>
      </c>
      <c r="AF56" s="47" t="str">
        <f>IF(OR(ISBLANK('2. Collected Data'!AJ56),ISBLANK('2. Collected Data'!AJ156)),"",('2. Collected Data'!AJ156-'2. Collected Data'!AJ56))</f>
        <v/>
      </c>
      <c r="AG56" s="47" t="str">
        <f>IF(OR(ISBLANK('2. Collected Data'!AK56),ISBLANK('2. Collected Data'!AK156)),"",('2. Collected Data'!AK156-'2. Collected Data'!AK56))</f>
        <v/>
      </c>
      <c r="AH56" s="47" t="str">
        <f>IF(OR(ISBLANK('2. Collected Data'!AL56),ISBLANK('2. Collected Data'!AL156)),"",('2. Collected Data'!AL156-'2. Collected Data'!AL56))</f>
        <v/>
      </c>
      <c r="AI56" s="47" t="str">
        <f>IF(OR(ISBLANK('2. Collected Data'!AM56),ISBLANK('2. Collected Data'!AM156)),"",('2. Collected Data'!AM156-'2. Collected Data'!AM56))</f>
        <v/>
      </c>
      <c r="AJ56" s="122"/>
      <c r="AK56" s="47" t="str">
        <f>IF(OR(ISBLANK('2. Collected Data'!AO56),ISBLANK('2. Collected Data'!AO156)),"",('2. Collected Data'!AO156-'2. Collected Data'!AO56))</f>
        <v/>
      </c>
      <c r="AL56" s="47" t="str">
        <f>IF(OR(ISBLANK('2. Collected Data'!AP56),ISBLANK('2. Collected Data'!AP156)),"",('2. Collected Data'!AP156-'2. Collected Data'!AP56))</f>
        <v/>
      </c>
      <c r="AM56" s="47" t="str">
        <f>IF(OR(ISBLANK('2. Collected Data'!AQ56),ISBLANK('2. Collected Data'!AQ156)),"",('2. Collected Data'!AQ156-'2. Collected Data'!AQ56))</f>
        <v/>
      </c>
      <c r="AN56" s="47" t="str">
        <f>IF(OR(ISBLANK('2. Collected Data'!AR56),ISBLANK('2. Collected Data'!AR156)),"",('2. Collected Data'!AR156-'2. Collected Data'!AR56))</f>
        <v/>
      </c>
      <c r="AO56" s="47" t="str">
        <f>IF(OR(ISBLANK('2. Collected Data'!AS56),ISBLANK('2. Collected Data'!AS156)),"",('2. Collected Data'!AS156-'2. Collected Data'!AS56))</f>
        <v/>
      </c>
      <c r="AP56" s="47" t="str">
        <f>IF(OR(ISBLANK('2. Collected Data'!AT56),ISBLANK('2. Collected Data'!AT156)),"",('2. Collected Data'!AT156-'2. Collected Data'!AT56))</f>
        <v/>
      </c>
      <c r="AQ56" s="85" t="str">
        <f>IF(OR(ISBLANK('2. Collected Data'!AU56),ISBLANK('2. Collected Data'!AU156)),"",('2. Collected Data'!AU156-'2. Collected Data'!AU56))</f>
        <v/>
      </c>
      <c r="AR56" s="88"/>
      <c r="AS56" s="80">
        <f>IF(OR(ISBLANK('2. Collected Data'!AW56),ISBLANK('2. Collected Data'!AW156)),"",('2. Collected Data'!AW156-'2. Collected Data'!AW56))</f>
        <v>0</v>
      </c>
      <c r="AT56" s="80">
        <f>IF(OR(ISBLANK('2. Collected Data'!AX56),ISBLANK('2. Collected Data'!AX156)),"",('2. Collected Data'!AX156-'2. Collected Data'!AX56))</f>
        <v>0</v>
      </c>
      <c r="AU56" s="50"/>
      <c r="AV56" s="91"/>
      <c r="AW56" s="88"/>
      <c r="AX56" s="78" t="str">
        <f>IF(OR(ISBLANK('2. Collected Data'!BB56),ISBLANK('2. Collected Data'!BB156)),"",('2. Collected Data'!BB156-'2. Collected Data'!BB56))</f>
        <v/>
      </c>
      <c r="AY56" s="75" t="str">
        <f>IF(OR(ISBLANK('2. Collected Data'!BC56),ISBLANK('2. Collected Data'!BC156)),"",('2. Collected Data'!BC156-'2. Collected Data'!BC56))</f>
        <v/>
      </c>
      <c r="AZ56" s="75" t="str">
        <f>IF(OR(ISBLANK('2. Collected Data'!BD56),ISBLANK('2. Collected Data'!BD156)),"",('2. Collected Data'!BD156-'2. Collected Data'!BD56))</f>
        <v/>
      </c>
      <c r="BA56" s="75" t="str">
        <f>IF(OR(ISBLANK('2. Collected Data'!BE56),ISBLANK('2. Collected Data'!BE156)),"",('2. Collected Data'!BE156-'2. Collected Data'!BE56))</f>
        <v/>
      </c>
      <c r="BB56" s="75" t="str">
        <f>IF(OR(ISBLANK('2. Collected Data'!BF56),ISBLANK('2. Collected Data'!BF156)),"",('2. Collected Data'!BF156-'2. Collected Data'!BF56))</f>
        <v/>
      </c>
      <c r="BC56" s="50"/>
      <c r="BD56" s="78">
        <f>IF(OR(ISBLANK('2. Collected Data'!BH56),ISBLANK('2. Collected Data'!BH156)),"",('2. Collected Data'!BH156-'2. Collected Data'!BH56))</f>
        <v>36</v>
      </c>
      <c r="BE56" s="130"/>
      <c r="BF56" s="213"/>
    </row>
    <row r="57" spans="1:58" s="51" customFormat="1" ht="11.25" customHeight="1" x14ac:dyDescent="0.15">
      <c r="A57" s="89" t="s">
        <v>359</v>
      </c>
      <c r="B57" s="172"/>
      <c r="C57" s="52">
        <f>IF(OR(ISBLANK('2. Collected Data'!G57),ISBLANK('2. Collected Data'!G157)),"",('2. Collected Data'!G157-'2. Collected Data'!G57))</f>
        <v>7500</v>
      </c>
      <c r="D57" s="47">
        <f>IF(OR(ISBLANK('2. Collected Data'!H57),ISBLANK('2. Collected Data'!H157)),"",('2. Collected Data'!H157-'2. Collected Data'!H57))</f>
        <v>-20</v>
      </c>
      <c r="E57" s="47">
        <f>IF(OR(ISBLANK('2. Collected Data'!I57),ISBLANK('2. Collected Data'!I157)),"",('2. Collected Data'!I157-'2. Collected Data'!I57))</f>
        <v>58</v>
      </c>
      <c r="F57" s="47">
        <f>IF(OR(ISBLANK('2. Collected Data'!J57),ISBLANK('2. Collected Data'!J157)),"",('2. Collected Data'!J157-'2. Collected Data'!J57))</f>
        <v>0</v>
      </c>
      <c r="G57" s="47">
        <f>IF(OR(ISBLANK('2. Collected Data'!K57),ISBLANK('2. Collected Data'!K157)),"",('2. Collected Data'!K157-'2. Collected Data'!K57))</f>
        <v>0</v>
      </c>
      <c r="H57" s="47">
        <f>IF(OR(ISBLANK('2. Collected Data'!L57),ISBLANK('2. Collected Data'!L157)),"",('2. Collected Data'!L157-'2. Collected Data'!L57))</f>
        <v>0</v>
      </c>
      <c r="I57" s="47">
        <f>IF(OR(ISBLANK('2. Collected Data'!M57),ISBLANK('2. Collected Data'!M157)),"",('2. Collected Data'!M157-'2. Collected Data'!M57))</f>
        <v>0</v>
      </c>
      <c r="J57" s="47">
        <f>IF(OR(ISBLANK('2. Collected Data'!N57),ISBLANK('2. Collected Data'!N157)),"",('2. Collected Data'!N157-'2. Collected Data'!N57))</f>
        <v>0</v>
      </c>
      <c r="K57" s="47">
        <f>IF(OR(ISBLANK('2. Collected Data'!O57),ISBLANK('2. Collected Data'!O157)),"",('2. Collected Data'!O157-'2. Collected Data'!O57))</f>
        <v>0</v>
      </c>
      <c r="L57" s="47">
        <f>IF(OR(ISBLANK('2. Collected Data'!P57),ISBLANK('2. Collected Data'!P157)),"",('2. Collected Data'!P157-'2. Collected Data'!P57))</f>
        <v>0</v>
      </c>
      <c r="M57" s="47">
        <f>IF(OR(ISBLANK('2. Collected Data'!Q57),ISBLANK('2. Collected Data'!Q157)),"",('2. Collected Data'!Q157-'2. Collected Data'!Q57))</f>
        <v>0</v>
      </c>
      <c r="N57" s="47">
        <f>IF(OR(ISBLANK('2. Collected Data'!R57),ISBLANK('2. Collected Data'!R157)),"",('2. Collected Data'!R157-'2. Collected Data'!R57))</f>
        <v>0</v>
      </c>
      <c r="O57" s="47">
        <f>IF(OR(ISBLANK('2. Collected Data'!S57),ISBLANK('2. Collected Data'!S157)),"",('2. Collected Data'!S157-'2. Collected Data'!S57))</f>
        <v>0</v>
      </c>
      <c r="P57" s="47">
        <f>IF(OR(ISBLANK('2. Collected Data'!T57),ISBLANK('2. Collected Data'!T157)),"",('2. Collected Data'!T157-'2. Collected Data'!T57))</f>
        <v>0</v>
      </c>
      <c r="Q57" s="47">
        <f>IF(OR(ISBLANK('2. Collected Data'!U57),ISBLANK('2. Collected Data'!U157)),"",('2. Collected Data'!U157-'2. Collected Data'!U57))</f>
        <v>0</v>
      </c>
      <c r="R57" s="47">
        <f>IF(OR(ISBLANK('2. Collected Data'!V57),ISBLANK('2. Collected Data'!V157)),"",('2. Collected Data'!V157-'2. Collected Data'!V57))</f>
        <v>0</v>
      </c>
      <c r="S57" s="47">
        <f>IF(OR(ISBLANK('2. Collected Data'!W57),ISBLANK('2. Collected Data'!W157)),"",('2. Collected Data'!W157-'2. Collected Data'!W57))</f>
        <v>0</v>
      </c>
      <c r="T57" s="47">
        <f>IF(OR(ISBLANK('2. Collected Data'!X57),ISBLANK('2. Collected Data'!X157)),"",('2. Collected Data'!X157-'2. Collected Data'!X57))</f>
        <v>0</v>
      </c>
      <c r="U57" s="47">
        <f>IF(OR(ISBLANK('2. Collected Data'!Y57),ISBLANK('2. Collected Data'!Y157)),"",('2. Collected Data'!Y157-'2. Collected Data'!Y57))</f>
        <v>0</v>
      </c>
      <c r="V57" s="47">
        <f>IF(OR(ISBLANK('2. Collected Data'!Z57),ISBLANK('2. Collected Data'!Z157)),"",('2. Collected Data'!Z157-'2. Collected Data'!Z57))</f>
        <v>-1</v>
      </c>
      <c r="W57" s="80">
        <f>IF(OR(ISBLANK('2. Collected Data'!AA57),ISBLANK('2. Collected Data'!AA157)),"",('2. Collected Data'!AA157-'2. Collected Data'!AA57))</f>
        <v>0</v>
      </c>
      <c r="X57" s="80">
        <f>IF(OR(ISBLANK('2. Collected Data'!AB57),ISBLANK('2. Collected Data'!AB157)),"",('2. Collected Data'!AB157-'2. Collected Data'!AB57))</f>
        <v>0</v>
      </c>
      <c r="Y57" s="80">
        <f>IF(OR(ISBLANK('2. Collected Data'!AC57),ISBLANK('2. Collected Data'!AC157)),"",('2. Collected Data'!AC157-'2. Collected Data'!AC57))</f>
        <v>0</v>
      </c>
      <c r="Z57" s="47">
        <f>IF(OR(ISBLANK('2. Collected Data'!AD57),ISBLANK('2. Collected Data'!AD157)),"",('2. Collected Data'!AD157-'2. Collected Data'!AD57))</f>
        <v>0</v>
      </c>
      <c r="AA57" s="47">
        <f>IF(OR(ISBLANK('2. Collected Data'!AE57),ISBLANK('2. Collected Data'!AE157)),"",('2. Collected Data'!AE157-'2. Collected Data'!AE57))</f>
        <v>0</v>
      </c>
      <c r="AB57" s="47">
        <f>IF(OR(ISBLANK('2. Collected Data'!AF57),ISBLANK('2. Collected Data'!AF157)),"",('2. Collected Data'!AF157-'2. Collected Data'!AF57))</f>
        <v>0</v>
      </c>
      <c r="AC57" s="85">
        <f>IF(OR(ISBLANK('2. Collected Data'!AG57),ISBLANK('2. Collected Data'!AG157)),"",('2. Collected Data'!AG157-'2. Collected Data'!AG57))</f>
        <v>0</v>
      </c>
      <c r="AD57" s="88"/>
      <c r="AE57" s="121">
        <f>IF(OR(ISBLANK('2. Collected Data'!AI57),ISBLANK('2. Collected Data'!AI157)),"",('2. Collected Data'!AI157-'2. Collected Data'!AI57))</f>
        <v>-194050</v>
      </c>
      <c r="AF57" s="47">
        <f>IF(OR(ISBLANK('2. Collected Data'!AJ57),ISBLANK('2. Collected Data'!AJ157)),"",('2. Collected Data'!AJ157-'2. Collected Data'!AJ57))</f>
        <v>0</v>
      </c>
      <c r="AG57" s="47">
        <f>IF(OR(ISBLANK('2. Collected Data'!AK57),ISBLANK('2. Collected Data'!AK157)),"",('2. Collected Data'!AK157-'2. Collected Data'!AK57))</f>
        <v>0</v>
      </c>
      <c r="AH57" s="47">
        <f>IF(OR(ISBLANK('2. Collected Data'!AL57),ISBLANK('2. Collected Data'!AL157)),"",('2. Collected Data'!AL157-'2. Collected Data'!AL57))</f>
        <v>-9419</v>
      </c>
      <c r="AI57" s="47">
        <f>IF(OR(ISBLANK('2. Collected Data'!AM57),ISBLANK('2. Collected Data'!AM157)),"",('2. Collected Data'!AM157-'2. Collected Data'!AM57))</f>
        <v>3560</v>
      </c>
      <c r="AJ57" s="122"/>
      <c r="AK57" s="47">
        <f>IF(OR(ISBLANK('2. Collected Data'!AO57),ISBLANK('2. Collected Data'!AO157)),"",('2. Collected Data'!AO157-'2. Collected Data'!AO57))</f>
        <v>0</v>
      </c>
      <c r="AL57" s="47">
        <f>IF(OR(ISBLANK('2. Collected Data'!AP57),ISBLANK('2. Collected Data'!AP157)),"",('2. Collected Data'!AP157-'2. Collected Data'!AP57))</f>
        <v>-5350</v>
      </c>
      <c r="AM57" s="47">
        <f>IF(OR(ISBLANK('2. Collected Data'!AQ57),ISBLANK('2. Collected Data'!AQ157)),"",('2. Collected Data'!AQ157-'2. Collected Data'!AQ57))</f>
        <v>-59015</v>
      </c>
      <c r="AN57" s="47" t="str">
        <f>IF(OR(ISBLANK('2. Collected Data'!AR57),ISBLANK('2. Collected Data'!AR157)),"",('2. Collected Data'!AR157-'2. Collected Data'!AR57))</f>
        <v/>
      </c>
      <c r="AO57" s="47">
        <f>IF(OR(ISBLANK('2. Collected Data'!AS57),ISBLANK('2. Collected Data'!AS157)),"",('2. Collected Data'!AS157-'2. Collected Data'!AS57))</f>
        <v>0</v>
      </c>
      <c r="AP57" s="47">
        <f>IF(OR(ISBLANK('2. Collected Data'!AT57),ISBLANK('2. Collected Data'!AT157)),"",('2. Collected Data'!AT157-'2. Collected Data'!AT57))</f>
        <v>0</v>
      </c>
      <c r="AQ57" s="85">
        <f>IF(OR(ISBLANK('2. Collected Data'!AU57),ISBLANK('2. Collected Data'!AU157)),"",('2. Collected Data'!AU157-'2. Collected Data'!AU57))</f>
        <v>0</v>
      </c>
      <c r="AR57" s="88"/>
      <c r="AS57" s="80">
        <f>IF(OR(ISBLANK('2. Collected Data'!AW57),ISBLANK('2. Collected Data'!AW157)),"",('2. Collected Data'!AW157-'2. Collected Data'!AW57))</f>
        <v>0.19999999999999996</v>
      </c>
      <c r="AT57" s="80">
        <f>IF(OR(ISBLANK('2. Collected Data'!AX57),ISBLANK('2. Collected Data'!AX157)),"",('2. Collected Data'!AX157-'2. Collected Data'!AX57))</f>
        <v>-0.2</v>
      </c>
      <c r="AU57" s="50"/>
      <c r="AV57" s="91"/>
      <c r="AW57" s="88"/>
      <c r="AX57" s="78">
        <f>IF(OR(ISBLANK('2. Collected Data'!BB57),ISBLANK('2. Collected Data'!BB157)),"",('2. Collected Data'!BB157-'2. Collected Data'!BB57))</f>
        <v>-2.4499999999999993</v>
      </c>
      <c r="AY57" s="75">
        <f>IF(OR(ISBLANK('2. Collected Data'!BC57),ISBLANK('2. Collected Data'!BC157)),"",('2. Collected Data'!BC157-'2. Collected Data'!BC57))</f>
        <v>-2214541</v>
      </c>
      <c r="AZ57" s="75">
        <f>IF(OR(ISBLANK('2. Collected Data'!BD57),ISBLANK('2. Collected Data'!BD157)),"",('2. Collected Data'!BD157-'2. Collected Data'!BD57))</f>
        <v>-1219295</v>
      </c>
      <c r="BA57" s="75">
        <f>IF(OR(ISBLANK('2. Collected Data'!BE57),ISBLANK('2. Collected Data'!BE157)),"",('2. Collected Data'!BE157-'2. Collected Data'!BE57))</f>
        <v>-2129981</v>
      </c>
      <c r="BB57" s="75">
        <f>IF(OR(ISBLANK('2. Collected Data'!BF57),ISBLANK('2. Collected Data'!BF157)),"",('2. Collected Data'!BF157-'2. Collected Data'!BF57))</f>
        <v>-5562166</v>
      </c>
      <c r="BC57" s="50"/>
      <c r="BD57" s="78">
        <f>IF(OR(ISBLANK('2. Collected Data'!BH57),ISBLANK('2. Collected Data'!BH157)),"",('2. Collected Data'!BH157-'2. Collected Data'!BH57))</f>
        <v>-2.4499999999999993</v>
      </c>
      <c r="BE57" s="130"/>
      <c r="BF57" s="213"/>
    </row>
    <row r="58" spans="1:58" s="177" customFormat="1" ht="11.25" customHeight="1" x14ac:dyDescent="0.15">
      <c r="A58" s="89" t="s">
        <v>147</v>
      </c>
      <c r="B58" s="172"/>
      <c r="C58" s="52">
        <f>IF(OR(ISBLANK('2. Collected Data'!G58),ISBLANK('2. Collected Data'!G158)),"",('2. Collected Data'!G158-'2. Collected Data'!G58))</f>
        <v>0</v>
      </c>
      <c r="D58" s="47">
        <f>IF(OR(ISBLANK('2. Collected Data'!H58),ISBLANK('2. Collected Data'!H158)),"",('2. Collected Data'!H158-'2. Collected Data'!H58))</f>
        <v>413</v>
      </c>
      <c r="E58" s="47">
        <f>IF(OR(ISBLANK('2. Collected Data'!I58),ISBLANK('2. Collected Data'!I158)),"",('2. Collected Data'!I158-'2. Collected Data'!I58))</f>
        <v>0</v>
      </c>
      <c r="F58" s="47">
        <f>IF(OR(ISBLANK('2. Collected Data'!J58),ISBLANK('2. Collected Data'!J158)),"",('2. Collected Data'!J158-'2. Collected Data'!J58))</f>
        <v>0</v>
      </c>
      <c r="G58" s="47">
        <f>IF(OR(ISBLANK('2. Collected Data'!K58),ISBLANK('2. Collected Data'!K158)),"",('2. Collected Data'!K158-'2. Collected Data'!K58))</f>
        <v>0</v>
      </c>
      <c r="H58" s="47">
        <f>IF(OR(ISBLANK('2. Collected Data'!L58),ISBLANK('2. Collected Data'!L158)),"",('2. Collected Data'!L158-'2. Collected Data'!L58))</f>
        <v>0</v>
      </c>
      <c r="I58" s="47">
        <f>IF(OR(ISBLANK('2. Collected Data'!M58),ISBLANK('2. Collected Data'!M158)),"",('2. Collected Data'!M158-'2. Collected Data'!M58))</f>
        <v>0</v>
      </c>
      <c r="J58" s="47">
        <f>IF(OR(ISBLANK('2. Collected Data'!N58),ISBLANK('2. Collected Data'!N158)),"",('2. Collected Data'!N158-'2. Collected Data'!N58))</f>
        <v>0</v>
      </c>
      <c r="K58" s="47">
        <f>IF(OR(ISBLANK('2. Collected Data'!O58),ISBLANK('2. Collected Data'!O158)),"",('2. Collected Data'!O158-'2. Collected Data'!O58))</f>
        <v>0</v>
      </c>
      <c r="L58" s="47">
        <f>IF(OR(ISBLANK('2. Collected Data'!P58),ISBLANK('2. Collected Data'!P158)),"",('2. Collected Data'!P158-'2. Collected Data'!P58))</f>
        <v>0</v>
      </c>
      <c r="M58" s="47">
        <f>IF(OR(ISBLANK('2. Collected Data'!Q58),ISBLANK('2. Collected Data'!Q158)),"",('2. Collected Data'!Q158-'2. Collected Data'!Q58))</f>
        <v>0</v>
      </c>
      <c r="N58" s="47">
        <f>IF(OR(ISBLANK('2. Collected Data'!R58),ISBLANK('2. Collected Data'!R158)),"",('2. Collected Data'!R158-'2. Collected Data'!R58))</f>
        <v>0</v>
      </c>
      <c r="O58" s="47">
        <f>IF(OR(ISBLANK('2. Collected Data'!S58),ISBLANK('2. Collected Data'!S158)),"",('2. Collected Data'!S158-'2. Collected Data'!S58))</f>
        <v>0</v>
      </c>
      <c r="P58" s="47">
        <f>IF(OR(ISBLANK('2. Collected Data'!T58),ISBLANK('2. Collected Data'!T158)),"",('2. Collected Data'!T158-'2. Collected Data'!T58))</f>
        <v>0</v>
      </c>
      <c r="Q58" s="47">
        <f>IF(OR(ISBLANK('2. Collected Data'!U58),ISBLANK('2. Collected Data'!U158)),"",('2. Collected Data'!U158-'2. Collected Data'!U58))</f>
        <v>0</v>
      </c>
      <c r="R58" s="47">
        <f>IF(OR(ISBLANK('2. Collected Data'!V58),ISBLANK('2. Collected Data'!V158)),"",('2. Collected Data'!V158-'2. Collected Data'!V58))</f>
        <v>0</v>
      </c>
      <c r="S58" s="47">
        <f>IF(OR(ISBLANK('2. Collected Data'!W58),ISBLANK('2. Collected Data'!W158)),"",('2. Collected Data'!W158-'2. Collected Data'!W58))</f>
        <v>0</v>
      </c>
      <c r="T58" s="47">
        <f>IF(OR(ISBLANK('2. Collected Data'!X58),ISBLANK('2. Collected Data'!X158)),"",('2. Collected Data'!X158-'2. Collected Data'!X58))</f>
        <v>0</v>
      </c>
      <c r="U58" s="47">
        <f>IF(OR(ISBLANK('2. Collected Data'!Y58),ISBLANK('2. Collected Data'!Y158)),"",('2. Collected Data'!Y158-'2. Collected Data'!Y58))</f>
        <v>0</v>
      </c>
      <c r="V58" s="47">
        <f>IF(OR(ISBLANK('2. Collected Data'!Z58),ISBLANK('2. Collected Data'!Z158)),"",('2. Collected Data'!Z158-'2. Collected Data'!Z58))</f>
        <v>0</v>
      </c>
      <c r="W58" s="80">
        <f>IF(OR(ISBLANK('2. Collected Data'!AA58),ISBLANK('2. Collected Data'!AA158)),"",('2. Collected Data'!AA158-'2. Collected Data'!AA58))</f>
        <v>0</v>
      </c>
      <c r="X58" s="80">
        <f>IF(OR(ISBLANK('2. Collected Data'!AB58),ISBLANK('2. Collected Data'!AB158)),"",('2. Collected Data'!AB158-'2. Collected Data'!AB58))</f>
        <v>0</v>
      </c>
      <c r="Y58" s="80">
        <f>IF(OR(ISBLANK('2. Collected Data'!AC58),ISBLANK('2. Collected Data'!AC158)),"",('2. Collected Data'!AC158-'2. Collected Data'!AC58))</f>
        <v>0</v>
      </c>
      <c r="Z58" s="47">
        <f>IF(OR(ISBLANK('2. Collected Data'!AD58),ISBLANK('2. Collected Data'!AD158)),"",('2. Collected Data'!AD158-'2. Collected Data'!AD58))</f>
        <v>0</v>
      </c>
      <c r="AA58" s="47">
        <f>IF(OR(ISBLANK('2. Collected Data'!AE58),ISBLANK('2. Collected Data'!AE158)),"",('2. Collected Data'!AE158-'2. Collected Data'!AE58))</f>
        <v>0</v>
      </c>
      <c r="AB58" s="47">
        <f>IF(OR(ISBLANK('2. Collected Data'!AF58),ISBLANK('2. Collected Data'!AF158)),"",('2. Collected Data'!AF158-'2. Collected Data'!AF58))</f>
        <v>0</v>
      </c>
      <c r="AC58" s="85">
        <f>IF(OR(ISBLANK('2. Collected Data'!AG58),ISBLANK('2. Collected Data'!AG158)),"",('2. Collected Data'!AG158-'2. Collected Data'!AG58))</f>
        <v>0</v>
      </c>
      <c r="AD58" s="88"/>
      <c r="AE58" s="121">
        <f>IF(OR(ISBLANK('2. Collected Data'!AI58),ISBLANK('2. Collected Data'!AI158)),"",('2. Collected Data'!AI158-'2. Collected Data'!AI58))</f>
        <v>-60561</v>
      </c>
      <c r="AF58" s="47">
        <f>IF(OR(ISBLANK('2. Collected Data'!AJ58),ISBLANK('2. Collected Data'!AJ158)),"",('2. Collected Data'!AJ158-'2. Collected Data'!AJ58))</f>
        <v>0</v>
      </c>
      <c r="AG58" s="47">
        <f>IF(OR(ISBLANK('2. Collected Data'!AK58),ISBLANK('2. Collected Data'!AK158)),"",('2. Collected Data'!AK158-'2. Collected Data'!AK58))</f>
        <v>0</v>
      </c>
      <c r="AH58" s="47">
        <f>IF(OR(ISBLANK('2. Collected Data'!AL58),ISBLANK('2. Collected Data'!AL158)),"",('2. Collected Data'!AL158-'2. Collected Data'!AL58))</f>
        <v>-3566</v>
      </c>
      <c r="AI58" s="47" t="str">
        <f>IF(OR(ISBLANK('2. Collected Data'!AM58),ISBLANK('2. Collected Data'!AM158)),"",('2. Collected Data'!AM158-'2. Collected Data'!AM58))</f>
        <v/>
      </c>
      <c r="AJ58" s="122"/>
      <c r="AK58" s="47">
        <f>IF(OR(ISBLANK('2. Collected Data'!AO58),ISBLANK('2. Collected Data'!AO158)),"",('2. Collected Data'!AO158-'2. Collected Data'!AO58))</f>
        <v>-1134440</v>
      </c>
      <c r="AL58" s="47">
        <f>IF(OR(ISBLANK('2. Collected Data'!AP58),ISBLANK('2. Collected Data'!AP158)),"",('2. Collected Data'!AP158-'2. Collected Data'!AP58))</f>
        <v>0</v>
      </c>
      <c r="AM58" s="47">
        <f>IF(OR(ISBLANK('2. Collected Data'!AQ58),ISBLANK('2. Collected Data'!AQ158)),"",('2. Collected Data'!AQ158-'2. Collected Data'!AQ58))</f>
        <v>0</v>
      </c>
      <c r="AN58" s="47">
        <f>IF(OR(ISBLANK('2. Collected Data'!AR58),ISBLANK('2. Collected Data'!AR158)),"",('2. Collected Data'!AR158-'2. Collected Data'!AR58))</f>
        <v>0</v>
      </c>
      <c r="AO58" s="47" t="str">
        <f>IF(OR(ISBLANK('2. Collected Data'!AS58),ISBLANK('2. Collected Data'!AS158)),"",('2. Collected Data'!AS158-'2. Collected Data'!AS58))</f>
        <v/>
      </c>
      <c r="AP58" s="47" t="str">
        <f>IF(OR(ISBLANK('2. Collected Data'!AT58),ISBLANK('2. Collected Data'!AT158)),"",('2. Collected Data'!AT158-'2. Collected Data'!AT58))</f>
        <v/>
      </c>
      <c r="AQ58" s="85">
        <f>IF(OR(ISBLANK('2. Collected Data'!AU58),ISBLANK('2. Collected Data'!AU158)),"",('2. Collected Data'!AU158-'2. Collected Data'!AU58))</f>
        <v>-55689</v>
      </c>
      <c r="AR58" s="88"/>
      <c r="AS58" s="80">
        <f>IF(OR(ISBLANK('2. Collected Data'!AW58),ISBLANK('2. Collected Data'!AW158)),"",('2. Collected Data'!AW158-'2. Collected Data'!AW58))</f>
        <v>-2.9999999999999916E-2</v>
      </c>
      <c r="AT58" s="80">
        <f>IF(OR(ISBLANK('2. Collected Data'!AX58),ISBLANK('2. Collected Data'!AX158)),"",('2. Collected Data'!AX158-'2. Collected Data'!AX58))</f>
        <v>3.0000000000000006E-2</v>
      </c>
      <c r="AU58" s="50"/>
      <c r="AV58" s="91"/>
      <c r="AW58" s="88"/>
      <c r="AX58" s="78">
        <f>IF(OR(ISBLANK('2. Collected Data'!BB58),ISBLANK('2. Collected Data'!BB158)),"",('2. Collected Data'!BB158-'2. Collected Data'!BB58))</f>
        <v>1.3100000000000023</v>
      </c>
      <c r="AY58" s="75">
        <f>IF(OR(ISBLANK('2. Collected Data'!BC58),ISBLANK('2. Collected Data'!BC158)),"",('2. Collected Data'!BC158-'2. Collected Data'!BC58))</f>
        <v>-3093891</v>
      </c>
      <c r="AZ58" s="75">
        <f>IF(OR(ISBLANK('2. Collected Data'!BD58),ISBLANK('2. Collected Data'!BD158)),"",('2. Collected Data'!BD158-'2. Collected Data'!BD58))</f>
        <v>-6267091</v>
      </c>
      <c r="BA58" s="75">
        <f>IF(OR(ISBLANK('2. Collected Data'!BE58),ISBLANK('2. Collected Data'!BE158)),"",('2. Collected Data'!BE158-'2. Collected Data'!BE58))</f>
        <v>-5471588</v>
      </c>
      <c r="BB58" s="75">
        <f>IF(OR(ISBLANK('2. Collected Data'!BF58),ISBLANK('2. Collected Data'!BF158)),"",('2. Collected Data'!BF158-'2. Collected Data'!BF58))</f>
        <v>-14832579</v>
      </c>
      <c r="BC58" s="50"/>
      <c r="BD58" s="78">
        <f>IF(OR(ISBLANK('2. Collected Data'!BH58),ISBLANK('2. Collected Data'!BH158)),"",('2. Collected Data'!BH158-'2. Collected Data'!BH58))</f>
        <v>9.4399999999999977</v>
      </c>
      <c r="BE58" s="130"/>
      <c r="BF58" s="213"/>
    </row>
    <row r="59" spans="1:58" s="177" customFormat="1" ht="11.25" customHeight="1" x14ac:dyDescent="0.15">
      <c r="A59" s="89" t="s">
        <v>360</v>
      </c>
      <c r="B59" s="172"/>
      <c r="C59" s="52">
        <f>IF(OR(ISBLANK('2. Collected Data'!G59),ISBLANK('2. Collected Data'!G159)),"",('2. Collected Data'!G159-'2. Collected Data'!G59))</f>
        <v>-3338</v>
      </c>
      <c r="D59" s="47">
        <f>IF(OR(ISBLANK('2. Collected Data'!H59),ISBLANK('2. Collected Data'!H159)),"",('2. Collected Data'!H159-'2. Collected Data'!H59))</f>
        <v>-362</v>
      </c>
      <c r="E59" s="47">
        <f>IF(OR(ISBLANK('2. Collected Data'!I59),ISBLANK('2. Collected Data'!I159)),"",('2. Collected Data'!I159-'2. Collected Data'!I59))</f>
        <v>337</v>
      </c>
      <c r="F59" s="47">
        <f>IF(OR(ISBLANK('2. Collected Data'!J59),ISBLANK('2. Collected Data'!J159)),"",('2. Collected Data'!J159-'2. Collected Data'!J59))</f>
        <v>13</v>
      </c>
      <c r="G59" s="47">
        <f>IF(OR(ISBLANK('2. Collected Data'!K59),ISBLANK('2. Collected Data'!K159)),"",('2. Collected Data'!K159-'2. Collected Data'!K59))</f>
        <v>0</v>
      </c>
      <c r="H59" s="47" t="str">
        <f>IF(OR(ISBLANK('2. Collected Data'!L59),ISBLANK('2. Collected Data'!L159)),"",('2. Collected Data'!L159-'2. Collected Data'!L59))</f>
        <v/>
      </c>
      <c r="I59" s="47">
        <f>IF(OR(ISBLANK('2. Collected Data'!M59),ISBLANK('2. Collected Data'!M159)),"",('2. Collected Data'!M159-'2. Collected Data'!M59))</f>
        <v>-1</v>
      </c>
      <c r="J59" s="47" t="str">
        <f>IF(OR(ISBLANK('2. Collected Data'!N59),ISBLANK('2. Collected Data'!N159)),"",('2. Collected Data'!N159-'2. Collected Data'!N59))</f>
        <v/>
      </c>
      <c r="K59" s="47">
        <f>IF(OR(ISBLANK('2. Collected Data'!O59),ISBLANK('2. Collected Data'!O159)),"",('2. Collected Data'!O159-'2. Collected Data'!O59))</f>
        <v>-200</v>
      </c>
      <c r="L59" s="47" t="str">
        <f>IF(OR(ISBLANK('2. Collected Data'!P59),ISBLANK('2. Collected Data'!P159)),"",('2. Collected Data'!P159-'2. Collected Data'!P59))</f>
        <v/>
      </c>
      <c r="M59" s="47">
        <f>IF(OR(ISBLANK('2. Collected Data'!Q59),ISBLANK('2. Collected Data'!Q159)),"",('2. Collected Data'!Q159-'2. Collected Data'!Q59))</f>
        <v>-1941</v>
      </c>
      <c r="N59" s="47">
        <f>IF(OR(ISBLANK('2. Collected Data'!R59),ISBLANK('2. Collected Data'!R159)),"",('2. Collected Data'!R159-'2. Collected Data'!R59))</f>
        <v>-59</v>
      </c>
      <c r="O59" s="47">
        <f>IF(OR(ISBLANK('2. Collected Data'!S59),ISBLANK('2. Collected Data'!S159)),"",('2. Collected Data'!S159-'2. Collected Data'!S59))</f>
        <v>-5</v>
      </c>
      <c r="P59" s="47" t="str">
        <f>IF(OR(ISBLANK('2. Collected Data'!T59),ISBLANK('2. Collected Data'!T159)),"",('2. Collected Data'!T159-'2. Collected Data'!T59))</f>
        <v/>
      </c>
      <c r="Q59" s="47" t="str">
        <f>IF(OR(ISBLANK('2. Collected Data'!U59),ISBLANK('2. Collected Data'!U159)),"",('2. Collected Data'!U159-'2. Collected Data'!U59))</f>
        <v/>
      </c>
      <c r="R59" s="47" t="str">
        <f>IF(OR(ISBLANK('2. Collected Data'!V59),ISBLANK('2. Collected Data'!V159)),"",('2. Collected Data'!V159-'2. Collected Data'!V59))</f>
        <v/>
      </c>
      <c r="S59" s="47">
        <f>IF(OR(ISBLANK('2. Collected Data'!W59),ISBLANK('2. Collected Data'!W159)),"",('2. Collected Data'!W159-'2. Collected Data'!W59))</f>
        <v>378</v>
      </c>
      <c r="T59" s="47" t="str">
        <f>IF(OR(ISBLANK('2. Collected Data'!X59),ISBLANK('2. Collected Data'!X159)),"",('2. Collected Data'!X159-'2. Collected Data'!X59))</f>
        <v/>
      </c>
      <c r="U59" s="47">
        <f>IF(OR(ISBLANK('2. Collected Data'!Y59),ISBLANK('2. Collected Data'!Y159)),"",('2. Collected Data'!Y159-'2. Collected Data'!Y59))</f>
        <v>479</v>
      </c>
      <c r="V59" s="47">
        <f>IF(OR(ISBLANK('2. Collected Data'!Z59),ISBLANK('2. Collected Data'!Z159)),"",('2. Collected Data'!Z159-'2. Collected Data'!Z59))</f>
        <v>65</v>
      </c>
      <c r="W59" s="80">
        <f>IF(OR(ISBLANK('2. Collected Data'!AA59),ISBLANK('2. Collected Data'!AA159)),"",('2. Collected Data'!AA159-'2. Collected Data'!AA59))</f>
        <v>-0.91999999999999993</v>
      </c>
      <c r="X59" s="80">
        <f>IF(OR(ISBLANK('2. Collected Data'!AB59),ISBLANK('2. Collected Data'!AB159)),"",('2. Collected Data'!AB159-'2. Collected Data'!AB59))</f>
        <v>0.91999999999999993</v>
      </c>
      <c r="Y59" s="80">
        <f>IF(OR(ISBLANK('2. Collected Data'!AC59),ISBLANK('2. Collected Data'!AC159)),"",('2. Collected Data'!AC159-'2. Collected Data'!AC59))</f>
        <v>0</v>
      </c>
      <c r="Z59" s="47">
        <f>IF(OR(ISBLANK('2. Collected Data'!AD59),ISBLANK('2. Collected Data'!AD159)),"",('2. Collected Data'!AD159-'2. Collected Data'!AD59))</f>
        <v>-4</v>
      </c>
      <c r="AA59" s="47">
        <f>IF(OR(ISBLANK('2. Collected Data'!AE59),ISBLANK('2. Collected Data'!AE159)),"",('2. Collected Data'!AE159-'2. Collected Data'!AE59))</f>
        <v>-17596</v>
      </c>
      <c r="AB59" s="47">
        <f>IF(OR(ISBLANK('2. Collected Data'!AF59),ISBLANK('2. Collected Data'!AF159)),"",('2. Collected Data'!AF159-'2. Collected Data'!AF59))</f>
        <v>-36</v>
      </c>
      <c r="AC59" s="85">
        <f>IF(OR(ISBLANK('2. Collected Data'!AG59),ISBLANK('2. Collected Data'!AG159)),"",('2. Collected Data'!AG159-'2. Collected Data'!AG59))</f>
        <v>-516174</v>
      </c>
      <c r="AD59" s="88"/>
      <c r="AE59" s="121">
        <f>IF(OR(ISBLANK('2. Collected Data'!AI59),ISBLANK('2. Collected Data'!AI159)),"",('2. Collected Data'!AI159-'2. Collected Data'!AI59))</f>
        <v>843488</v>
      </c>
      <c r="AF59" s="47" t="str">
        <f>IF(OR(ISBLANK('2. Collected Data'!AJ59),ISBLANK('2. Collected Data'!AJ159)),"",('2. Collected Data'!AJ159-'2. Collected Data'!AJ59))</f>
        <v/>
      </c>
      <c r="AG59" s="47">
        <f>IF(OR(ISBLANK('2. Collected Data'!AK59),ISBLANK('2. Collected Data'!AK159)),"",('2. Collected Data'!AK159-'2. Collected Data'!AK59))</f>
        <v>916</v>
      </c>
      <c r="AH59" s="47">
        <f>IF(OR(ISBLANK('2. Collected Data'!AL59),ISBLANK('2. Collected Data'!AL159)),"",('2. Collected Data'!AL159-'2. Collected Data'!AL59))</f>
        <v>63612</v>
      </c>
      <c r="AI59" s="47" t="str">
        <f>IF(OR(ISBLANK('2. Collected Data'!AM59),ISBLANK('2. Collected Data'!AM159)),"",('2. Collected Data'!AM159-'2. Collected Data'!AM59))</f>
        <v/>
      </c>
      <c r="AJ59" s="122"/>
      <c r="AK59" s="47">
        <f>IF(OR(ISBLANK('2. Collected Data'!AO59),ISBLANK('2. Collected Data'!AO159)),"",('2. Collected Data'!AO159-'2. Collected Data'!AO59))</f>
        <v>656210</v>
      </c>
      <c r="AL59" s="47">
        <f>IF(OR(ISBLANK('2. Collected Data'!AP59),ISBLANK('2. Collected Data'!AP159)),"",('2. Collected Data'!AP159-'2. Collected Data'!AP59))</f>
        <v>595925</v>
      </c>
      <c r="AM59" s="47">
        <f>IF(OR(ISBLANK('2. Collected Data'!AQ59),ISBLANK('2. Collected Data'!AQ159)),"",('2. Collected Data'!AQ159-'2. Collected Data'!AQ59))</f>
        <v>250567</v>
      </c>
      <c r="AN59" s="47" t="str">
        <f>IF(OR(ISBLANK('2. Collected Data'!AR59),ISBLANK('2. Collected Data'!AR159)),"",('2. Collected Data'!AR159-'2. Collected Data'!AR59))</f>
        <v/>
      </c>
      <c r="AO59" s="47" t="str">
        <f>IF(OR(ISBLANK('2. Collected Data'!AS59),ISBLANK('2. Collected Data'!AS159)),"",('2. Collected Data'!AS159-'2. Collected Data'!AS59))</f>
        <v/>
      </c>
      <c r="AP59" s="47" t="str">
        <f>IF(OR(ISBLANK('2. Collected Data'!AT59),ISBLANK('2. Collected Data'!AT159)),"",('2. Collected Data'!AT159-'2. Collected Data'!AT59))</f>
        <v/>
      </c>
      <c r="AQ59" s="85" t="str">
        <f>IF(OR(ISBLANK('2. Collected Data'!AU59),ISBLANK('2. Collected Data'!AU159)),"",('2. Collected Data'!AU159-'2. Collected Data'!AU59))</f>
        <v/>
      </c>
      <c r="AR59" s="88"/>
      <c r="AS59" s="80">
        <f>IF(OR(ISBLANK('2. Collected Data'!AW59),ISBLANK('2. Collected Data'!AW159)),"",('2. Collected Data'!AW159-'2. Collected Data'!AW59))</f>
        <v>-0.16000000000000003</v>
      </c>
      <c r="AT59" s="80">
        <f>IF(OR(ISBLANK('2. Collected Data'!AX59),ISBLANK('2. Collected Data'!AX159)),"",('2. Collected Data'!AX159-'2. Collected Data'!AX59))</f>
        <v>0.16</v>
      </c>
      <c r="AU59" s="50"/>
      <c r="AV59" s="91"/>
      <c r="AW59" s="88"/>
      <c r="AX59" s="78">
        <f>IF(OR(ISBLANK('2. Collected Data'!BB59),ISBLANK('2. Collected Data'!BB159)),"",('2. Collected Data'!BB159-'2. Collected Data'!BB59))</f>
        <v>-7.9399999999999977</v>
      </c>
      <c r="AY59" s="75">
        <f>IF(OR(ISBLANK('2. Collected Data'!BC59),ISBLANK('2. Collected Data'!BC159)),"",('2. Collected Data'!BC159-'2. Collected Data'!BC59))</f>
        <v>5292600</v>
      </c>
      <c r="AZ59" s="75">
        <f>IF(OR(ISBLANK('2. Collected Data'!BD59),ISBLANK('2. Collected Data'!BD159)),"",('2. Collected Data'!BD159-'2. Collected Data'!BD59))</f>
        <v>133412948</v>
      </c>
      <c r="BA59" s="75">
        <f>IF(OR(ISBLANK('2. Collected Data'!BE59),ISBLANK('2. Collected Data'!BE159)),"",('2. Collected Data'!BE159-'2. Collected Data'!BE59))</f>
        <v>-1687066</v>
      </c>
      <c r="BB59" s="75">
        <f>IF(OR(ISBLANK('2. Collected Data'!BF59),ISBLANK('2. Collected Data'!BF159)),"",('2. Collected Data'!BF159-'2. Collected Data'!BF59))</f>
        <v>137018482</v>
      </c>
      <c r="BC59" s="50"/>
      <c r="BD59" s="78" t="str">
        <f>IF(OR(ISBLANK('2. Collected Data'!BH59),ISBLANK('2. Collected Data'!BH159)),"",('2. Collected Data'!BH159-'2. Collected Data'!BH59))</f>
        <v/>
      </c>
      <c r="BE59" s="130"/>
      <c r="BF59" s="213"/>
    </row>
    <row r="60" spans="1:58" s="51" customFormat="1" ht="11.25" customHeight="1" x14ac:dyDescent="0.15">
      <c r="A60" s="89" t="s">
        <v>148</v>
      </c>
      <c r="B60" s="172"/>
      <c r="C60" s="52">
        <f>IF(OR(ISBLANK('2. Collected Data'!G60),ISBLANK('2. Collected Data'!G160)),"",('2. Collected Data'!G160-'2. Collected Data'!G60))</f>
        <v>-300</v>
      </c>
      <c r="D60" s="47">
        <f>IF(OR(ISBLANK('2. Collected Data'!H60),ISBLANK('2. Collected Data'!H160)),"",('2. Collected Data'!H160-'2. Collected Data'!H60))</f>
        <v>0</v>
      </c>
      <c r="E60" s="47">
        <f>IF(OR(ISBLANK('2. Collected Data'!I60),ISBLANK('2. Collected Data'!I160)),"",('2. Collected Data'!I160-'2. Collected Data'!I60))</f>
        <v>0</v>
      </c>
      <c r="F60" s="47">
        <f>IF(OR(ISBLANK('2. Collected Data'!J60),ISBLANK('2. Collected Data'!J160)),"",('2. Collected Data'!J160-'2. Collected Data'!J60))</f>
        <v>0</v>
      </c>
      <c r="G60" s="47">
        <f>IF(OR(ISBLANK('2. Collected Data'!K60),ISBLANK('2. Collected Data'!K160)),"",('2. Collected Data'!K160-'2. Collected Data'!K60))</f>
        <v>0</v>
      </c>
      <c r="H60" s="47">
        <f>IF(OR(ISBLANK('2. Collected Data'!L60),ISBLANK('2. Collected Data'!L160)),"",('2. Collected Data'!L160-'2. Collected Data'!L60))</f>
        <v>0</v>
      </c>
      <c r="I60" s="47">
        <f>IF(OR(ISBLANK('2. Collected Data'!M60),ISBLANK('2. Collected Data'!M160)),"",('2. Collected Data'!M160-'2. Collected Data'!M60))</f>
        <v>1</v>
      </c>
      <c r="J60" s="47">
        <f>IF(OR(ISBLANK('2. Collected Data'!N60),ISBLANK('2. Collected Data'!N160)),"",('2. Collected Data'!N160-'2. Collected Data'!N60))</f>
        <v>9</v>
      </c>
      <c r="K60" s="47">
        <f>IF(OR(ISBLANK('2. Collected Data'!O60),ISBLANK('2. Collected Data'!O160)),"",('2. Collected Data'!O160-'2. Collected Data'!O60))</f>
        <v>-125</v>
      </c>
      <c r="L60" s="47">
        <f>IF(OR(ISBLANK('2. Collected Data'!P60),ISBLANK('2. Collected Data'!P160)),"",('2. Collected Data'!P160-'2. Collected Data'!P60))</f>
        <v>-11</v>
      </c>
      <c r="M60" s="47" t="str">
        <f>IF(OR(ISBLANK('2. Collected Data'!Q60),ISBLANK('2. Collected Data'!Q160)),"",('2. Collected Data'!Q160-'2. Collected Data'!Q60))</f>
        <v/>
      </c>
      <c r="N60" s="47" t="str">
        <f>IF(OR(ISBLANK('2. Collected Data'!R60),ISBLANK('2. Collected Data'!R160)),"",('2. Collected Data'!R160-'2. Collected Data'!R60))</f>
        <v/>
      </c>
      <c r="O60" s="47" t="str">
        <f>IF(OR(ISBLANK('2. Collected Data'!S60),ISBLANK('2. Collected Data'!S160)),"",('2. Collected Data'!S160-'2. Collected Data'!S60))</f>
        <v/>
      </c>
      <c r="P60" s="47" t="str">
        <f>IF(OR(ISBLANK('2. Collected Data'!T60),ISBLANK('2. Collected Data'!T160)),"",('2. Collected Data'!T160-'2. Collected Data'!T60))</f>
        <v/>
      </c>
      <c r="Q60" s="47" t="str">
        <f>IF(OR(ISBLANK('2. Collected Data'!U60),ISBLANK('2. Collected Data'!U160)),"",('2. Collected Data'!U160-'2. Collected Data'!U60))</f>
        <v/>
      </c>
      <c r="R60" s="47" t="str">
        <f>IF(OR(ISBLANK('2. Collected Data'!V60),ISBLANK('2. Collected Data'!V160)),"",('2. Collected Data'!V160-'2. Collected Data'!V60))</f>
        <v/>
      </c>
      <c r="S60" s="47" t="str">
        <f>IF(OR(ISBLANK('2. Collected Data'!W60),ISBLANK('2. Collected Data'!W160)),"",('2. Collected Data'!W160-'2. Collected Data'!W60))</f>
        <v/>
      </c>
      <c r="T60" s="47" t="str">
        <f>IF(OR(ISBLANK('2. Collected Data'!X60),ISBLANK('2. Collected Data'!X160)),"",('2. Collected Data'!X160-'2. Collected Data'!X60))</f>
        <v/>
      </c>
      <c r="U60" s="47">
        <f>IF(OR(ISBLANK('2. Collected Data'!Y60),ISBLANK('2. Collected Data'!Y160)),"",('2. Collected Data'!Y160-'2. Collected Data'!Y60))</f>
        <v>0</v>
      </c>
      <c r="V60" s="47">
        <f>IF(OR(ISBLANK('2. Collected Data'!Z60),ISBLANK('2. Collected Data'!Z160)),"",('2. Collected Data'!Z160-'2. Collected Data'!Z60))</f>
        <v>0</v>
      </c>
      <c r="W60" s="80">
        <f>IF(OR(ISBLANK('2. Collected Data'!AA60),ISBLANK('2. Collected Data'!AA160)),"",('2. Collected Data'!AA160-'2. Collected Data'!AA60))</f>
        <v>0</v>
      </c>
      <c r="X60" s="80">
        <f>IF(OR(ISBLANK('2. Collected Data'!AB60),ISBLANK('2. Collected Data'!AB160)),"",('2. Collected Data'!AB160-'2. Collected Data'!AB60))</f>
        <v>0</v>
      </c>
      <c r="Y60" s="80">
        <f>IF(OR(ISBLANK('2. Collected Data'!AC60),ISBLANK('2. Collected Data'!AC160)),"",('2. Collected Data'!AC160-'2. Collected Data'!AC60))</f>
        <v>0</v>
      </c>
      <c r="Z60" s="47">
        <f>IF(OR(ISBLANK('2. Collected Data'!AD60),ISBLANK('2. Collected Data'!AD160)),"",('2. Collected Data'!AD160-'2. Collected Data'!AD60))</f>
        <v>0</v>
      </c>
      <c r="AA60" s="47">
        <f>IF(OR(ISBLANK('2. Collected Data'!AE60),ISBLANK('2. Collected Data'!AE160)),"",('2. Collected Data'!AE160-'2. Collected Data'!AE60))</f>
        <v>0</v>
      </c>
      <c r="AB60" s="47">
        <f>IF(OR(ISBLANK('2. Collected Data'!AF60),ISBLANK('2. Collected Data'!AF160)),"",('2. Collected Data'!AF160-'2. Collected Data'!AF60))</f>
        <v>0</v>
      </c>
      <c r="AC60" s="85">
        <f>IF(OR(ISBLANK('2. Collected Data'!AG60),ISBLANK('2. Collected Data'!AG160)),"",('2. Collected Data'!AG160-'2. Collected Data'!AG60))</f>
        <v>0</v>
      </c>
      <c r="AD60" s="88"/>
      <c r="AE60" s="121">
        <f>IF(OR(ISBLANK('2. Collected Data'!AI60),ISBLANK('2. Collected Data'!AI160)),"",('2. Collected Data'!AI160-'2. Collected Data'!AI60))</f>
        <v>-48465</v>
      </c>
      <c r="AF60" s="47" t="str">
        <f>IF(OR(ISBLANK('2. Collected Data'!AJ60),ISBLANK('2. Collected Data'!AJ160)),"",('2. Collected Data'!AJ160-'2. Collected Data'!AJ60))</f>
        <v/>
      </c>
      <c r="AG60" s="47" t="str">
        <f>IF(OR(ISBLANK('2. Collected Data'!AK60),ISBLANK('2. Collected Data'!AK160)),"",('2. Collected Data'!AK160-'2. Collected Data'!AK60))</f>
        <v/>
      </c>
      <c r="AH60" s="47">
        <f>IF(OR(ISBLANK('2. Collected Data'!AL60),ISBLANK('2. Collected Data'!AL160)),"",('2. Collected Data'!AL160-'2. Collected Data'!AL60))</f>
        <v>-505</v>
      </c>
      <c r="AI60" s="47">
        <f>IF(OR(ISBLANK('2. Collected Data'!AM60),ISBLANK('2. Collected Data'!AM160)),"",('2. Collected Data'!AM160-'2. Collected Data'!AM60))</f>
        <v>-35048</v>
      </c>
      <c r="AJ60" s="122"/>
      <c r="AK60" s="47">
        <f>IF(OR(ISBLANK('2. Collected Data'!AO60),ISBLANK('2. Collected Data'!AO160)),"",('2. Collected Data'!AO160-'2. Collected Data'!AO60))</f>
        <v>-446298</v>
      </c>
      <c r="AL60" s="47">
        <f>IF(OR(ISBLANK('2. Collected Data'!AP60),ISBLANK('2. Collected Data'!AP160)),"",('2. Collected Data'!AP160-'2. Collected Data'!AP60))</f>
        <v>-150039</v>
      </c>
      <c r="AM60" s="47">
        <f>IF(OR(ISBLANK('2. Collected Data'!AQ60),ISBLANK('2. Collected Data'!AQ160)),"",('2. Collected Data'!AQ160-'2. Collected Data'!AQ60))</f>
        <v>-236703</v>
      </c>
      <c r="AN60" s="47">
        <f>IF(OR(ISBLANK('2. Collected Data'!AR60),ISBLANK('2. Collected Data'!AR160)),"",('2. Collected Data'!AR160-'2. Collected Data'!AR60))</f>
        <v>-150</v>
      </c>
      <c r="AO60" s="47" t="str">
        <f>IF(OR(ISBLANK('2. Collected Data'!AS60),ISBLANK('2. Collected Data'!AS160)),"",('2. Collected Data'!AS160-'2. Collected Data'!AS60))</f>
        <v/>
      </c>
      <c r="AP60" s="47" t="str">
        <f>IF(OR(ISBLANK('2. Collected Data'!AT60),ISBLANK('2. Collected Data'!AT160)),"",('2. Collected Data'!AT160-'2. Collected Data'!AT60))</f>
        <v/>
      </c>
      <c r="AQ60" s="85" t="str">
        <f>IF(OR(ISBLANK('2. Collected Data'!AU60),ISBLANK('2. Collected Data'!AU160)),"",('2. Collected Data'!AU160-'2. Collected Data'!AU60))</f>
        <v/>
      </c>
      <c r="AR60" s="88"/>
      <c r="AS60" s="80">
        <f>IF(OR(ISBLANK('2. Collected Data'!AW60),ISBLANK('2. Collected Data'!AW160)),"",('2. Collected Data'!AW160-'2. Collected Data'!AW60))</f>
        <v>-0.14000000000000001</v>
      </c>
      <c r="AT60" s="80">
        <f>IF(OR(ISBLANK('2. Collected Data'!AX60),ISBLANK('2. Collected Data'!AX160)),"",('2. Collected Data'!AX160-'2. Collected Data'!AX60))</f>
        <v>0.14000000000000001</v>
      </c>
      <c r="AU60" s="50"/>
      <c r="AV60" s="91"/>
      <c r="AW60" s="88"/>
      <c r="AX60" s="78">
        <f>IF(OR(ISBLANK('2. Collected Data'!BB60),ISBLANK('2. Collected Data'!BB160)),"",('2. Collected Data'!BB160-'2. Collected Data'!BB60))</f>
        <v>0</v>
      </c>
      <c r="AY60" s="75">
        <f>IF(OR(ISBLANK('2. Collected Data'!BC60),ISBLANK('2. Collected Data'!BC160)),"",('2. Collected Data'!BC160-'2. Collected Data'!BC60))</f>
        <v>-4719952</v>
      </c>
      <c r="AZ60" s="75">
        <f>IF(OR(ISBLANK('2. Collected Data'!BD60),ISBLANK('2. Collected Data'!BD160)),"",('2. Collected Data'!BD160-'2. Collected Data'!BD60))</f>
        <v>1743001</v>
      </c>
      <c r="BA60" s="75">
        <f>IF(OR(ISBLANK('2. Collected Data'!BE60),ISBLANK('2. Collected Data'!BE160)),"",('2. Collected Data'!BE160-'2. Collected Data'!BE60))</f>
        <v>-6413569</v>
      </c>
      <c r="BB60" s="75">
        <f>IF(OR(ISBLANK('2. Collected Data'!BF60),ISBLANK('2. Collected Data'!BF160)),"",('2. Collected Data'!BF160-'2. Collected Data'!BF60))</f>
        <v>-7862731</v>
      </c>
      <c r="BC60" s="50"/>
      <c r="BD60" s="78">
        <f>IF(OR(ISBLANK('2. Collected Data'!BH60),ISBLANK('2. Collected Data'!BH160)),"",('2. Collected Data'!BH160-'2. Collected Data'!BH60))</f>
        <v>-2</v>
      </c>
      <c r="BE60" s="130"/>
      <c r="BF60" s="213"/>
    </row>
    <row r="61" spans="1:58" s="177" customFormat="1" ht="11.25" customHeight="1" x14ac:dyDescent="0.15">
      <c r="A61" s="89" t="s">
        <v>149</v>
      </c>
      <c r="B61" s="172"/>
      <c r="C61" s="68">
        <f>IF(OR(ISBLANK('2. Collected Data'!G61),ISBLANK('2. Collected Data'!G161)),"",('2. Collected Data'!G161-'2. Collected Data'!G61))</f>
        <v>0</v>
      </c>
      <c r="D61" s="70">
        <f>IF(OR(ISBLANK('2. Collected Data'!H61),ISBLANK('2. Collected Data'!H161)),"",('2. Collected Data'!H161-'2. Collected Data'!H61))</f>
        <v>0</v>
      </c>
      <c r="E61" s="70">
        <f>IF(OR(ISBLANK('2. Collected Data'!I61),ISBLANK('2. Collected Data'!I161)),"",('2. Collected Data'!I161-'2. Collected Data'!I61))</f>
        <v>0</v>
      </c>
      <c r="F61" s="70">
        <f>IF(OR(ISBLANK('2. Collected Data'!J61),ISBLANK('2. Collected Data'!J161)),"",('2. Collected Data'!J161-'2. Collected Data'!J61))</f>
        <v>0</v>
      </c>
      <c r="G61" s="70">
        <f>IF(OR(ISBLANK('2. Collected Data'!K61),ISBLANK('2. Collected Data'!K161)),"",('2. Collected Data'!K161-'2. Collected Data'!K61))</f>
        <v>0</v>
      </c>
      <c r="H61" s="70">
        <f>IF(OR(ISBLANK('2. Collected Data'!L61),ISBLANK('2. Collected Data'!L161)),"",('2. Collected Data'!L161-'2. Collected Data'!L61))</f>
        <v>0</v>
      </c>
      <c r="I61" s="70">
        <f>IF(OR(ISBLANK('2. Collected Data'!M61),ISBLANK('2. Collected Data'!M161)),"",('2. Collected Data'!M161-'2. Collected Data'!M61))</f>
        <v>0</v>
      </c>
      <c r="J61" s="70">
        <f>IF(OR(ISBLANK('2. Collected Data'!N61),ISBLANK('2. Collected Data'!N161)),"",('2. Collected Data'!N161-'2. Collected Data'!N61))</f>
        <v>0</v>
      </c>
      <c r="K61" s="70">
        <f>IF(OR(ISBLANK('2. Collected Data'!O61),ISBLANK('2. Collected Data'!O161)),"",('2. Collected Data'!O161-'2. Collected Data'!O61))</f>
        <v>-3</v>
      </c>
      <c r="L61" s="70">
        <f>IF(OR(ISBLANK('2. Collected Data'!P61),ISBLANK('2. Collected Data'!P161)),"",('2. Collected Data'!P161-'2. Collected Data'!P61))</f>
        <v>0</v>
      </c>
      <c r="M61" s="70">
        <f>IF(OR(ISBLANK('2. Collected Data'!Q61),ISBLANK('2. Collected Data'!Q161)),"",('2. Collected Data'!Q161-'2. Collected Data'!Q61))</f>
        <v>0</v>
      </c>
      <c r="N61" s="70">
        <f>IF(OR(ISBLANK('2. Collected Data'!R61),ISBLANK('2. Collected Data'!R161)),"",('2. Collected Data'!R161-'2. Collected Data'!R61))</f>
        <v>0</v>
      </c>
      <c r="O61" s="70">
        <f>IF(OR(ISBLANK('2. Collected Data'!S61),ISBLANK('2. Collected Data'!S161)),"",('2. Collected Data'!S161-'2. Collected Data'!S61))</f>
        <v>0</v>
      </c>
      <c r="P61" s="70">
        <f>IF(OR(ISBLANK('2. Collected Data'!T61),ISBLANK('2. Collected Data'!T161)),"",('2. Collected Data'!T161-'2. Collected Data'!T61))</f>
        <v>0</v>
      </c>
      <c r="Q61" s="70">
        <f>IF(OR(ISBLANK('2. Collected Data'!U61),ISBLANK('2. Collected Data'!U161)),"",('2. Collected Data'!U161-'2. Collected Data'!U61))</f>
        <v>0</v>
      </c>
      <c r="R61" s="70">
        <f>IF(OR(ISBLANK('2. Collected Data'!V61),ISBLANK('2. Collected Data'!V161)),"",('2. Collected Data'!V161-'2. Collected Data'!V61))</f>
        <v>0</v>
      </c>
      <c r="S61" s="70">
        <f>IF(OR(ISBLANK('2. Collected Data'!W61),ISBLANK('2. Collected Data'!W161)),"",('2. Collected Data'!W161-'2. Collected Data'!W61))</f>
        <v>0</v>
      </c>
      <c r="T61" s="70">
        <f>IF(OR(ISBLANK('2. Collected Data'!X61),ISBLANK('2. Collected Data'!X161)),"",('2. Collected Data'!X161-'2. Collected Data'!X61))</f>
        <v>0</v>
      </c>
      <c r="U61" s="70">
        <f>IF(OR(ISBLANK('2. Collected Data'!Y61),ISBLANK('2. Collected Data'!Y161)),"",('2. Collected Data'!Y161-'2. Collected Data'!Y61))</f>
        <v>0</v>
      </c>
      <c r="V61" s="70">
        <f>IF(OR(ISBLANK('2. Collected Data'!Z61),ISBLANK('2. Collected Data'!Z161)),"",('2. Collected Data'!Z161-'2. Collected Data'!Z61))</f>
        <v>0</v>
      </c>
      <c r="W61" s="80">
        <f>IF(OR(ISBLANK('2. Collected Data'!AA61),ISBLANK('2. Collected Data'!AA161)),"",('2. Collected Data'!AA161-'2. Collected Data'!AA61))</f>
        <v>0</v>
      </c>
      <c r="X61" s="80">
        <f>IF(OR(ISBLANK('2. Collected Data'!AB61),ISBLANK('2. Collected Data'!AB161)),"",('2. Collected Data'!AB161-'2. Collected Data'!AB61))</f>
        <v>0</v>
      </c>
      <c r="Y61" s="80">
        <f>IF(OR(ISBLANK('2. Collected Data'!AC61),ISBLANK('2. Collected Data'!AC161)),"",('2. Collected Data'!AC161-'2. Collected Data'!AC61))</f>
        <v>0</v>
      </c>
      <c r="Z61" s="70">
        <f>IF(OR(ISBLANK('2. Collected Data'!AD61),ISBLANK('2. Collected Data'!AD161)),"",('2. Collected Data'!AD161-'2. Collected Data'!AD61))</f>
        <v>0</v>
      </c>
      <c r="AA61" s="70">
        <f>IF(OR(ISBLANK('2. Collected Data'!AE61),ISBLANK('2. Collected Data'!AE161)),"",('2. Collected Data'!AE161-'2. Collected Data'!AE61))</f>
        <v>0</v>
      </c>
      <c r="AB61" s="70">
        <f>IF(OR(ISBLANK('2. Collected Data'!AF61),ISBLANK('2. Collected Data'!AF161)),"",('2. Collected Data'!AF161-'2. Collected Data'!AF61))</f>
        <v>0</v>
      </c>
      <c r="AC61" s="86">
        <f>IF(OR(ISBLANK('2. Collected Data'!AG61),ISBLANK('2. Collected Data'!AG161)),"",('2. Collected Data'!AG161-'2. Collected Data'!AG61))</f>
        <v>-600</v>
      </c>
      <c r="AD61" s="89"/>
      <c r="AE61" s="124">
        <f>IF(OR(ISBLANK('2. Collected Data'!AI61),ISBLANK('2. Collected Data'!AI161)),"",('2. Collected Data'!AI161-'2. Collected Data'!AI61))</f>
        <v>43287</v>
      </c>
      <c r="AF61" s="70">
        <f>IF(OR(ISBLANK('2. Collected Data'!AJ61),ISBLANK('2. Collected Data'!AJ161)),"",('2. Collected Data'!AJ161-'2. Collected Data'!AJ61))</f>
        <v>241</v>
      </c>
      <c r="AG61" s="70">
        <f>IF(OR(ISBLANK('2. Collected Data'!AK61),ISBLANK('2. Collected Data'!AK161)),"",('2. Collected Data'!AK161-'2. Collected Data'!AK61))</f>
        <v>0</v>
      </c>
      <c r="AH61" s="70">
        <f>IF(OR(ISBLANK('2. Collected Data'!AL61),ISBLANK('2. Collected Data'!AL161)),"",('2. Collected Data'!AL161-'2. Collected Data'!AL61))</f>
        <v>70936</v>
      </c>
      <c r="AI61" s="70" t="str">
        <f>IF(OR(ISBLANK('2. Collected Data'!AM61),ISBLANK('2. Collected Data'!AM161)),"",('2. Collected Data'!AM161-'2. Collected Data'!AM61))</f>
        <v/>
      </c>
      <c r="AJ61" s="125"/>
      <c r="AK61" s="70">
        <f>IF(OR(ISBLANK('2. Collected Data'!AO61),ISBLANK('2. Collected Data'!AO161)),"",('2. Collected Data'!AO161-'2. Collected Data'!AO61))</f>
        <v>-70434</v>
      </c>
      <c r="AL61" s="70">
        <f>IF(OR(ISBLANK('2. Collected Data'!AP61),ISBLANK('2. Collected Data'!AP161)),"",('2. Collected Data'!AP161-'2. Collected Data'!AP61))</f>
        <v>31833</v>
      </c>
      <c r="AM61" s="70">
        <f>IF(OR(ISBLANK('2. Collected Data'!AQ61),ISBLANK('2. Collected Data'!AQ161)),"",('2. Collected Data'!AQ161-'2. Collected Data'!AQ61))</f>
        <v>0</v>
      </c>
      <c r="AN61" s="70">
        <f>IF(OR(ISBLANK('2. Collected Data'!AR61),ISBLANK('2. Collected Data'!AR161)),"",('2. Collected Data'!AR161-'2. Collected Data'!AR61))</f>
        <v>0</v>
      </c>
      <c r="AO61" s="70">
        <f>IF(OR(ISBLANK('2. Collected Data'!AS61),ISBLANK('2. Collected Data'!AS161)),"",('2. Collected Data'!AS161-'2. Collected Data'!AS61))</f>
        <v>0</v>
      </c>
      <c r="AP61" s="70">
        <f>IF(OR(ISBLANK('2. Collected Data'!AT61),ISBLANK('2. Collected Data'!AT161)),"",('2. Collected Data'!AT161-'2. Collected Data'!AT61))</f>
        <v>0</v>
      </c>
      <c r="AQ61" s="86" t="str">
        <f>IF(OR(ISBLANK('2. Collected Data'!AU61),ISBLANK('2. Collected Data'!AU161)),"",('2. Collected Data'!AU161-'2. Collected Data'!AU61))</f>
        <v/>
      </c>
      <c r="AR61" s="89"/>
      <c r="AS61" s="80">
        <f>IF(OR(ISBLANK('2. Collected Data'!AW61),ISBLANK('2. Collected Data'!AW161)),"",('2. Collected Data'!AW161-'2. Collected Data'!AW61))</f>
        <v>0</v>
      </c>
      <c r="AT61" s="80">
        <f>IF(OR(ISBLANK('2. Collected Data'!AX61),ISBLANK('2. Collected Data'!AX161)),"",('2. Collected Data'!AX161-'2. Collected Data'!AX61))</f>
        <v>0</v>
      </c>
      <c r="AU61" s="71"/>
      <c r="AV61" s="92"/>
      <c r="AW61" s="89"/>
      <c r="AX61" s="79">
        <f>IF(OR(ISBLANK('2. Collected Data'!BB61),ISBLANK('2. Collected Data'!BB161)),"",('2. Collected Data'!BB161-'2. Collected Data'!BB61))</f>
        <v>4.3900000000000006</v>
      </c>
      <c r="AY61" s="76" t="str">
        <f>IF(OR(ISBLANK('2. Collected Data'!BC61),ISBLANK('2. Collected Data'!BC161)),"",('2. Collected Data'!BC161-'2. Collected Data'!BC61))</f>
        <v/>
      </c>
      <c r="AZ61" s="76" t="str">
        <f>IF(OR(ISBLANK('2. Collected Data'!BD61),ISBLANK('2. Collected Data'!BD161)),"",('2. Collected Data'!BD161-'2. Collected Data'!BD61))</f>
        <v/>
      </c>
      <c r="BA61" s="76" t="str">
        <f>IF(OR(ISBLANK('2. Collected Data'!BE61),ISBLANK('2. Collected Data'!BE161)),"",('2. Collected Data'!BE161-'2. Collected Data'!BE61))</f>
        <v/>
      </c>
      <c r="BB61" s="76">
        <f>IF(OR(ISBLANK('2. Collected Data'!BF61),ISBLANK('2. Collected Data'!BF161)),"",('2. Collected Data'!BF161-'2. Collected Data'!BF61))</f>
        <v>27854070</v>
      </c>
      <c r="BC61" s="71"/>
      <c r="BD61" s="78">
        <f>IF(OR(ISBLANK('2. Collected Data'!BH61),ISBLANK('2. Collected Data'!BH161)),"",('2. Collected Data'!BH161-'2. Collected Data'!BH61))</f>
        <v>70</v>
      </c>
      <c r="BE61" s="141"/>
      <c r="BF61" s="215"/>
    </row>
    <row r="62" spans="1:58" s="177" customFormat="1" ht="11.25" customHeight="1" x14ac:dyDescent="0.15">
      <c r="A62" s="89" t="s">
        <v>75</v>
      </c>
      <c r="B62" s="173"/>
      <c r="C62" s="68">
        <f>IF(OR(ISBLANK('2. Collected Data'!G62),ISBLANK('2. Collected Data'!G162)),"",('2. Collected Data'!G162-'2. Collected Data'!G62))</f>
        <v>-135</v>
      </c>
      <c r="D62" s="70">
        <f>IF(OR(ISBLANK('2. Collected Data'!H62),ISBLANK('2. Collected Data'!H162)),"",('2. Collected Data'!H162-'2. Collected Data'!H62))</f>
        <v>-1</v>
      </c>
      <c r="E62" s="70">
        <f>IF(OR(ISBLANK('2. Collected Data'!I62),ISBLANK('2. Collected Data'!I162)),"",('2. Collected Data'!I162-'2. Collected Data'!I62))</f>
        <v>0</v>
      </c>
      <c r="F62" s="70">
        <f>IF(OR(ISBLANK('2. Collected Data'!J62),ISBLANK('2. Collected Data'!J162)),"",('2. Collected Data'!J162-'2. Collected Data'!J62))</f>
        <v>0</v>
      </c>
      <c r="G62" s="70">
        <f>IF(OR(ISBLANK('2. Collected Data'!K62),ISBLANK('2. Collected Data'!K162)),"",('2. Collected Data'!K162-'2. Collected Data'!K62))</f>
        <v>0</v>
      </c>
      <c r="H62" s="70">
        <f>IF(OR(ISBLANK('2. Collected Data'!L62),ISBLANK('2. Collected Data'!L162)),"",('2. Collected Data'!L162-'2. Collected Data'!L62))</f>
        <v>0</v>
      </c>
      <c r="I62" s="70">
        <f>IF(OR(ISBLANK('2. Collected Data'!M62),ISBLANK('2. Collected Data'!M162)),"",('2. Collected Data'!M162-'2. Collected Data'!M62))</f>
        <v>0</v>
      </c>
      <c r="J62" s="70">
        <f>IF(OR(ISBLANK('2. Collected Data'!N62),ISBLANK('2. Collected Data'!N162)),"",('2. Collected Data'!N162-'2. Collected Data'!N62))</f>
        <v>0</v>
      </c>
      <c r="K62" s="70">
        <f>IF(OR(ISBLANK('2. Collected Data'!O62),ISBLANK('2. Collected Data'!O162)),"",('2. Collected Data'!O162-'2. Collected Data'!O62))</f>
        <v>0</v>
      </c>
      <c r="L62" s="70">
        <f>IF(OR(ISBLANK('2. Collected Data'!P62),ISBLANK('2. Collected Data'!P162)),"",('2. Collected Data'!P162-'2. Collected Data'!P62))</f>
        <v>0</v>
      </c>
      <c r="M62" s="70">
        <f>IF(OR(ISBLANK('2. Collected Data'!Q62),ISBLANK('2. Collected Data'!Q162)),"",('2. Collected Data'!Q162-'2. Collected Data'!Q62))</f>
        <v>-54</v>
      </c>
      <c r="N62" s="70">
        <f>IF(OR(ISBLANK('2. Collected Data'!R62),ISBLANK('2. Collected Data'!R162)),"",('2. Collected Data'!R162-'2. Collected Data'!R62))</f>
        <v>6</v>
      </c>
      <c r="O62" s="70">
        <f>IF(OR(ISBLANK('2. Collected Data'!S62),ISBLANK('2. Collected Data'!S162)),"",('2. Collected Data'!S162-'2. Collected Data'!S62))</f>
        <v>0</v>
      </c>
      <c r="P62" s="70">
        <f>IF(OR(ISBLANK('2. Collected Data'!T62),ISBLANK('2. Collected Data'!T162)),"",('2. Collected Data'!T162-'2. Collected Data'!T62))</f>
        <v>0</v>
      </c>
      <c r="Q62" s="70">
        <f>IF(OR(ISBLANK('2. Collected Data'!U62),ISBLANK('2. Collected Data'!U162)),"",('2. Collected Data'!U162-'2. Collected Data'!U62))</f>
        <v>-176</v>
      </c>
      <c r="R62" s="70">
        <f>IF(OR(ISBLANK('2. Collected Data'!V62),ISBLANK('2. Collected Data'!V162)),"",('2. Collected Data'!V162-'2. Collected Data'!V62))</f>
        <v>-25</v>
      </c>
      <c r="S62" s="70">
        <f>IF(OR(ISBLANK('2. Collected Data'!W62),ISBLANK('2. Collected Data'!W162)),"",('2. Collected Data'!W162-'2. Collected Data'!W62))</f>
        <v>-140</v>
      </c>
      <c r="T62" s="70">
        <f>IF(OR(ISBLANK('2. Collected Data'!X62),ISBLANK('2. Collected Data'!X162)),"",('2. Collected Data'!X162-'2. Collected Data'!X62))</f>
        <v>1</v>
      </c>
      <c r="U62" s="70">
        <f>IF(OR(ISBLANK('2. Collected Data'!Y62),ISBLANK('2. Collected Data'!Y162)),"",('2. Collected Data'!Y162-'2. Collected Data'!Y62))</f>
        <v>0</v>
      </c>
      <c r="V62" s="70">
        <f>IF(OR(ISBLANK('2. Collected Data'!Z62),ISBLANK('2. Collected Data'!Z162)),"",('2. Collected Data'!Z162-'2. Collected Data'!Z62))</f>
        <v>0</v>
      </c>
      <c r="W62" s="147">
        <f>IF(OR(ISBLANK('2. Collected Data'!AA62),ISBLANK('2. Collected Data'!AA162)),"",('2. Collected Data'!AA162-'2. Collected Data'!AA62))</f>
        <v>0</v>
      </c>
      <c r="X62" s="147">
        <f>IF(OR(ISBLANK('2. Collected Data'!AB62),ISBLANK('2. Collected Data'!AB162)),"",('2. Collected Data'!AB162-'2. Collected Data'!AB62))</f>
        <v>0</v>
      </c>
      <c r="Y62" s="147">
        <f>IF(OR(ISBLANK('2. Collected Data'!AC62),ISBLANK('2. Collected Data'!AC162)),"",('2. Collected Data'!AC162-'2. Collected Data'!AC62))</f>
        <v>0</v>
      </c>
      <c r="Z62" s="70">
        <f>IF(OR(ISBLANK('2. Collected Data'!AD62),ISBLANK('2. Collected Data'!AD162)),"",('2. Collected Data'!AD162-'2. Collected Data'!AD62))</f>
        <v>40</v>
      </c>
      <c r="AA62" s="70">
        <f>IF(OR(ISBLANK('2. Collected Data'!AE62),ISBLANK('2. Collected Data'!AE162)),"",('2. Collected Data'!AE162-'2. Collected Data'!AE62))</f>
        <v>-37015</v>
      </c>
      <c r="AB62" s="70">
        <f>IF(OR(ISBLANK('2. Collected Data'!AF62),ISBLANK('2. Collected Data'!AF162)),"",('2. Collected Data'!AF162-'2. Collected Data'!AF62))</f>
        <v>-50</v>
      </c>
      <c r="AC62" s="86">
        <f>IF(OR(ISBLANK('2. Collected Data'!AG62),ISBLANK('2. Collected Data'!AG162)),"",('2. Collected Data'!AG162-'2. Collected Data'!AG62))</f>
        <v>-2462919</v>
      </c>
      <c r="AD62" s="89"/>
      <c r="AE62" s="124">
        <f>IF(OR(ISBLANK('2. Collected Data'!AI62),ISBLANK('2. Collected Data'!AI162)),"",('2. Collected Data'!AI162-'2. Collected Data'!AI62))</f>
        <v>-126230</v>
      </c>
      <c r="AF62" s="70">
        <f>IF(OR(ISBLANK('2. Collected Data'!AJ62),ISBLANK('2. Collected Data'!AJ162)),"",('2. Collected Data'!AJ162-'2. Collected Data'!AJ62))</f>
        <v>0</v>
      </c>
      <c r="AG62" s="70">
        <f>IF(OR(ISBLANK('2. Collected Data'!AK62),ISBLANK('2. Collected Data'!AK162)),"",('2. Collected Data'!AK162-'2. Collected Data'!AK62))</f>
        <v>0</v>
      </c>
      <c r="AH62" s="70">
        <f>IF(OR(ISBLANK('2. Collected Data'!AL62),ISBLANK('2. Collected Data'!AL162)),"",('2. Collected Data'!AL162-'2. Collected Data'!AL62))</f>
        <v>-5212</v>
      </c>
      <c r="AI62" s="70" t="str">
        <f>IF(OR(ISBLANK('2. Collected Data'!AM62),ISBLANK('2. Collected Data'!AM162)),"",('2. Collected Data'!AM162-'2. Collected Data'!AM62))</f>
        <v/>
      </c>
      <c r="AJ62" s="125"/>
      <c r="AK62" s="70">
        <f>IF(OR(ISBLANK('2. Collected Data'!AO62),ISBLANK('2. Collected Data'!AO162)),"",('2. Collected Data'!AO162-'2. Collected Data'!AO62))</f>
        <v>-807407</v>
      </c>
      <c r="AL62" s="70">
        <f>IF(OR(ISBLANK('2. Collected Data'!AP62),ISBLANK('2. Collected Data'!AP162)),"",('2. Collected Data'!AP162-'2. Collected Data'!AP62))</f>
        <v>-19475</v>
      </c>
      <c r="AM62" s="70">
        <f>IF(OR(ISBLANK('2. Collected Data'!AQ62),ISBLANK('2. Collected Data'!AQ162)),"",('2. Collected Data'!AQ162-'2. Collected Data'!AQ62))</f>
        <v>30721</v>
      </c>
      <c r="AN62" s="70">
        <f>IF(OR(ISBLANK('2. Collected Data'!AR62),ISBLANK('2. Collected Data'!AR162)),"",('2. Collected Data'!AR162-'2. Collected Data'!AR62))</f>
        <v>0</v>
      </c>
      <c r="AO62" s="70" t="str">
        <f>IF(OR(ISBLANK('2. Collected Data'!AS62),ISBLANK('2. Collected Data'!AS162)),"",('2. Collected Data'!AS162-'2. Collected Data'!AS62))</f>
        <v/>
      </c>
      <c r="AP62" s="70" t="str">
        <f>IF(OR(ISBLANK('2. Collected Data'!AT62),ISBLANK('2. Collected Data'!AT162)),"",('2. Collected Data'!AT162-'2. Collected Data'!AT62))</f>
        <v/>
      </c>
      <c r="AQ62" s="86" t="str">
        <f>IF(OR(ISBLANK('2. Collected Data'!AU62),ISBLANK('2. Collected Data'!AU162)),"",('2. Collected Data'!AU162-'2. Collected Data'!AU62))</f>
        <v/>
      </c>
      <c r="AR62" s="89"/>
      <c r="AS62" s="147">
        <f>IF(OR(ISBLANK('2. Collected Data'!AW62),ISBLANK('2. Collected Data'!AW162)),"",('2. Collected Data'!AW162-'2. Collected Data'!AW62))</f>
        <v>-5.0000000000000044E-2</v>
      </c>
      <c r="AT62" s="147">
        <f>IF(OR(ISBLANK('2. Collected Data'!AX62),ISBLANK('2. Collected Data'!AX162)),"",('2. Collected Data'!AX162-'2. Collected Data'!AX62))</f>
        <v>0.05</v>
      </c>
      <c r="AU62" s="71"/>
      <c r="AV62" s="92"/>
      <c r="AW62" s="89"/>
      <c r="AX62" s="79">
        <f>IF(OR(ISBLANK('2. Collected Data'!BB62),ISBLANK('2. Collected Data'!BB162)),"",('2. Collected Data'!BB162-'2. Collected Data'!BB62))</f>
        <v>2.6099999999999994</v>
      </c>
      <c r="AY62" s="76">
        <f>IF(OR(ISBLANK('2. Collected Data'!BC62),ISBLANK('2. Collected Data'!BC162)),"",('2. Collected Data'!BC162-'2. Collected Data'!BC62))</f>
        <v>-3149144</v>
      </c>
      <c r="AZ62" s="76">
        <f>IF(OR(ISBLANK('2. Collected Data'!BD62),ISBLANK('2. Collected Data'!BD162)),"",('2. Collected Data'!BD162-'2. Collected Data'!BD62))</f>
        <v>-4143602</v>
      </c>
      <c r="BA62" s="76">
        <f>IF(OR(ISBLANK('2. Collected Data'!BE62),ISBLANK('2. Collected Data'!BE162)),"",('2. Collected Data'!BE162-'2. Collected Data'!BE62))</f>
        <v>-8555639</v>
      </c>
      <c r="BB62" s="76">
        <f>IF(OR(ISBLANK('2. Collected Data'!BF62),ISBLANK('2. Collected Data'!BF162)),"",('2. Collected Data'!BF162-'2. Collected Data'!BF62))</f>
        <v>-15848385</v>
      </c>
      <c r="BC62" s="71"/>
      <c r="BD62" s="79">
        <f>IF(OR(ISBLANK('2. Collected Data'!BH62),ISBLANK('2. Collected Data'!BH162)),"",('2. Collected Data'!BH162-'2. Collected Data'!BH62))</f>
        <v>1.1400000000000006</v>
      </c>
      <c r="BE62" s="141"/>
      <c r="BF62" s="215"/>
    </row>
    <row r="63" spans="1:58" s="177" customFormat="1" ht="11.25" customHeight="1" x14ac:dyDescent="0.15">
      <c r="A63" s="89" t="s">
        <v>361</v>
      </c>
      <c r="B63" s="173"/>
      <c r="C63" s="68" t="str">
        <f>IF(OR(ISBLANK('2. Collected Data'!G63),ISBLANK('2. Collected Data'!G163)),"",('2. Collected Data'!G163-'2. Collected Data'!G63))</f>
        <v/>
      </c>
      <c r="D63" s="70" t="str">
        <f>IF(OR(ISBLANK('2. Collected Data'!H63),ISBLANK('2. Collected Data'!H163)),"",('2. Collected Data'!H163-'2. Collected Data'!H63))</f>
        <v/>
      </c>
      <c r="E63" s="70" t="str">
        <f>IF(OR(ISBLANK('2. Collected Data'!I63),ISBLANK('2. Collected Data'!I163)),"",('2. Collected Data'!I163-'2. Collected Data'!I63))</f>
        <v/>
      </c>
      <c r="F63" s="70" t="str">
        <f>IF(OR(ISBLANK('2. Collected Data'!J63),ISBLANK('2. Collected Data'!J163)),"",('2. Collected Data'!J163-'2. Collected Data'!J63))</f>
        <v/>
      </c>
      <c r="G63" s="70" t="str">
        <f>IF(OR(ISBLANK('2. Collected Data'!K63),ISBLANK('2. Collected Data'!K163)),"",('2. Collected Data'!K163-'2. Collected Data'!K63))</f>
        <v/>
      </c>
      <c r="H63" s="70" t="str">
        <f>IF(OR(ISBLANK('2. Collected Data'!L63),ISBLANK('2. Collected Data'!L163)),"",('2. Collected Data'!L163-'2. Collected Data'!L63))</f>
        <v/>
      </c>
      <c r="I63" s="70" t="str">
        <f>IF(OR(ISBLANK('2. Collected Data'!M63),ISBLANK('2. Collected Data'!M163)),"",('2. Collected Data'!M163-'2. Collected Data'!M63))</f>
        <v/>
      </c>
      <c r="J63" s="70" t="str">
        <f>IF(OR(ISBLANK('2. Collected Data'!N63),ISBLANK('2. Collected Data'!N163)),"",('2. Collected Data'!N163-'2. Collected Data'!N63))</f>
        <v/>
      </c>
      <c r="K63" s="70" t="str">
        <f>IF(OR(ISBLANK('2. Collected Data'!O63),ISBLANK('2. Collected Data'!O163)),"",('2. Collected Data'!O163-'2. Collected Data'!O63))</f>
        <v/>
      </c>
      <c r="L63" s="70" t="str">
        <f>IF(OR(ISBLANK('2. Collected Data'!P63),ISBLANK('2. Collected Data'!P163)),"",('2. Collected Data'!P163-'2. Collected Data'!P63))</f>
        <v/>
      </c>
      <c r="M63" s="70" t="str">
        <f>IF(OR(ISBLANK('2. Collected Data'!Q63),ISBLANK('2. Collected Data'!Q163)),"",('2. Collected Data'!Q163-'2. Collected Data'!Q63))</f>
        <v/>
      </c>
      <c r="N63" s="70" t="str">
        <f>IF(OR(ISBLANK('2. Collected Data'!R63),ISBLANK('2. Collected Data'!R163)),"",('2. Collected Data'!R163-'2. Collected Data'!R63))</f>
        <v/>
      </c>
      <c r="O63" s="70" t="str">
        <f>IF(OR(ISBLANK('2. Collected Data'!S63),ISBLANK('2. Collected Data'!S163)),"",('2. Collected Data'!S163-'2. Collected Data'!S63))</f>
        <v/>
      </c>
      <c r="P63" s="70" t="str">
        <f>IF(OR(ISBLANK('2. Collected Data'!T63),ISBLANK('2. Collected Data'!T163)),"",('2. Collected Data'!T163-'2. Collected Data'!T63))</f>
        <v/>
      </c>
      <c r="Q63" s="70" t="str">
        <f>IF(OR(ISBLANK('2. Collected Data'!U63),ISBLANK('2. Collected Data'!U163)),"",('2. Collected Data'!U163-'2. Collected Data'!U63))</f>
        <v/>
      </c>
      <c r="R63" s="70" t="str">
        <f>IF(OR(ISBLANK('2. Collected Data'!V63),ISBLANK('2. Collected Data'!V163)),"",('2. Collected Data'!V163-'2. Collected Data'!V63))</f>
        <v/>
      </c>
      <c r="S63" s="70" t="str">
        <f>IF(OR(ISBLANK('2. Collected Data'!W63),ISBLANK('2. Collected Data'!W163)),"",('2. Collected Data'!W163-'2. Collected Data'!W63))</f>
        <v/>
      </c>
      <c r="T63" s="70" t="str">
        <f>IF(OR(ISBLANK('2. Collected Data'!X63),ISBLANK('2. Collected Data'!X163)),"",('2. Collected Data'!X163-'2. Collected Data'!X63))</f>
        <v/>
      </c>
      <c r="U63" s="70" t="str">
        <f>IF(OR(ISBLANK('2. Collected Data'!Y63),ISBLANK('2. Collected Data'!Y163)),"",('2. Collected Data'!Y163-'2. Collected Data'!Y63))</f>
        <v/>
      </c>
      <c r="V63" s="70" t="str">
        <f>IF(OR(ISBLANK('2. Collected Data'!Z63),ISBLANK('2. Collected Data'!Z163)),"",('2. Collected Data'!Z163-'2. Collected Data'!Z63))</f>
        <v/>
      </c>
      <c r="W63" s="147" t="str">
        <f>IF(OR(ISBLANK('2. Collected Data'!AA63),ISBLANK('2. Collected Data'!AA163)),"",('2. Collected Data'!AA163-'2. Collected Data'!AA63))</f>
        <v/>
      </c>
      <c r="X63" s="147" t="str">
        <f>IF(OR(ISBLANK('2. Collected Data'!AB63),ISBLANK('2. Collected Data'!AB163)),"",('2. Collected Data'!AB163-'2. Collected Data'!AB63))</f>
        <v/>
      </c>
      <c r="Y63" s="147" t="str">
        <f>IF(OR(ISBLANK('2. Collected Data'!AC63),ISBLANK('2. Collected Data'!AC163)),"",('2. Collected Data'!AC163-'2. Collected Data'!AC63))</f>
        <v/>
      </c>
      <c r="Z63" s="70" t="str">
        <f>IF(OR(ISBLANK('2. Collected Data'!AD63),ISBLANK('2. Collected Data'!AD163)),"",('2. Collected Data'!AD163-'2. Collected Data'!AD63))</f>
        <v/>
      </c>
      <c r="AA63" s="70" t="str">
        <f>IF(OR(ISBLANK('2. Collected Data'!AE63),ISBLANK('2. Collected Data'!AE163)),"",('2. Collected Data'!AE163-'2. Collected Data'!AE63))</f>
        <v/>
      </c>
      <c r="AB63" s="70" t="str">
        <f>IF(OR(ISBLANK('2. Collected Data'!AF63),ISBLANK('2. Collected Data'!AF163)),"",('2. Collected Data'!AF163-'2. Collected Data'!AF63))</f>
        <v/>
      </c>
      <c r="AC63" s="86" t="str">
        <f>IF(OR(ISBLANK('2. Collected Data'!AG63),ISBLANK('2. Collected Data'!AG163)),"",('2. Collected Data'!AG163-'2. Collected Data'!AG63))</f>
        <v/>
      </c>
      <c r="AD63" s="89"/>
      <c r="AE63" s="124" t="str">
        <f>IF(OR(ISBLANK('2. Collected Data'!AI63),ISBLANK('2. Collected Data'!AI163)),"",('2. Collected Data'!AI163-'2. Collected Data'!AI63))</f>
        <v/>
      </c>
      <c r="AF63" s="70" t="str">
        <f>IF(OR(ISBLANK('2. Collected Data'!AJ63),ISBLANK('2. Collected Data'!AJ163)),"",('2. Collected Data'!AJ163-'2. Collected Data'!AJ63))</f>
        <v/>
      </c>
      <c r="AG63" s="70" t="str">
        <f>IF(OR(ISBLANK('2. Collected Data'!AK63),ISBLANK('2. Collected Data'!AK163)),"",('2. Collected Data'!AK163-'2. Collected Data'!AK63))</f>
        <v/>
      </c>
      <c r="AH63" s="70" t="str">
        <f>IF(OR(ISBLANK('2. Collected Data'!AL63),ISBLANK('2. Collected Data'!AL163)),"",('2. Collected Data'!AL163-'2. Collected Data'!AL63))</f>
        <v/>
      </c>
      <c r="AI63" s="70" t="str">
        <f>IF(OR(ISBLANK('2. Collected Data'!AM63),ISBLANK('2. Collected Data'!AM163)),"",('2. Collected Data'!AM163-'2. Collected Data'!AM63))</f>
        <v/>
      </c>
      <c r="AJ63" s="125"/>
      <c r="AK63" s="70" t="str">
        <f>IF(OR(ISBLANK('2. Collected Data'!AO63),ISBLANK('2. Collected Data'!AO163)),"",('2. Collected Data'!AO163-'2. Collected Data'!AO63))</f>
        <v/>
      </c>
      <c r="AL63" s="70" t="str">
        <f>IF(OR(ISBLANK('2. Collected Data'!AP63),ISBLANK('2. Collected Data'!AP163)),"",('2. Collected Data'!AP163-'2. Collected Data'!AP63))</f>
        <v/>
      </c>
      <c r="AM63" s="70" t="str">
        <f>IF(OR(ISBLANK('2. Collected Data'!AQ63),ISBLANK('2. Collected Data'!AQ163)),"",('2. Collected Data'!AQ163-'2. Collected Data'!AQ63))</f>
        <v/>
      </c>
      <c r="AN63" s="70" t="str">
        <f>IF(OR(ISBLANK('2. Collected Data'!AR63),ISBLANK('2. Collected Data'!AR163)),"",('2. Collected Data'!AR163-'2. Collected Data'!AR63))</f>
        <v/>
      </c>
      <c r="AO63" s="70" t="str">
        <f>IF(OR(ISBLANK('2. Collected Data'!AS63),ISBLANK('2. Collected Data'!AS163)),"",('2. Collected Data'!AS163-'2. Collected Data'!AS63))</f>
        <v/>
      </c>
      <c r="AP63" s="70" t="str">
        <f>IF(OR(ISBLANK('2. Collected Data'!AT63),ISBLANK('2. Collected Data'!AT163)),"",('2. Collected Data'!AT163-'2. Collected Data'!AT63))</f>
        <v/>
      </c>
      <c r="AQ63" s="86" t="str">
        <f>IF(OR(ISBLANK('2. Collected Data'!AU63),ISBLANK('2. Collected Data'!AU163)),"",('2. Collected Data'!AU163-'2. Collected Data'!AU63))</f>
        <v/>
      </c>
      <c r="AR63" s="89"/>
      <c r="AS63" s="147" t="str">
        <f>IF(OR(ISBLANK('2. Collected Data'!AW63),ISBLANK('2. Collected Data'!AW163)),"",('2. Collected Data'!AW163-'2. Collected Data'!AW63))</f>
        <v/>
      </c>
      <c r="AT63" s="147" t="str">
        <f>IF(OR(ISBLANK('2. Collected Data'!AX63),ISBLANK('2. Collected Data'!AX163)),"",('2. Collected Data'!AX163-'2. Collected Data'!AX63))</f>
        <v/>
      </c>
      <c r="AU63" s="71"/>
      <c r="AV63" s="92"/>
      <c r="AW63" s="89"/>
      <c r="AX63" s="79" t="str">
        <f>IF(OR(ISBLANK('2. Collected Data'!BB63),ISBLANK('2. Collected Data'!BB163)),"",('2. Collected Data'!BB163-'2. Collected Data'!BB63))</f>
        <v/>
      </c>
      <c r="AY63" s="76" t="str">
        <f>IF(OR(ISBLANK('2. Collected Data'!BC63),ISBLANK('2. Collected Data'!BC163)),"",('2. Collected Data'!BC163-'2. Collected Data'!BC63))</f>
        <v/>
      </c>
      <c r="AZ63" s="76" t="str">
        <f>IF(OR(ISBLANK('2. Collected Data'!BD63),ISBLANK('2. Collected Data'!BD163)),"",('2. Collected Data'!BD163-'2. Collected Data'!BD63))</f>
        <v/>
      </c>
      <c r="BA63" s="76" t="str">
        <f>IF(OR(ISBLANK('2. Collected Data'!BE63),ISBLANK('2. Collected Data'!BE163)),"",('2. Collected Data'!BE163-'2. Collected Data'!BE63))</f>
        <v/>
      </c>
      <c r="BB63" s="76" t="str">
        <f>IF(OR(ISBLANK('2. Collected Data'!BF63),ISBLANK('2. Collected Data'!BF163)),"",('2. Collected Data'!BF163-'2. Collected Data'!BF63))</f>
        <v/>
      </c>
      <c r="BC63" s="71" t="str">
        <f>IF(OR(ISBLANK('2. Collected Data'!BG63),ISBLANK('2. Collected Data'!BG163)),"",('2. Collected Data'!BG163-'2. Collected Data'!BG63))</f>
        <v/>
      </c>
      <c r="BD63" s="79" t="str">
        <f>IF(OR(ISBLANK('2. Collected Data'!BH63),ISBLANK('2. Collected Data'!BH163)),"",('2. Collected Data'!BH163-'2. Collected Data'!BH63))</f>
        <v/>
      </c>
      <c r="BE63" s="141"/>
      <c r="BF63" s="215"/>
    </row>
    <row r="64" spans="1:58" s="51" customFormat="1" ht="11.25" customHeight="1" x14ac:dyDescent="0.15">
      <c r="A64" s="216"/>
      <c r="B64" s="69"/>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66"/>
    </row>
    <row r="65" spans="1:58" s="51" customFormat="1" ht="11.25" customHeight="1" x14ac:dyDescent="0.15">
      <c r="A65" s="217"/>
      <c r="B65" s="60"/>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9"/>
    </row>
    <row r="66" spans="1:58" s="51" customFormat="1" ht="11.25" customHeight="1" x14ac:dyDescent="0.15">
      <c r="A66" s="57" t="s">
        <v>250</v>
      </c>
      <c r="B66" s="56"/>
      <c r="C66" s="56"/>
      <c r="D66" s="56"/>
      <c r="E66" s="56"/>
      <c r="F66" s="56"/>
      <c r="G66" s="56"/>
      <c r="H66" s="56"/>
      <c r="I66" s="56"/>
      <c r="J66" s="56"/>
      <c r="K66" s="56"/>
      <c r="L66" s="56"/>
      <c r="M66" s="56"/>
      <c r="N66" s="56"/>
      <c r="O66" s="56"/>
      <c r="P66" s="56"/>
      <c r="Q66" s="56"/>
    </row>
    <row r="67" spans="1:58" s="51" customFormat="1" ht="11.25" customHeight="1" x14ac:dyDescent="0.15">
      <c r="A67" s="58" t="s">
        <v>249</v>
      </c>
      <c r="B67" s="56"/>
      <c r="C67" s="56"/>
      <c r="D67" s="56"/>
      <c r="E67" s="56"/>
      <c r="F67" s="56"/>
      <c r="G67" s="56"/>
      <c r="H67" s="56"/>
      <c r="I67" s="56"/>
      <c r="J67" s="56"/>
      <c r="K67" s="56"/>
      <c r="L67" s="56"/>
      <c r="M67" s="56"/>
      <c r="N67" s="56"/>
      <c r="O67" s="56"/>
      <c r="P67" s="56"/>
      <c r="Q67" s="56"/>
    </row>
    <row r="68" spans="1:58" s="29" customFormat="1" ht="11.25" customHeight="1" x14ac:dyDescent="0.2">
      <c r="A68" s="58" t="s">
        <v>251</v>
      </c>
      <c r="B68" s="28"/>
      <c r="C68" s="28"/>
      <c r="D68" s="28"/>
      <c r="E68" s="28"/>
      <c r="F68" s="28"/>
      <c r="G68" s="28"/>
      <c r="H68" s="28"/>
      <c r="I68" s="28"/>
      <c r="J68" s="28"/>
      <c r="K68" s="28"/>
      <c r="L68" s="28"/>
      <c r="M68" s="28"/>
      <c r="N68" s="28"/>
      <c r="O68" s="28"/>
      <c r="P68" s="28"/>
      <c r="Q68" s="28"/>
      <c r="AQ68" s="81"/>
    </row>
    <row r="69" spans="1:58" s="29" customFormat="1" ht="11.25" customHeight="1" x14ac:dyDescent="0.2">
      <c r="A69" s="58" t="s">
        <v>289</v>
      </c>
      <c r="B69" s="28"/>
      <c r="C69" s="28"/>
      <c r="D69" s="28"/>
      <c r="E69" s="28"/>
      <c r="F69" s="28"/>
      <c r="G69" s="28"/>
      <c r="H69" s="28"/>
      <c r="I69" s="28"/>
      <c r="J69" s="28"/>
      <c r="K69" s="28"/>
      <c r="L69" s="28"/>
      <c r="M69" s="28"/>
      <c r="N69" s="28"/>
      <c r="O69" s="28"/>
      <c r="P69" s="28"/>
      <c r="Q69" s="28"/>
      <c r="AQ69" s="81"/>
    </row>
    <row r="70" spans="1:58" s="29" customFormat="1" ht="11.25" customHeight="1" x14ac:dyDescent="0.2">
      <c r="A70" s="58" t="s">
        <v>288</v>
      </c>
      <c r="B70" s="28"/>
      <c r="C70" s="28"/>
      <c r="D70" s="28"/>
      <c r="E70" s="28"/>
      <c r="F70" s="28"/>
      <c r="G70" s="28"/>
      <c r="H70" s="28"/>
      <c r="I70" s="28"/>
      <c r="J70" s="28"/>
      <c r="K70" s="28"/>
      <c r="L70" s="28"/>
      <c r="M70" s="28"/>
      <c r="N70" s="28"/>
      <c r="O70" s="28"/>
      <c r="P70" s="28"/>
      <c r="Q70" s="28"/>
      <c r="AQ70" s="81"/>
    </row>
  </sheetData>
  <mergeCells count="21">
    <mergeCell ref="BF9:BF10"/>
    <mergeCell ref="AR10:AR11"/>
    <mergeCell ref="C8:D8"/>
    <mergeCell ref="E8:H8"/>
    <mergeCell ref="AE8:AK8"/>
    <mergeCell ref="AJ10:AJ11"/>
    <mergeCell ref="AB9:AC9"/>
    <mergeCell ref="AD9:AD11"/>
    <mergeCell ref="AE9:AJ9"/>
    <mergeCell ref="AK9:AR9"/>
    <mergeCell ref="AX8:BE8"/>
    <mergeCell ref="C9:D9"/>
    <mergeCell ref="U9:V9"/>
    <mergeCell ref="W9:Y9"/>
    <mergeCell ref="Z9:AA9"/>
    <mergeCell ref="AS9:AT9"/>
    <mergeCell ref="AU9:AV9"/>
    <mergeCell ref="AW9:AW11"/>
    <mergeCell ref="AX9:BB9"/>
    <mergeCell ref="BC9:BD9"/>
    <mergeCell ref="BE9:BE11"/>
  </mergeCells>
  <conditionalFormatting sqref="C64:BF65">
    <cfRule type="expression" dxfId="1" priority="3">
      <formula>C64&lt;0</formula>
    </cfRule>
  </conditionalFormatting>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6"/>
  <sheetViews>
    <sheetView showGridLines="0" zoomScaleNormal="100" workbookViewId="0"/>
  </sheetViews>
  <sheetFormatPr defaultRowHeight="15" x14ac:dyDescent="0.25"/>
  <sheetData>
    <row r="6" spans="1:1" ht="15.75" x14ac:dyDescent="0.25">
      <c r="A6" s="169" t="s">
        <v>711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BN180"/>
  <sheetViews>
    <sheetView zoomScale="80" zoomScaleNormal="80" workbookViewId="0">
      <selection activeCell="T7" sqref="T7"/>
    </sheetView>
  </sheetViews>
  <sheetFormatPr defaultRowHeight="5.65" customHeight="1" x14ac:dyDescent="0.2"/>
  <cols>
    <col min="1" max="1" width="1.42578125" style="8" customWidth="1"/>
    <col min="2" max="2" width="9.140625" style="8" customWidth="1"/>
    <col min="3" max="5" width="9.140625" style="8"/>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ol min="16" max="16" width="9.28515625" style="8" customWidth="1"/>
    <col min="17" max="19" width="9.140625" style="8"/>
    <col min="20" max="20" width="18.42578125" style="4" customWidth="1"/>
    <col min="21" max="21" width="37.7109375" style="5" customWidth="1"/>
    <col min="22" max="16384" width="9.140625" style="1"/>
  </cols>
  <sheetData>
    <row r="1" spans="1:66" s="19" customFormat="1" ht="19.5" x14ac:dyDescent="0.25">
      <c r="A1" s="18"/>
      <c r="B1" s="18"/>
      <c r="C1" s="18"/>
      <c r="D1" s="18"/>
      <c r="E1" s="18"/>
      <c r="F1" s="18"/>
      <c r="G1" s="18"/>
      <c r="H1" s="18"/>
      <c r="I1" s="18"/>
      <c r="J1" s="20"/>
      <c r="K1" s="18"/>
      <c r="L1" s="18"/>
      <c r="M1" s="18"/>
      <c r="N1" s="18"/>
      <c r="O1" s="18"/>
      <c r="P1" s="18"/>
      <c r="Q1" s="18"/>
      <c r="R1" s="18"/>
      <c r="S1" s="18"/>
      <c r="T1" s="401" t="s">
        <v>628</v>
      </c>
      <c r="U1" s="401"/>
      <c r="V1" s="401"/>
      <c r="W1" s="401"/>
      <c r="X1" s="401"/>
      <c r="Y1" s="401"/>
      <c r="Z1" s="402"/>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s="19" customFormat="1" ht="19.5" x14ac:dyDescent="0.25">
      <c r="A2" s="18"/>
      <c r="B2" s="18"/>
      <c r="C2" s="18"/>
      <c r="D2" s="18"/>
      <c r="E2" s="18"/>
      <c r="F2" s="18"/>
      <c r="G2" s="18"/>
      <c r="H2" s="18"/>
      <c r="I2" s="18"/>
      <c r="J2" s="21"/>
      <c r="K2" s="18"/>
      <c r="L2" s="18"/>
      <c r="M2" s="18"/>
      <c r="N2" s="18"/>
      <c r="P2" s="18"/>
      <c r="Q2" s="18"/>
      <c r="R2" s="18"/>
      <c r="S2" s="18"/>
      <c r="T2" s="272" t="s">
        <v>757</v>
      </c>
      <c r="U2" s="273"/>
      <c r="V2" s="273"/>
      <c r="W2" s="273"/>
      <c r="X2" s="273"/>
      <c r="Y2" s="273"/>
      <c r="Z2" s="273"/>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s="19" customFormat="1" ht="19.5" x14ac:dyDescent="0.25">
      <c r="A3" s="18"/>
      <c r="B3" s="18"/>
      <c r="C3" s="18"/>
      <c r="D3" s="18"/>
      <c r="E3" s="18"/>
      <c r="F3" s="18"/>
      <c r="G3" s="18"/>
      <c r="H3" s="18"/>
      <c r="I3" s="18"/>
      <c r="J3" s="21"/>
      <c r="K3" s="18"/>
      <c r="L3" s="18"/>
      <c r="M3" s="18"/>
      <c r="N3" s="18"/>
      <c r="O3" s="18"/>
      <c r="P3" s="18"/>
      <c r="Q3" s="18"/>
      <c r="R3" s="18"/>
      <c r="S3" s="18"/>
      <c r="T3" s="155"/>
      <c r="U3" s="15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s="152" customFormat="1" ht="9" customHeight="1" x14ac:dyDescent="0.35">
      <c r="A4" s="156"/>
      <c r="B4" s="156"/>
      <c r="C4" s="156"/>
      <c r="D4" s="156"/>
      <c r="E4" s="156"/>
      <c r="F4" s="156"/>
      <c r="G4" s="156"/>
      <c r="H4" s="156"/>
      <c r="I4" s="156"/>
      <c r="J4" s="156"/>
      <c r="K4" s="156"/>
      <c r="L4" s="156"/>
      <c r="M4" s="156"/>
      <c r="N4" s="156"/>
      <c r="O4" s="156"/>
      <c r="P4" s="156"/>
      <c r="Q4" s="156"/>
      <c r="R4" s="156"/>
      <c r="S4" s="156"/>
      <c r="T4" s="157"/>
      <c r="U4" s="158"/>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row>
    <row r="5" spans="1:66" s="3" customFormat="1" ht="12.75" x14ac:dyDescent="0.2">
      <c r="A5" s="8"/>
      <c r="B5" s="8"/>
      <c r="C5" s="8"/>
      <c r="D5" s="8"/>
      <c r="E5" s="8"/>
      <c r="F5" s="8"/>
      <c r="G5" s="8"/>
      <c r="H5" s="8"/>
      <c r="I5" s="8"/>
      <c r="J5" s="8"/>
      <c r="K5" s="8"/>
      <c r="L5" s="8"/>
      <c r="M5" s="8"/>
      <c r="N5" s="8"/>
      <c r="O5" s="8"/>
      <c r="P5" s="8"/>
      <c r="Q5" s="8"/>
      <c r="R5" s="8"/>
      <c r="S5" s="8"/>
      <c r="T5" s="159" t="s">
        <v>424</v>
      </c>
      <c r="U5" s="160" t="s">
        <v>426</v>
      </c>
      <c r="V5" s="155"/>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s="3" customFormat="1" ht="13.5" thickBot="1" x14ac:dyDescent="0.25">
      <c r="A6" s="8"/>
      <c r="B6" s="8"/>
      <c r="C6" s="8"/>
      <c r="D6" s="8"/>
      <c r="E6" s="8"/>
      <c r="F6" s="8"/>
      <c r="G6" s="8"/>
      <c r="H6" s="8"/>
      <c r="I6" s="8"/>
      <c r="J6" s="8"/>
      <c r="K6" s="8"/>
      <c r="L6" s="8"/>
      <c r="M6" s="8"/>
      <c r="N6" s="8"/>
      <c r="O6" s="8"/>
      <c r="P6" s="8"/>
      <c r="Q6" s="8"/>
      <c r="R6" s="8"/>
      <c r="S6" s="8"/>
      <c r="T6" s="161" t="s">
        <v>425</v>
      </c>
      <c r="U6" s="162" t="s">
        <v>563</v>
      </c>
      <c r="V6" s="155"/>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s="3" customFormat="1" ht="15" customHeight="1" x14ac:dyDescent="0.2">
      <c r="A7" s="8"/>
      <c r="B7" s="8"/>
      <c r="C7" s="8"/>
      <c r="D7" s="8"/>
      <c r="E7" s="8"/>
      <c r="F7" s="8"/>
      <c r="G7" s="8"/>
      <c r="H7" s="8"/>
      <c r="I7" s="8"/>
      <c r="J7" s="8"/>
      <c r="K7" s="8"/>
      <c r="L7" s="8"/>
      <c r="M7" s="8"/>
      <c r="N7" s="8"/>
      <c r="O7" s="8"/>
      <c r="P7" s="8"/>
      <c r="Q7" s="8"/>
      <c r="R7" s="8"/>
      <c r="S7" s="8"/>
      <c r="T7" s="163" t="s">
        <v>346</v>
      </c>
      <c r="U7" s="164">
        <v>1</v>
      </c>
      <c r="V7" s="155"/>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row>
    <row r="8" spans="1:66" s="3" customFormat="1" ht="12.75" x14ac:dyDescent="0.2">
      <c r="A8" s="8"/>
      <c r="B8" s="8"/>
      <c r="C8" s="8"/>
      <c r="D8" s="8"/>
      <c r="E8" s="8"/>
      <c r="F8" s="8"/>
      <c r="G8" s="8"/>
      <c r="H8" s="8"/>
      <c r="I8" s="8"/>
      <c r="J8" s="8"/>
      <c r="K8" s="8"/>
      <c r="L8" s="8"/>
      <c r="M8" s="8"/>
      <c r="N8" s="8"/>
      <c r="O8" s="8"/>
      <c r="P8" s="8"/>
      <c r="Q8" s="8"/>
      <c r="R8" s="8"/>
      <c r="S8" s="8"/>
      <c r="T8" s="165" t="s">
        <v>345</v>
      </c>
      <c r="U8" s="166">
        <v>2</v>
      </c>
      <c r="V8" s="155"/>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row>
    <row r="9" spans="1:66" s="3" customFormat="1" ht="15" customHeight="1" x14ac:dyDescent="0.2">
      <c r="A9" s="8"/>
      <c r="B9" s="8"/>
      <c r="C9" s="8"/>
      <c r="D9" s="8"/>
      <c r="E9" s="8"/>
      <c r="F9" s="8"/>
      <c r="G9" s="8"/>
      <c r="H9" s="8"/>
      <c r="I9" s="8"/>
      <c r="J9" s="8"/>
      <c r="K9" s="8"/>
      <c r="L9" s="8"/>
      <c r="M9" s="8"/>
      <c r="N9" s="8"/>
      <c r="O9" s="8"/>
      <c r="P9" s="8"/>
      <c r="Q9" s="8"/>
      <c r="R9" s="8"/>
      <c r="S9" s="8"/>
      <c r="T9" s="165" t="s">
        <v>153</v>
      </c>
      <c r="U9" s="166">
        <v>3</v>
      </c>
      <c r="V9" s="155"/>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row>
    <row r="10" spans="1:66" s="3" customFormat="1" ht="15" customHeight="1" x14ac:dyDescent="0.2">
      <c r="A10" s="8"/>
      <c r="B10" s="8"/>
      <c r="C10" s="8"/>
      <c r="D10" s="8"/>
      <c r="E10" s="8"/>
      <c r="F10" s="8"/>
      <c r="G10" s="8"/>
      <c r="H10" s="8"/>
      <c r="I10" s="8"/>
      <c r="J10" s="8"/>
      <c r="K10" s="8"/>
      <c r="L10" s="8"/>
      <c r="M10" s="8"/>
      <c r="N10" s="8"/>
      <c r="O10" s="8"/>
      <c r="P10" s="8"/>
      <c r="Q10" s="8"/>
      <c r="R10" s="8"/>
      <c r="S10" s="8"/>
      <c r="T10" s="165" t="s">
        <v>154</v>
      </c>
      <c r="U10" s="166">
        <v>4</v>
      </c>
      <c r="V10" s="155"/>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row>
    <row r="11" spans="1:66" s="3" customFormat="1" ht="15" customHeight="1" x14ac:dyDescent="0.2">
      <c r="A11" s="8"/>
      <c r="B11" s="8"/>
      <c r="C11" s="8"/>
      <c r="D11" s="8"/>
      <c r="E11" s="8"/>
      <c r="F11" s="8"/>
      <c r="G11" s="8"/>
      <c r="H11" s="8"/>
      <c r="I11" s="8"/>
      <c r="J11" s="8"/>
      <c r="K11" s="8"/>
      <c r="L11" s="8"/>
      <c r="M11" s="8"/>
      <c r="N11" s="8"/>
      <c r="O11" s="8"/>
      <c r="P11" s="8"/>
      <c r="Q11" s="8"/>
      <c r="R11" s="8"/>
      <c r="S11" s="8"/>
      <c r="T11" s="165" t="s">
        <v>131</v>
      </c>
      <c r="U11" s="166">
        <v>5</v>
      </c>
      <c r="V11" s="155"/>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1:66" s="3" customFormat="1" ht="15" customHeight="1" x14ac:dyDescent="0.2">
      <c r="A12" s="8"/>
      <c r="B12" s="8"/>
      <c r="C12" s="8"/>
      <c r="D12" s="8"/>
      <c r="E12" s="8"/>
      <c r="F12" s="8"/>
      <c r="G12" s="8"/>
      <c r="H12" s="8"/>
      <c r="I12" s="8"/>
      <c r="J12" s="8"/>
      <c r="K12" s="8"/>
      <c r="L12" s="8"/>
      <c r="M12" s="8"/>
      <c r="N12" s="8"/>
      <c r="O12" s="8"/>
      <c r="P12" s="8"/>
      <c r="Q12" s="8"/>
      <c r="R12" s="8"/>
      <c r="S12" s="8"/>
      <c r="T12" s="165" t="s">
        <v>132</v>
      </c>
      <c r="U12" s="166">
        <v>6</v>
      </c>
      <c r="V12" s="155"/>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1:66" s="3" customFormat="1" ht="15" customHeight="1" x14ac:dyDescent="0.2">
      <c r="A13" s="8"/>
      <c r="B13" s="8"/>
      <c r="C13" s="8"/>
      <c r="D13" s="8"/>
      <c r="E13" s="8"/>
      <c r="F13" s="8"/>
      <c r="G13" s="8"/>
      <c r="H13" s="8"/>
      <c r="I13" s="8"/>
      <c r="J13" s="8"/>
      <c r="K13" s="8"/>
      <c r="L13" s="8"/>
      <c r="M13" s="8"/>
      <c r="N13" s="8"/>
      <c r="O13" s="8"/>
      <c r="P13" s="8"/>
      <c r="Q13" s="8"/>
      <c r="R13" s="8"/>
      <c r="S13" s="8"/>
      <c r="T13" s="165" t="s">
        <v>133</v>
      </c>
      <c r="U13" s="166">
        <v>7</v>
      </c>
      <c r="V13" s="155"/>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1:66" s="3" customFormat="1" ht="15" customHeight="1" x14ac:dyDescent="0.2">
      <c r="A14" s="8"/>
      <c r="B14" s="11"/>
      <c r="C14" s="8"/>
      <c r="D14" s="8"/>
      <c r="E14" s="8"/>
      <c r="F14" s="8"/>
      <c r="G14" s="8"/>
      <c r="H14" s="8"/>
      <c r="I14" s="8"/>
      <c r="J14" s="8"/>
      <c r="K14" s="8"/>
      <c r="L14" s="8"/>
      <c r="M14" s="8"/>
      <c r="N14" s="8"/>
      <c r="O14" s="8"/>
      <c r="P14" s="8"/>
      <c r="Q14" s="8"/>
      <c r="R14" s="8"/>
      <c r="S14" s="8"/>
      <c r="T14" s="165" t="s">
        <v>134</v>
      </c>
      <c r="U14" s="166">
        <v>8</v>
      </c>
    </row>
    <row r="15" spans="1:66" s="3" customFormat="1" ht="15" customHeight="1" x14ac:dyDescent="0.2">
      <c r="A15" s="8"/>
      <c r="B15" s="11"/>
      <c r="C15" s="8"/>
      <c r="D15" s="8"/>
      <c r="E15" s="8"/>
      <c r="F15" s="8"/>
      <c r="G15" s="8"/>
      <c r="H15" s="8"/>
      <c r="I15" s="8"/>
      <c r="J15" s="8"/>
      <c r="K15" s="8"/>
      <c r="L15" s="8"/>
      <c r="M15" s="8"/>
      <c r="N15" s="8"/>
      <c r="O15" s="8"/>
      <c r="P15" s="8"/>
      <c r="Q15" s="8"/>
      <c r="R15" s="8"/>
      <c r="S15" s="8"/>
      <c r="T15" s="165" t="s">
        <v>347</v>
      </c>
      <c r="U15" s="166">
        <v>9</v>
      </c>
    </row>
    <row r="16" spans="1:66" s="3" customFormat="1" ht="15" customHeight="1" x14ac:dyDescent="0.2">
      <c r="A16" s="8"/>
      <c r="B16" s="11"/>
      <c r="C16" s="8"/>
      <c r="D16" s="8"/>
      <c r="E16" s="8"/>
      <c r="F16" s="8"/>
      <c r="G16" s="8"/>
      <c r="H16" s="8"/>
      <c r="I16" s="8"/>
      <c r="J16" s="8"/>
      <c r="K16" s="8"/>
      <c r="L16" s="8"/>
      <c r="M16" s="8"/>
      <c r="N16" s="8"/>
      <c r="O16" s="8"/>
      <c r="P16" s="8"/>
      <c r="Q16" s="8"/>
      <c r="R16" s="8"/>
      <c r="S16" s="8"/>
      <c r="T16" s="165" t="s">
        <v>348</v>
      </c>
      <c r="U16" s="166">
        <v>10</v>
      </c>
    </row>
    <row r="17" spans="1:21" s="3" customFormat="1" ht="15" customHeight="1" x14ac:dyDescent="0.2">
      <c r="A17" s="8"/>
      <c r="B17" s="11"/>
      <c r="C17" s="8"/>
      <c r="D17" s="8"/>
      <c r="E17" s="8"/>
      <c r="F17" s="8"/>
      <c r="G17" s="8"/>
      <c r="H17" s="8"/>
      <c r="I17" s="8"/>
      <c r="J17" s="8"/>
      <c r="K17" s="8"/>
      <c r="L17" s="8"/>
      <c r="M17" s="8"/>
      <c r="N17" s="8"/>
      <c r="O17" s="8"/>
      <c r="P17" s="8"/>
      <c r="Q17" s="8"/>
      <c r="R17" s="8"/>
      <c r="S17" s="8"/>
      <c r="T17" s="165" t="s">
        <v>349</v>
      </c>
      <c r="U17" s="166">
        <v>11</v>
      </c>
    </row>
    <row r="18" spans="1:21" s="3" customFormat="1" ht="15" customHeight="1" x14ac:dyDescent="0.2">
      <c r="A18" s="8"/>
      <c r="B18" s="11"/>
      <c r="C18" s="8"/>
      <c r="D18" s="8"/>
      <c r="E18" s="8"/>
      <c r="F18" s="8"/>
      <c r="G18" s="8"/>
      <c r="H18" s="8"/>
      <c r="I18" s="8"/>
      <c r="J18" s="8"/>
      <c r="K18" s="8"/>
      <c r="L18" s="8"/>
      <c r="M18" s="8"/>
      <c r="N18" s="8"/>
      <c r="O18" s="8"/>
      <c r="P18" s="8"/>
      <c r="Q18" s="8"/>
      <c r="R18" s="8"/>
      <c r="S18" s="8"/>
      <c r="T18" s="165" t="s">
        <v>350</v>
      </c>
      <c r="U18" s="166">
        <v>12</v>
      </c>
    </row>
    <row r="19" spans="1:21" s="3" customFormat="1" ht="15" customHeight="1" x14ac:dyDescent="0.2">
      <c r="A19" s="8"/>
      <c r="B19" s="11"/>
      <c r="C19" s="8"/>
      <c r="D19" s="8"/>
      <c r="E19" s="8"/>
      <c r="F19" s="8"/>
      <c r="G19" s="8"/>
      <c r="H19" s="8"/>
      <c r="I19" s="8"/>
      <c r="J19" s="8"/>
      <c r="K19" s="8"/>
      <c r="L19" s="8"/>
      <c r="M19" s="8"/>
      <c r="N19" s="8"/>
      <c r="O19" s="8"/>
      <c r="P19" s="8"/>
      <c r="Q19" s="8"/>
      <c r="R19" s="8"/>
      <c r="S19" s="8"/>
      <c r="T19" s="165" t="s">
        <v>351</v>
      </c>
      <c r="U19" s="166">
        <v>13</v>
      </c>
    </row>
    <row r="20" spans="1:21" s="3" customFormat="1" ht="15" customHeight="1" x14ac:dyDescent="0.2">
      <c r="A20" s="8"/>
      <c r="B20" s="8"/>
      <c r="C20" s="8"/>
      <c r="D20" s="8"/>
      <c r="E20" s="8"/>
      <c r="F20" s="8"/>
      <c r="G20" s="8"/>
      <c r="H20" s="8"/>
      <c r="I20" s="8"/>
      <c r="J20" s="8"/>
      <c r="K20" s="8"/>
      <c r="L20" s="8"/>
      <c r="M20" s="8"/>
      <c r="N20" s="8"/>
      <c r="O20" s="8"/>
      <c r="P20" s="8"/>
      <c r="Q20" s="8"/>
      <c r="R20" s="8"/>
      <c r="S20" s="8"/>
      <c r="T20" s="165" t="s">
        <v>135</v>
      </c>
      <c r="U20" s="166">
        <v>14</v>
      </c>
    </row>
    <row r="21" spans="1:21" s="3" customFormat="1" ht="15" customHeight="1" x14ac:dyDescent="0.2">
      <c r="A21" s="8"/>
      <c r="B21" s="8"/>
      <c r="C21" s="8"/>
      <c r="D21" s="8"/>
      <c r="E21" s="8"/>
      <c r="F21" s="8"/>
      <c r="G21" s="8"/>
      <c r="H21" s="8"/>
      <c r="I21" s="8"/>
      <c r="J21" s="8"/>
      <c r="K21" s="8"/>
      <c r="L21" s="8"/>
      <c r="M21" s="8"/>
      <c r="N21" s="8"/>
      <c r="O21" s="8"/>
      <c r="P21" s="8"/>
      <c r="Q21" s="8"/>
      <c r="R21" s="8"/>
      <c r="S21" s="8"/>
      <c r="T21" s="165" t="s">
        <v>155</v>
      </c>
      <c r="U21" s="166">
        <v>15</v>
      </c>
    </row>
    <row r="22" spans="1:21" s="3" customFormat="1" ht="15" customHeight="1" x14ac:dyDescent="0.2">
      <c r="A22" s="8"/>
      <c r="B22" s="8"/>
      <c r="C22" s="8"/>
      <c r="D22" s="8"/>
      <c r="E22" s="8"/>
      <c r="F22" s="8"/>
      <c r="G22" s="8"/>
      <c r="H22" s="8"/>
      <c r="I22" s="8"/>
      <c r="J22" s="8"/>
      <c r="K22" s="8"/>
      <c r="L22" s="8"/>
      <c r="M22" s="8"/>
      <c r="N22" s="8"/>
      <c r="O22" s="8"/>
      <c r="P22" s="8"/>
      <c r="Q22" s="8"/>
      <c r="R22" s="8"/>
      <c r="S22" s="8"/>
      <c r="T22" s="165" t="s">
        <v>136</v>
      </c>
      <c r="U22" s="166">
        <v>16</v>
      </c>
    </row>
    <row r="23" spans="1:21" s="3" customFormat="1" ht="15" customHeight="1" x14ac:dyDescent="0.2">
      <c r="A23" s="8"/>
      <c r="B23" s="8"/>
      <c r="C23" s="8"/>
      <c r="D23" s="8"/>
      <c r="E23" s="8"/>
      <c r="F23" s="8"/>
      <c r="G23" s="8"/>
      <c r="H23" s="8"/>
      <c r="I23" s="8"/>
      <c r="J23" s="8"/>
      <c r="K23" s="8"/>
      <c r="L23" s="8"/>
      <c r="M23" s="8"/>
      <c r="N23" s="8"/>
      <c r="O23" s="8"/>
      <c r="P23" s="8"/>
      <c r="Q23" s="8"/>
      <c r="R23" s="8"/>
      <c r="S23" s="8"/>
      <c r="T23" s="165" t="s">
        <v>109</v>
      </c>
      <c r="U23" s="166">
        <v>17</v>
      </c>
    </row>
    <row r="24" spans="1:21" s="3" customFormat="1" ht="15" customHeight="1" x14ac:dyDescent="0.2">
      <c r="A24" s="8"/>
      <c r="B24" s="8"/>
      <c r="C24" s="8"/>
      <c r="D24" s="8"/>
      <c r="E24" s="8"/>
      <c r="F24" s="8"/>
      <c r="G24" s="8"/>
      <c r="H24" s="8"/>
      <c r="I24" s="8"/>
      <c r="J24" s="8"/>
      <c r="K24" s="8"/>
      <c r="L24" s="8"/>
      <c r="M24" s="8"/>
      <c r="N24" s="8"/>
      <c r="O24" s="8"/>
      <c r="P24" s="8"/>
      <c r="Q24" s="8"/>
      <c r="R24" s="8"/>
      <c r="S24" s="8"/>
      <c r="T24" s="165" t="s">
        <v>352</v>
      </c>
      <c r="U24" s="166">
        <v>18</v>
      </c>
    </row>
    <row r="25" spans="1:21" s="3" customFormat="1" ht="15" customHeight="1" x14ac:dyDescent="0.2">
      <c r="A25" s="8"/>
      <c r="B25" s="8"/>
      <c r="C25" s="8"/>
      <c r="D25" s="8"/>
      <c r="E25" s="8"/>
      <c r="F25" s="8"/>
      <c r="G25" s="8"/>
      <c r="H25" s="8"/>
      <c r="I25" s="8"/>
      <c r="J25" s="8"/>
      <c r="K25" s="8"/>
      <c r="L25" s="8"/>
      <c r="M25" s="8"/>
      <c r="N25" s="8"/>
      <c r="O25" s="8"/>
      <c r="P25" s="8"/>
      <c r="Q25" s="8"/>
      <c r="R25" s="8"/>
      <c r="S25" s="8"/>
      <c r="T25" s="165" t="s">
        <v>53</v>
      </c>
      <c r="U25" s="166">
        <v>19</v>
      </c>
    </row>
    <row r="26" spans="1:21" s="3" customFormat="1" ht="15" customHeight="1" x14ac:dyDescent="0.2">
      <c r="A26" s="8"/>
      <c r="B26" s="8"/>
      <c r="C26" s="8"/>
      <c r="D26" s="8"/>
      <c r="E26" s="8"/>
      <c r="F26" s="8"/>
      <c r="G26" s="8"/>
      <c r="H26" s="8"/>
      <c r="I26" s="8"/>
      <c r="J26" s="8"/>
      <c r="K26" s="8"/>
      <c r="L26" s="8"/>
      <c r="M26" s="8"/>
      <c r="N26" s="8"/>
      <c r="O26" s="8"/>
      <c r="P26" s="8"/>
      <c r="Q26" s="8"/>
      <c r="R26" s="8"/>
      <c r="S26" s="8"/>
      <c r="T26" s="165" t="s">
        <v>137</v>
      </c>
      <c r="U26" s="166">
        <v>20</v>
      </c>
    </row>
    <row r="27" spans="1:21" s="3" customFormat="1" ht="15" customHeight="1" x14ac:dyDescent="0.2">
      <c r="A27" s="8"/>
      <c r="B27" s="8"/>
      <c r="C27" s="8"/>
      <c r="D27" s="8"/>
      <c r="E27" s="8"/>
      <c r="F27" s="8"/>
      <c r="G27" s="8"/>
      <c r="H27" s="8"/>
      <c r="I27" s="8"/>
      <c r="J27" s="8"/>
      <c r="K27" s="8"/>
      <c r="L27" s="8"/>
      <c r="M27" s="8"/>
      <c r="N27" s="8"/>
      <c r="O27" s="8"/>
      <c r="P27" s="8"/>
      <c r="Q27" s="8"/>
      <c r="R27" s="8"/>
      <c r="S27" s="8"/>
      <c r="T27" s="165" t="s">
        <v>353</v>
      </c>
      <c r="U27" s="166">
        <v>21</v>
      </c>
    </row>
    <row r="28" spans="1:21" s="3" customFormat="1" ht="15" customHeight="1" x14ac:dyDescent="0.2">
      <c r="A28" s="8"/>
      <c r="B28" s="8"/>
      <c r="C28" s="8"/>
      <c r="D28" s="8"/>
      <c r="E28" s="8"/>
      <c r="F28" s="8"/>
      <c r="G28" s="8"/>
      <c r="H28" s="8"/>
      <c r="I28" s="8"/>
      <c r="J28" s="8"/>
      <c r="K28" s="8"/>
      <c r="L28" s="8"/>
      <c r="M28" s="8"/>
      <c r="N28" s="8"/>
      <c r="O28" s="8"/>
      <c r="P28" s="8"/>
      <c r="Q28" s="8"/>
      <c r="R28" s="8"/>
      <c r="S28" s="8"/>
      <c r="T28" s="165" t="s">
        <v>138</v>
      </c>
      <c r="U28" s="166">
        <v>22</v>
      </c>
    </row>
    <row r="29" spans="1:21" s="3" customFormat="1" ht="15" customHeight="1" x14ac:dyDescent="0.2">
      <c r="A29" s="8"/>
      <c r="B29" s="8"/>
      <c r="C29" s="8"/>
      <c r="D29" s="8"/>
      <c r="E29" s="8"/>
      <c r="F29" s="8"/>
      <c r="G29" s="8"/>
      <c r="H29" s="8"/>
      <c r="I29" s="8"/>
      <c r="J29" s="8"/>
      <c r="K29" s="8"/>
      <c r="L29" s="8"/>
      <c r="M29" s="8"/>
      <c r="N29" s="8"/>
      <c r="O29" s="8"/>
      <c r="P29" s="8"/>
      <c r="Q29" s="8"/>
      <c r="R29" s="8"/>
      <c r="S29" s="8"/>
      <c r="T29" s="165" t="s">
        <v>139</v>
      </c>
      <c r="U29" s="166">
        <v>23</v>
      </c>
    </row>
    <row r="30" spans="1:21" s="3" customFormat="1" ht="15" customHeight="1" x14ac:dyDescent="0.2">
      <c r="A30" s="8"/>
      <c r="B30" s="8"/>
      <c r="C30" s="8"/>
      <c r="D30" s="8"/>
      <c r="E30" s="8"/>
      <c r="F30" s="8"/>
      <c r="G30" s="8"/>
      <c r="H30" s="8"/>
      <c r="I30" s="8"/>
      <c r="J30" s="8"/>
      <c r="K30" s="8"/>
      <c r="L30" s="8"/>
      <c r="M30" s="8"/>
      <c r="N30" s="8"/>
      <c r="O30" s="8"/>
      <c r="P30" s="8"/>
      <c r="Q30" s="8"/>
      <c r="R30" s="8"/>
      <c r="S30" s="8"/>
      <c r="T30" s="165" t="s">
        <v>140</v>
      </c>
      <c r="U30" s="166">
        <v>24</v>
      </c>
    </row>
    <row r="31" spans="1:21" s="3" customFormat="1" ht="15" customHeight="1" x14ac:dyDescent="0.2">
      <c r="A31" s="8"/>
      <c r="B31" s="8"/>
      <c r="C31" s="8"/>
      <c r="D31" s="8"/>
      <c r="E31" s="8"/>
      <c r="F31" s="8"/>
      <c r="G31" s="8"/>
      <c r="H31" s="8"/>
      <c r="I31" s="8"/>
      <c r="J31" s="8"/>
      <c r="K31" s="8"/>
      <c r="L31" s="8"/>
      <c r="M31" s="8"/>
      <c r="N31" s="8"/>
      <c r="O31" s="8"/>
      <c r="P31" s="8"/>
      <c r="Q31" s="8"/>
      <c r="R31" s="8"/>
      <c r="S31" s="8"/>
      <c r="T31" s="165" t="s">
        <v>354</v>
      </c>
      <c r="U31" s="166">
        <v>25</v>
      </c>
    </row>
    <row r="32" spans="1:21" s="3" customFormat="1" ht="15" customHeight="1" x14ac:dyDescent="0.2">
      <c r="A32" s="8"/>
      <c r="B32" s="8"/>
      <c r="C32" s="8"/>
      <c r="D32" s="8"/>
      <c r="E32" s="8"/>
      <c r="F32" s="8"/>
      <c r="G32" s="8"/>
      <c r="H32" s="8"/>
      <c r="I32" s="8"/>
      <c r="J32" s="8"/>
      <c r="K32" s="8"/>
      <c r="L32" s="8"/>
      <c r="M32" s="8"/>
      <c r="N32" s="8"/>
      <c r="O32" s="8"/>
      <c r="P32" s="8"/>
      <c r="Q32" s="8"/>
      <c r="R32" s="8"/>
      <c r="S32" s="8"/>
      <c r="T32" s="165" t="s">
        <v>141</v>
      </c>
      <c r="U32" s="166">
        <v>26</v>
      </c>
    </row>
    <row r="33" spans="1:21" s="3" customFormat="1" ht="15" customHeight="1" x14ac:dyDescent="0.2">
      <c r="A33" s="8"/>
      <c r="B33" s="8"/>
      <c r="C33" s="8"/>
      <c r="D33" s="8"/>
      <c r="E33" s="8"/>
      <c r="F33" s="8"/>
      <c r="G33" s="8"/>
      <c r="H33" s="8"/>
      <c r="I33" s="8"/>
      <c r="J33" s="8"/>
      <c r="K33" s="8"/>
      <c r="L33" s="8"/>
      <c r="M33" s="8"/>
      <c r="N33" s="8"/>
      <c r="O33" s="8"/>
      <c r="P33" s="8"/>
      <c r="Q33" s="8"/>
      <c r="R33" s="8"/>
      <c r="S33" s="8"/>
      <c r="T33" s="165" t="s">
        <v>142</v>
      </c>
      <c r="U33" s="166">
        <v>27</v>
      </c>
    </row>
    <row r="34" spans="1:21" s="3" customFormat="1" ht="15" customHeight="1" x14ac:dyDescent="0.2">
      <c r="A34" s="8"/>
      <c r="B34" s="8"/>
      <c r="C34" s="8"/>
      <c r="D34" s="8"/>
      <c r="E34" s="8"/>
      <c r="F34" s="8"/>
      <c r="G34" s="8"/>
      <c r="H34" s="8"/>
      <c r="I34" s="8"/>
      <c r="J34" s="8"/>
      <c r="K34" s="8"/>
      <c r="L34" s="8"/>
      <c r="M34" s="8"/>
      <c r="N34" s="8"/>
      <c r="O34" s="8"/>
      <c r="P34" s="8"/>
      <c r="Q34" s="8"/>
      <c r="R34" s="8"/>
      <c r="S34" s="8"/>
      <c r="T34" s="165" t="s">
        <v>64</v>
      </c>
      <c r="U34" s="166">
        <v>28</v>
      </c>
    </row>
    <row r="35" spans="1:21" s="3" customFormat="1" ht="12.75" x14ac:dyDescent="0.2">
      <c r="A35" s="8"/>
      <c r="B35" s="8"/>
      <c r="C35" s="8"/>
      <c r="D35" s="8"/>
      <c r="E35" s="8"/>
      <c r="F35" s="8"/>
      <c r="G35" s="8"/>
      <c r="H35" s="8"/>
      <c r="I35" s="8"/>
      <c r="J35" s="8"/>
      <c r="K35" s="8"/>
      <c r="L35" s="8"/>
      <c r="M35" s="8"/>
      <c r="N35" s="8"/>
      <c r="O35" s="8"/>
      <c r="P35" s="8"/>
      <c r="Q35" s="8"/>
      <c r="R35" s="8"/>
      <c r="S35" s="8"/>
      <c r="T35" s="165" t="s">
        <v>156</v>
      </c>
      <c r="U35" s="166">
        <v>29</v>
      </c>
    </row>
    <row r="36" spans="1:21" s="3" customFormat="1" ht="15" customHeight="1" x14ac:dyDescent="0.2">
      <c r="A36" s="8"/>
      <c r="B36" s="8"/>
      <c r="C36" s="8"/>
      <c r="D36" s="8"/>
      <c r="E36" s="8"/>
      <c r="F36" s="8"/>
      <c r="G36" s="8"/>
      <c r="H36" s="8"/>
      <c r="I36" s="8"/>
      <c r="J36" s="8"/>
      <c r="K36" s="8"/>
      <c r="L36" s="8"/>
      <c r="M36" s="8"/>
      <c r="N36" s="8"/>
      <c r="O36" s="8"/>
      <c r="P36" s="8"/>
      <c r="Q36" s="8"/>
      <c r="R36" s="8"/>
      <c r="S36" s="8"/>
      <c r="T36" s="165" t="s">
        <v>334</v>
      </c>
      <c r="U36" s="166">
        <v>30</v>
      </c>
    </row>
    <row r="37" spans="1:21" s="3" customFormat="1" ht="15" customHeight="1" x14ac:dyDescent="0.2">
      <c r="A37" s="8"/>
      <c r="B37" s="8"/>
      <c r="C37" s="8"/>
      <c r="D37" s="8"/>
      <c r="E37" s="8"/>
      <c r="F37" s="8"/>
      <c r="G37" s="8"/>
      <c r="H37" s="8"/>
      <c r="I37" s="8"/>
      <c r="J37" s="8"/>
      <c r="K37" s="8"/>
      <c r="L37" s="8"/>
      <c r="M37" s="8"/>
      <c r="N37" s="8"/>
      <c r="O37" s="8"/>
      <c r="P37" s="8"/>
      <c r="Q37" s="8"/>
      <c r="R37" s="8"/>
      <c r="S37" s="8"/>
      <c r="T37" s="165" t="s">
        <v>157</v>
      </c>
      <c r="U37" s="166">
        <v>31</v>
      </c>
    </row>
    <row r="38" spans="1:21" s="3" customFormat="1" ht="15" customHeight="1" x14ac:dyDescent="0.2">
      <c r="A38" s="8"/>
      <c r="B38" s="8"/>
      <c r="C38" s="8"/>
      <c r="D38" s="8"/>
      <c r="E38" s="8"/>
      <c r="F38" s="8"/>
      <c r="G38" s="8"/>
      <c r="H38" s="8"/>
      <c r="I38" s="8"/>
      <c r="J38" s="8"/>
      <c r="K38" s="8"/>
      <c r="L38" s="8"/>
      <c r="M38" s="8"/>
      <c r="N38" s="8"/>
      <c r="O38" s="8"/>
      <c r="P38" s="8"/>
      <c r="Q38" s="8"/>
      <c r="R38" s="8"/>
      <c r="S38" s="8"/>
      <c r="T38" s="165" t="s">
        <v>355</v>
      </c>
      <c r="U38" s="166">
        <v>32</v>
      </c>
    </row>
    <row r="39" spans="1:21" s="3" customFormat="1" ht="15" customHeight="1" x14ac:dyDescent="0.2">
      <c r="A39" s="8"/>
      <c r="B39" s="8"/>
      <c r="C39" s="8"/>
      <c r="D39" s="8"/>
      <c r="E39" s="8"/>
      <c r="F39" s="8"/>
      <c r="G39" s="8"/>
      <c r="H39" s="8"/>
      <c r="I39" s="8"/>
      <c r="J39" s="8"/>
      <c r="K39" s="8"/>
      <c r="L39" s="8"/>
      <c r="M39" s="8"/>
      <c r="N39" s="8"/>
      <c r="O39" s="8"/>
      <c r="P39" s="8"/>
      <c r="Q39" s="8"/>
      <c r="R39" s="8"/>
      <c r="S39" s="8"/>
      <c r="T39" s="165" t="s">
        <v>100</v>
      </c>
      <c r="U39" s="166">
        <v>33</v>
      </c>
    </row>
    <row r="40" spans="1:21" s="3" customFormat="1" ht="12.75" x14ac:dyDescent="0.2">
      <c r="A40" s="8"/>
      <c r="B40" s="8"/>
      <c r="C40" s="8"/>
      <c r="D40" s="8"/>
      <c r="E40" s="8"/>
      <c r="F40" s="8"/>
      <c r="G40" s="8"/>
      <c r="H40" s="8"/>
      <c r="I40" s="8"/>
      <c r="J40" s="8"/>
      <c r="K40" s="8"/>
      <c r="L40" s="8"/>
      <c r="M40" s="1"/>
      <c r="N40" s="8"/>
      <c r="O40" s="8"/>
      <c r="P40" s="8"/>
      <c r="Q40" s="8"/>
      <c r="R40" s="8"/>
      <c r="S40" s="8"/>
      <c r="T40" s="165" t="s">
        <v>356</v>
      </c>
      <c r="U40" s="166">
        <v>34</v>
      </c>
    </row>
    <row r="41" spans="1:21" s="3" customFormat="1" ht="12.75" x14ac:dyDescent="0.2">
      <c r="A41" s="8"/>
      <c r="B41" s="8"/>
      <c r="C41" s="8"/>
      <c r="D41" s="8"/>
      <c r="E41" s="8"/>
      <c r="F41" s="8"/>
      <c r="G41" s="8"/>
      <c r="H41" s="8"/>
      <c r="I41" s="8"/>
      <c r="J41" s="8"/>
      <c r="K41" s="8"/>
      <c r="L41" s="8"/>
      <c r="M41" s="8"/>
      <c r="N41" s="8"/>
      <c r="O41" s="8"/>
      <c r="P41" s="8"/>
      <c r="Q41" s="8"/>
      <c r="R41" s="8"/>
      <c r="S41" s="8"/>
      <c r="T41" s="165" t="s">
        <v>143</v>
      </c>
      <c r="U41" s="166">
        <v>35</v>
      </c>
    </row>
    <row r="42" spans="1:21" s="3" customFormat="1" ht="12.75" customHeight="1" x14ac:dyDescent="0.2">
      <c r="A42" s="12"/>
      <c r="B42" s="12"/>
      <c r="C42" s="12"/>
      <c r="D42" s="12"/>
      <c r="E42" s="12"/>
      <c r="F42" s="12"/>
      <c r="G42" s="12"/>
      <c r="H42" s="12"/>
      <c r="I42" s="12"/>
      <c r="J42" s="12"/>
      <c r="K42" s="12"/>
      <c r="L42" s="12"/>
      <c r="M42" s="12"/>
      <c r="N42" s="12"/>
      <c r="O42" s="12"/>
      <c r="P42" s="12"/>
      <c r="Q42" s="12"/>
      <c r="R42" s="12"/>
      <c r="S42" s="12"/>
      <c r="T42" s="165" t="s">
        <v>116</v>
      </c>
      <c r="U42" s="166">
        <v>36</v>
      </c>
    </row>
    <row r="43" spans="1:21" s="3" customFormat="1" ht="12.75" customHeight="1" x14ac:dyDescent="0.2">
      <c r="A43" s="12"/>
      <c r="B43" s="12"/>
      <c r="C43" s="12"/>
      <c r="D43" s="12"/>
      <c r="E43" s="12"/>
      <c r="F43" s="12"/>
      <c r="G43" s="12"/>
      <c r="H43" s="12"/>
      <c r="I43" s="12"/>
      <c r="J43" s="12"/>
      <c r="K43" s="12"/>
      <c r="L43" s="12"/>
      <c r="M43" s="12"/>
      <c r="N43" s="12"/>
      <c r="O43" s="12"/>
      <c r="P43" s="12"/>
      <c r="Q43" s="12"/>
      <c r="R43" s="12"/>
      <c r="S43" s="12"/>
      <c r="T43" s="165" t="s">
        <v>357</v>
      </c>
      <c r="U43" s="166">
        <v>37</v>
      </c>
    </row>
    <row r="44" spans="1:21" s="2" customFormat="1" ht="12.75" customHeight="1" x14ac:dyDescent="0.2">
      <c r="A44" s="12"/>
      <c r="B44" s="12"/>
      <c r="C44" s="12"/>
      <c r="D44" s="12"/>
      <c r="E44" s="12"/>
      <c r="F44" s="12"/>
      <c r="G44" s="12"/>
      <c r="H44" s="12"/>
      <c r="I44" s="12"/>
      <c r="J44" s="12"/>
      <c r="K44" s="12"/>
      <c r="L44" s="12"/>
      <c r="M44" s="12"/>
      <c r="N44" s="12"/>
      <c r="O44" s="12"/>
      <c r="P44" s="12"/>
      <c r="Q44" s="12"/>
      <c r="R44" s="12"/>
      <c r="S44" s="12"/>
      <c r="T44" s="165" t="s">
        <v>144</v>
      </c>
      <c r="U44" s="166">
        <v>38</v>
      </c>
    </row>
    <row r="45" spans="1:21" s="2" customFormat="1" ht="12.75" customHeight="1" x14ac:dyDescent="0.2">
      <c r="A45" s="12"/>
      <c r="B45" s="12"/>
      <c r="C45" s="12"/>
      <c r="D45" s="12"/>
      <c r="E45" s="12"/>
      <c r="F45" s="12"/>
      <c r="G45" s="12"/>
      <c r="H45" s="12"/>
      <c r="I45" s="12"/>
      <c r="J45" s="12"/>
      <c r="K45" s="12"/>
      <c r="L45" s="12"/>
      <c r="M45" s="12"/>
      <c r="N45" s="12"/>
      <c r="O45" s="12"/>
      <c r="P45" s="12"/>
      <c r="Q45" s="12"/>
      <c r="R45" s="12"/>
      <c r="S45" s="12"/>
      <c r="T45" s="165" t="s">
        <v>145</v>
      </c>
      <c r="U45" s="166">
        <v>39</v>
      </c>
    </row>
    <row r="46" spans="1:21" s="2" customFormat="1" ht="12.75" customHeight="1" x14ac:dyDescent="0.2">
      <c r="A46" s="12"/>
      <c r="B46" s="12"/>
      <c r="C46" s="12"/>
      <c r="D46" s="12"/>
      <c r="E46" s="12"/>
      <c r="F46" s="12"/>
      <c r="G46" s="12"/>
      <c r="H46" s="12"/>
      <c r="I46" s="12"/>
      <c r="J46" s="12"/>
      <c r="K46" s="12"/>
      <c r="L46" s="12"/>
      <c r="M46" s="12"/>
      <c r="N46" s="12"/>
      <c r="O46" s="12"/>
      <c r="P46" s="12"/>
      <c r="Q46" s="12"/>
      <c r="R46" s="12"/>
      <c r="S46" s="12"/>
      <c r="T46" s="165" t="s">
        <v>322</v>
      </c>
      <c r="U46" s="166">
        <v>40</v>
      </c>
    </row>
    <row r="47" spans="1:21" s="2" customFormat="1" ht="12.75" customHeight="1" x14ac:dyDescent="0.2">
      <c r="A47" s="12"/>
      <c r="B47" s="12"/>
      <c r="C47" s="12"/>
      <c r="D47" s="12"/>
      <c r="E47" s="12"/>
      <c r="F47" s="12"/>
      <c r="G47" s="12"/>
      <c r="H47" s="12"/>
      <c r="I47" s="12"/>
      <c r="J47" s="12"/>
      <c r="K47" s="12"/>
      <c r="L47" s="12"/>
      <c r="M47" s="12"/>
      <c r="N47" s="12"/>
      <c r="O47" s="12"/>
      <c r="P47" s="12"/>
      <c r="Q47" s="12"/>
      <c r="R47" s="12"/>
      <c r="S47" s="12"/>
      <c r="T47" s="165" t="s">
        <v>70</v>
      </c>
      <c r="U47" s="166">
        <v>41</v>
      </c>
    </row>
    <row r="48" spans="1:21" s="2" customFormat="1" ht="12.75" customHeight="1" x14ac:dyDescent="0.2">
      <c r="A48" s="12"/>
      <c r="B48" s="12"/>
      <c r="C48" s="12"/>
      <c r="D48" s="12"/>
      <c r="E48" s="12"/>
      <c r="F48" s="12"/>
      <c r="G48" s="12"/>
      <c r="H48" s="12"/>
      <c r="I48" s="12"/>
      <c r="J48" s="12"/>
      <c r="K48" s="12"/>
      <c r="L48" s="12"/>
      <c r="M48" s="12"/>
      <c r="N48" s="12"/>
      <c r="O48" s="12"/>
      <c r="P48" s="12"/>
      <c r="Q48" s="12"/>
      <c r="R48" s="12"/>
      <c r="S48" s="12"/>
      <c r="T48" s="165" t="s">
        <v>146</v>
      </c>
      <c r="U48" s="166">
        <v>42</v>
      </c>
    </row>
    <row r="49" spans="1:21" s="2" customFormat="1" ht="12.75" customHeight="1" x14ac:dyDescent="0.2">
      <c r="A49" s="12"/>
      <c r="B49" s="12"/>
      <c r="C49" s="12"/>
      <c r="D49" s="12"/>
      <c r="E49" s="12"/>
      <c r="F49" s="12"/>
      <c r="G49" s="12"/>
      <c r="H49" s="12"/>
      <c r="I49" s="12"/>
      <c r="J49" s="12"/>
      <c r="K49" s="12"/>
      <c r="L49" s="12"/>
      <c r="M49" s="12"/>
      <c r="N49" s="12"/>
      <c r="O49" s="12"/>
      <c r="P49" s="12"/>
      <c r="Q49" s="12"/>
      <c r="R49" s="12"/>
      <c r="S49" s="12"/>
      <c r="T49" s="165" t="s">
        <v>158</v>
      </c>
      <c r="U49" s="166">
        <v>43</v>
      </c>
    </row>
    <row r="50" spans="1:21" s="2" customFormat="1" ht="12.75" customHeight="1" x14ac:dyDescent="0.2">
      <c r="A50" s="12"/>
      <c r="B50" s="12"/>
      <c r="C50" s="12"/>
      <c r="D50" s="12"/>
      <c r="E50" s="12"/>
      <c r="F50" s="12"/>
      <c r="G50" s="12"/>
      <c r="H50" s="12"/>
      <c r="I50" s="12"/>
      <c r="J50" s="12"/>
      <c r="K50" s="12"/>
      <c r="L50" s="12"/>
      <c r="M50" s="12"/>
      <c r="N50" s="12"/>
      <c r="O50" s="12"/>
      <c r="P50" s="12"/>
      <c r="Q50" s="12"/>
      <c r="R50" s="12"/>
      <c r="S50" s="12"/>
      <c r="T50" s="165" t="s">
        <v>358</v>
      </c>
      <c r="U50" s="166">
        <v>44</v>
      </c>
    </row>
    <row r="51" spans="1:21" s="2" customFormat="1" ht="12.75" customHeight="1" x14ac:dyDescent="0.2">
      <c r="A51" s="12"/>
      <c r="B51" s="12"/>
      <c r="C51" s="12"/>
      <c r="D51" s="12"/>
      <c r="E51" s="12"/>
      <c r="F51" s="12"/>
      <c r="G51" s="12"/>
      <c r="H51" s="12"/>
      <c r="I51" s="12"/>
      <c r="J51" s="12"/>
      <c r="K51" s="12"/>
      <c r="L51" s="12"/>
      <c r="M51" s="12"/>
      <c r="N51" s="12"/>
      <c r="O51" s="12"/>
      <c r="P51" s="12"/>
      <c r="Q51" s="12"/>
      <c r="R51" s="12"/>
      <c r="S51" s="12"/>
      <c r="T51" s="165" t="s">
        <v>359</v>
      </c>
      <c r="U51" s="166">
        <v>45</v>
      </c>
    </row>
    <row r="52" spans="1:21" s="2" customFormat="1" ht="12.75" customHeight="1" x14ac:dyDescent="0.2">
      <c r="A52" s="12"/>
      <c r="B52" s="12"/>
      <c r="C52" s="12"/>
      <c r="D52" s="12"/>
      <c r="E52" s="12"/>
      <c r="F52" s="12"/>
      <c r="G52" s="12"/>
      <c r="H52" s="12"/>
      <c r="I52" s="12"/>
      <c r="J52" s="12"/>
      <c r="K52" s="12"/>
      <c r="L52" s="12"/>
      <c r="M52" s="12"/>
      <c r="N52" s="12"/>
      <c r="O52" s="12"/>
      <c r="P52" s="12"/>
      <c r="Q52" s="12"/>
      <c r="R52" s="12"/>
      <c r="S52" s="12"/>
      <c r="T52" s="165" t="s">
        <v>147</v>
      </c>
      <c r="U52" s="166">
        <v>46</v>
      </c>
    </row>
    <row r="53" spans="1:21" s="2" customFormat="1" ht="12.75" customHeight="1" x14ac:dyDescent="0.2">
      <c r="A53" s="12"/>
      <c r="B53" s="12"/>
      <c r="C53" s="12"/>
      <c r="D53" s="12"/>
      <c r="E53" s="12"/>
      <c r="F53" s="12"/>
      <c r="G53" s="12"/>
      <c r="H53" s="12"/>
      <c r="I53" s="12"/>
      <c r="J53" s="12"/>
      <c r="K53" s="12"/>
      <c r="L53" s="12"/>
      <c r="M53" s="12"/>
      <c r="N53" s="12"/>
      <c r="O53" s="12"/>
      <c r="P53" s="12"/>
      <c r="Q53" s="12"/>
      <c r="R53" s="12"/>
      <c r="S53" s="12"/>
      <c r="T53" s="165" t="s">
        <v>360</v>
      </c>
      <c r="U53" s="166">
        <v>47</v>
      </c>
    </row>
    <row r="54" spans="1:21" s="2" customFormat="1" ht="12.75" customHeight="1" x14ac:dyDescent="0.2">
      <c r="A54" s="12"/>
      <c r="B54" s="12"/>
      <c r="C54" s="12"/>
      <c r="D54" s="12"/>
      <c r="E54" s="12"/>
      <c r="F54" s="12"/>
      <c r="G54" s="12"/>
      <c r="H54" s="12"/>
      <c r="I54" s="12"/>
      <c r="J54" s="12"/>
      <c r="K54" s="12"/>
      <c r="L54" s="12"/>
      <c r="M54" s="12"/>
      <c r="N54" s="12"/>
      <c r="O54" s="12"/>
      <c r="P54" s="12"/>
      <c r="Q54" s="12"/>
      <c r="R54" s="12"/>
      <c r="S54" s="12"/>
      <c r="T54" s="165" t="s">
        <v>148</v>
      </c>
      <c r="U54" s="166">
        <v>48</v>
      </c>
    </row>
    <row r="55" spans="1:21" s="2" customFormat="1" ht="12.75" customHeight="1" x14ac:dyDescent="0.2">
      <c r="A55" s="12"/>
      <c r="B55" s="12"/>
      <c r="C55" s="12"/>
      <c r="D55" s="12"/>
      <c r="E55" s="12"/>
      <c r="F55" s="12"/>
      <c r="G55" s="12"/>
      <c r="H55" s="12"/>
      <c r="I55" s="12"/>
      <c r="J55" s="12"/>
      <c r="K55" s="12"/>
      <c r="L55" s="12"/>
      <c r="M55" s="12"/>
      <c r="N55" s="12"/>
      <c r="O55" s="12"/>
      <c r="P55" s="12"/>
      <c r="Q55" s="12"/>
      <c r="R55" s="12"/>
      <c r="S55" s="12"/>
      <c r="T55" s="165" t="s">
        <v>149</v>
      </c>
      <c r="U55" s="166">
        <v>49</v>
      </c>
    </row>
    <row r="56" spans="1:21" s="2" customFormat="1" ht="12.75" customHeight="1" x14ac:dyDescent="0.2">
      <c r="A56" s="12"/>
      <c r="B56" s="12"/>
      <c r="C56" s="12"/>
      <c r="D56" s="12"/>
      <c r="E56" s="12"/>
      <c r="F56" s="12"/>
      <c r="G56" s="12"/>
      <c r="H56" s="12"/>
      <c r="I56" s="12"/>
      <c r="J56" s="12"/>
      <c r="K56" s="12"/>
      <c r="L56" s="12"/>
      <c r="M56" s="12"/>
      <c r="N56" s="12"/>
      <c r="O56" s="12"/>
      <c r="P56" s="12"/>
      <c r="Q56" s="12"/>
      <c r="R56" s="12"/>
      <c r="S56" s="12"/>
      <c r="T56" s="165" t="s">
        <v>75</v>
      </c>
      <c r="U56" s="166">
        <v>50</v>
      </c>
    </row>
    <row r="57" spans="1:21" s="2" customFormat="1" ht="12.75" customHeight="1" x14ac:dyDescent="0.2">
      <c r="A57" s="12"/>
      <c r="B57" s="12"/>
      <c r="C57" s="12"/>
      <c r="D57" s="12"/>
      <c r="E57" s="12"/>
      <c r="F57" s="12"/>
      <c r="G57" s="12"/>
      <c r="H57" s="12"/>
      <c r="I57" s="12"/>
      <c r="J57" s="12"/>
      <c r="K57" s="12"/>
      <c r="L57" s="12"/>
      <c r="M57" s="12"/>
      <c r="N57" s="12"/>
      <c r="O57" s="12"/>
      <c r="P57" s="12"/>
      <c r="Q57" s="12"/>
      <c r="R57" s="12"/>
      <c r="S57" s="12"/>
      <c r="T57" s="167" t="s">
        <v>361</v>
      </c>
      <c r="U57" s="168">
        <v>51</v>
      </c>
    </row>
    <row r="58" spans="1:21" s="2" customFormat="1" ht="12.75" customHeight="1" x14ac:dyDescent="0.2">
      <c r="A58" s="12"/>
      <c r="B58" s="12"/>
      <c r="C58" s="12"/>
      <c r="D58" s="12"/>
      <c r="E58" s="12"/>
      <c r="F58" s="12"/>
      <c r="G58" s="12"/>
      <c r="H58" s="12"/>
      <c r="I58" s="12"/>
      <c r="J58" s="12"/>
      <c r="K58" s="12"/>
      <c r="L58" s="12"/>
      <c r="M58" s="12"/>
      <c r="N58" s="12"/>
      <c r="O58" s="12"/>
      <c r="P58" s="12"/>
      <c r="Q58" s="12"/>
      <c r="R58" s="12"/>
      <c r="S58" s="12"/>
      <c r="T58" s="12"/>
      <c r="U58" s="154"/>
    </row>
    <row r="59" spans="1:21" s="2" customFormat="1" ht="12.75" customHeight="1" x14ac:dyDescent="0.2">
      <c r="A59" s="12"/>
      <c r="B59" s="12"/>
      <c r="C59" s="12"/>
      <c r="D59" s="12"/>
      <c r="E59" s="12"/>
      <c r="F59" s="12"/>
      <c r="G59" s="12"/>
      <c r="H59" s="12"/>
      <c r="I59" s="12"/>
      <c r="J59" s="12"/>
      <c r="K59" s="12"/>
      <c r="L59" s="12"/>
      <c r="M59" s="12"/>
      <c r="N59" s="12"/>
      <c r="O59" s="12"/>
      <c r="P59" s="12"/>
      <c r="Q59" s="12"/>
      <c r="R59" s="12"/>
      <c r="S59" s="12"/>
      <c r="T59" s="12"/>
      <c r="U59" s="154"/>
    </row>
    <row r="60" spans="1:21" s="2" customFormat="1" ht="12.75" customHeight="1" x14ac:dyDescent="0.2">
      <c r="A60" s="12"/>
      <c r="B60" s="12"/>
      <c r="C60" s="12"/>
      <c r="D60" s="12"/>
      <c r="E60" s="12"/>
      <c r="F60" s="12"/>
      <c r="G60" s="12"/>
      <c r="H60" s="12"/>
      <c r="I60" s="12"/>
      <c r="J60" s="12"/>
      <c r="K60" s="12"/>
      <c r="L60" s="12"/>
      <c r="M60" s="12"/>
      <c r="N60" s="12"/>
      <c r="O60" s="12"/>
      <c r="P60" s="12"/>
      <c r="Q60" s="12"/>
      <c r="R60" s="12"/>
      <c r="S60" s="12"/>
      <c r="T60" s="12"/>
      <c r="U60" s="154"/>
    </row>
    <row r="61" spans="1:21" s="2" customFormat="1" ht="12.75" customHeight="1" x14ac:dyDescent="0.2">
      <c r="A61" s="12"/>
      <c r="B61" s="12"/>
      <c r="C61" s="12"/>
      <c r="D61" s="12"/>
      <c r="E61" s="12"/>
      <c r="F61" s="12"/>
      <c r="G61" s="12"/>
      <c r="H61" s="12"/>
      <c r="I61" s="12"/>
      <c r="J61" s="12"/>
      <c r="K61" s="12"/>
      <c r="L61" s="12"/>
      <c r="M61" s="12"/>
      <c r="N61" s="12"/>
      <c r="O61" s="12"/>
      <c r="P61" s="12"/>
      <c r="Q61" s="12"/>
      <c r="R61" s="12"/>
      <c r="S61" s="12"/>
      <c r="T61" s="12"/>
      <c r="U61" s="154"/>
    </row>
    <row r="62" spans="1:21" s="2" customFormat="1" ht="12.75" customHeight="1" x14ac:dyDescent="0.2">
      <c r="A62" s="12"/>
      <c r="B62" s="12"/>
      <c r="C62" s="12"/>
      <c r="D62" s="12"/>
      <c r="E62" s="12"/>
      <c r="F62" s="12"/>
      <c r="G62" s="12"/>
      <c r="H62" s="12"/>
      <c r="I62" s="12"/>
      <c r="J62" s="12"/>
      <c r="K62" s="12"/>
      <c r="L62" s="12"/>
      <c r="M62" s="12"/>
      <c r="N62" s="12"/>
      <c r="O62" s="12"/>
      <c r="P62" s="12"/>
      <c r="Q62" s="12"/>
      <c r="R62" s="12"/>
      <c r="S62" s="12"/>
      <c r="T62" s="12"/>
      <c r="U62" s="154"/>
    </row>
    <row r="63" spans="1:21" s="2" customFormat="1" ht="12.75" customHeight="1" x14ac:dyDescent="0.2">
      <c r="A63" s="12"/>
      <c r="B63" s="12"/>
      <c r="C63" s="12"/>
      <c r="D63" s="12"/>
      <c r="E63" s="12"/>
      <c r="F63" s="12"/>
      <c r="G63" s="12"/>
      <c r="H63" s="12"/>
      <c r="I63" s="12"/>
      <c r="J63" s="12"/>
      <c r="K63" s="12"/>
      <c r="L63" s="12"/>
      <c r="M63" s="12"/>
      <c r="N63" s="12"/>
      <c r="O63" s="12"/>
      <c r="P63" s="12"/>
      <c r="Q63" s="12"/>
      <c r="R63" s="12"/>
      <c r="S63" s="12"/>
      <c r="T63" s="12"/>
      <c r="U63" s="154"/>
    </row>
    <row r="64" spans="1:21" s="2" customFormat="1" ht="12.75" customHeight="1" x14ac:dyDescent="0.2">
      <c r="A64" s="12"/>
      <c r="B64" s="12"/>
      <c r="C64" s="12"/>
      <c r="D64" s="12"/>
      <c r="E64" s="12"/>
      <c r="F64" s="12"/>
      <c r="G64" s="12"/>
      <c r="H64" s="12"/>
      <c r="I64" s="12"/>
      <c r="J64" s="12"/>
      <c r="K64" s="12"/>
      <c r="L64" s="12"/>
      <c r="M64" s="12"/>
      <c r="N64" s="12"/>
      <c r="O64" s="12"/>
      <c r="P64" s="12"/>
      <c r="Q64" s="12"/>
      <c r="R64" s="12"/>
      <c r="S64" s="12"/>
      <c r="T64" s="12"/>
      <c r="U64" s="154"/>
    </row>
    <row r="65" spans="1:21" s="2" customFormat="1" ht="12.75" customHeight="1" x14ac:dyDescent="0.2">
      <c r="A65" s="12"/>
      <c r="B65" s="12"/>
      <c r="C65" s="12"/>
      <c r="D65" s="12"/>
      <c r="E65" s="12"/>
      <c r="F65" s="12"/>
      <c r="G65" s="12"/>
      <c r="H65" s="12"/>
      <c r="I65" s="12"/>
      <c r="J65" s="12"/>
      <c r="K65" s="12"/>
      <c r="L65" s="12"/>
      <c r="M65" s="12"/>
      <c r="N65" s="12"/>
      <c r="O65" s="12"/>
      <c r="P65" s="12"/>
      <c r="Q65" s="12"/>
      <c r="R65" s="12"/>
      <c r="S65" s="12"/>
      <c r="T65" s="12"/>
      <c r="U65" s="154"/>
    </row>
    <row r="66" spans="1:21" s="2" customFormat="1" ht="12.75" customHeight="1" x14ac:dyDescent="0.2">
      <c r="A66" s="12"/>
      <c r="B66" s="12"/>
      <c r="C66" s="12"/>
      <c r="D66" s="12"/>
      <c r="E66" s="12"/>
      <c r="F66" s="12"/>
      <c r="G66" s="12"/>
      <c r="H66" s="12"/>
      <c r="I66" s="12"/>
      <c r="J66" s="12"/>
      <c r="K66" s="12"/>
      <c r="L66" s="12"/>
      <c r="M66" s="12"/>
      <c r="N66" s="12"/>
      <c r="O66" s="12"/>
      <c r="P66" s="12"/>
      <c r="Q66" s="12"/>
      <c r="R66" s="12"/>
      <c r="S66" s="12"/>
      <c r="T66" s="12"/>
      <c r="U66" s="154"/>
    </row>
    <row r="67" spans="1:21" s="2" customFormat="1" ht="12.75" customHeight="1" x14ac:dyDescent="0.2">
      <c r="A67" s="12"/>
      <c r="B67" s="12"/>
      <c r="C67" s="12"/>
      <c r="D67" s="12"/>
      <c r="E67" s="12"/>
      <c r="F67" s="12"/>
      <c r="G67" s="12"/>
      <c r="H67" s="12"/>
      <c r="I67" s="12"/>
      <c r="J67" s="12"/>
      <c r="K67" s="12"/>
      <c r="L67" s="12"/>
      <c r="M67" s="12"/>
      <c r="N67" s="12"/>
      <c r="O67" s="12"/>
      <c r="P67" s="12"/>
      <c r="Q67" s="12"/>
      <c r="R67" s="12"/>
      <c r="S67" s="12"/>
      <c r="T67" s="12"/>
      <c r="U67" s="154"/>
    </row>
    <row r="68" spans="1:21" s="2" customFormat="1" ht="12.75" customHeight="1" x14ac:dyDescent="0.2">
      <c r="A68" s="12"/>
      <c r="B68" s="12"/>
      <c r="C68" s="12"/>
      <c r="D68" s="12"/>
      <c r="E68" s="12"/>
      <c r="F68" s="12"/>
      <c r="G68" s="12"/>
      <c r="H68" s="12"/>
      <c r="I68" s="12"/>
      <c r="J68" s="12"/>
      <c r="K68" s="12"/>
      <c r="L68" s="12"/>
      <c r="M68" s="12"/>
      <c r="N68" s="12"/>
      <c r="O68" s="12"/>
      <c r="P68" s="12"/>
      <c r="Q68" s="12"/>
      <c r="R68" s="12"/>
      <c r="S68" s="12"/>
      <c r="T68" s="12"/>
      <c r="U68" s="154"/>
    </row>
    <row r="69" spans="1:21" s="2" customFormat="1" ht="12.75" customHeight="1" x14ac:dyDescent="0.2">
      <c r="A69" s="12"/>
      <c r="B69" s="12"/>
      <c r="C69" s="12"/>
      <c r="D69" s="12"/>
      <c r="E69" s="12"/>
      <c r="F69" s="12"/>
      <c r="G69" s="12"/>
      <c r="H69" s="12"/>
      <c r="I69" s="12"/>
      <c r="J69" s="12"/>
      <c r="K69" s="12"/>
      <c r="L69" s="12"/>
      <c r="M69" s="12"/>
      <c r="N69" s="12"/>
      <c r="O69" s="12"/>
      <c r="P69" s="12"/>
      <c r="Q69" s="12"/>
      <c r="R69" s="12"/>
      <c r="S69" s="12"/>
      <c r="T69" s="12"/>
      <c r="U69" s="154"/>
    </row>
    <row r="70" spans="1:21" s="2" customFormat="1" ht="12.75" customHeight="1" x14ac:dyDescent="0.2">
      <c r="A70" s="12"/>
      <c r="B70" s="12"/>
      <c r="C70" s="12"/>
      <c r="D70" s="12"/>
      <c r="E70" s="12"/>
      <c r="F70" s="12"/>
      <c r="G70" s="12"/>
      <c r="H70" s="12"/>
      <c r="I70" s="12"/>
      <c r="J70" s="12"/>
      <c r="K70" s="12"/>
      <c r="L70" s="12"/>
      <c r="M70" s="12"/>
      <c r="N70" s="12"/>
      <c r="O70" s="12"/>
      <c r="P70" s="12"/>
      <c r="Q70" s="12"/>
      <c r="R70" s="12"/>
      <c r="S70" s="12"/>
      <c r="T70" s="12"/>
      <c r="U70" s="154"/>
    </row>
    <row r="71" spans="1:21" s="2" customFormat="1" ht="12.75" customHeight="1" x14ac:dyDescent="0.2">
      <c r="A71" s="12"/>
      <c r="B71" s="12"/>
      <c r="C71" s="12"/>
      <c r="D71" s="12"/>
      <c r="E71" s="12"/>
      <c r="F71" s="12"/>
      <c r="G71" s="12"/>
      <c r="H71" s="12"/>
      <c r="I71" s="12"/>
      <c r="J71" s="12"/>
      <c r="K71" s="12"/>
      <c r="L71" s="12"/>
      <c r="M71" s="12"/>
      <c r="N71" s="12"/>
      <c r="O71" s="12"/>
      <c r="P71" s="12"/>
      <c r="Q71" s="12"/>
      <c r="R71" s="12"/>
      <c r="S71" s="12"/>
      <c r="T71" s="12"/>
      <c r="U71" s="154"/>
    </row>
    <row r="72" spans="1:21" s="2" customFormat="1" ht="12.75" customHeight="1" x14ac:dyDescent="0.2">
      <c r="A72" s="12"/>
      <c r="B72" s="12"/>
      <c r="C72" s="12"/>
      <c r="D72" s="12"/>
      <c r="E72" s="12"/>
      <c r="F72" s="12"/>
      <c r="G72" s="12"/>
      <c r="H72" s="12"/>
      <c r="I72" s="12"/>
      <c r="J72" s="12"/>
      <c r="K72" s="12"/>
      <c r="L72" s="12"/>
      <c r="M72" s="12"/>
      <c r="N72" s="12"/>
      <c r="O72" s="12"/>
      <c r="P72" s="12"/>
      <c r="Q72" s="12"/>
      <c r="R72" s="12"/>
      <c r="S72" s="12"/>
      <c r="T72" s="12"/>
      <c r="U72" s="154"/>
    </row>
    <row r="73" spans="1:21" s="2" customFormat="1" ht="12.75" customHeight="1" x14ac:dyDescent="0.2">
      <c r="A73" s="12"/>
      <c r="B73" s="12"/>
      <c r="C73" s="12"/>
      <c r="D73" s="12"/>
      <c r="E73" s="12"/>
      <c r="F73" s="12"/>
      <c r="G73" s="12"/>
      <c r="H73" s="12"/>
      <c r="I73" s="12"/>
      <c r="J73" s="12"/>
      <c r="K73" s="12"/>
      <c r="L73" s="12"/>
      <c r="M73" s="12"/>
      <c r="N73" s="12"/>
      <c r="O73" s="12"/>
      <c r="P73" s="12"/>
      <c r="Q73" s="12"/>
      <c r="R73" s="12"/>
      <c r="S73" s="12"/>
      <c r="T73" s="12"/>
      <c r="U73" s="154"/>
    </row>
    <row r="74" spans="1:21" s="2" customFormat="1" ht="12.75" customHeight="1" x14ac:dyDescent="0.2">
      <c r="A74" s="12"/>
      <c r="B74" s="12"/>
      <c r="C74" s="12"/>
      <c r="D74" s="12"/>
      <c r="E74" s="12"/>
      <c r="F74" s="12"/>
      <c r="G74" s="12"/>
      <c r="H74" s="12"/>
      <c r="I74" s="12"/>
      <c r="J74" s="12"/>
      <c r="K74" s="12"/>
      <c r="L74" s="12"/>
      <c r="M74" s="12"/>
      <c r="N74" s="12"/>
      <c r="O74" s="12"/>
      <c r="P74" s="12"/>
      <c r="Q74" s="12"/>
      <c r="R74" s="12"/>
      <c r="S74" s="12"/>
      <c r="T74" s="12"/>
      <c r="U74" s="154"/>
    </row>
    <row r="75" spans="1:21" s="2" customFormat="1" ht="12.75" customHeight="1" x14ac:dyDescent="0.2">
      <c r="A75" s="12"/>
      <c r="B75" s="12"/>
      <c r="C75" s="12"/>
      <c r="D75" s="12"/>
      <c r="E75" s="12"/>
      <c r="F75" s="12"/>
      <c r="G75" s="12"/>
      <c r="H75" s="12"/>
      <c r="I75" s="12"/>
      <c r="J75" s="12"/>
      <c r="K75" s="12"/>
      <c r="L75" s="12"/>
      <c r="M75" s="12"/>
      <c r="N75" s="12"/>
      <c r="O75" s="12"/>
      <c r="P75" s="12"/>
      <c r="Q75" s="12"/>
      <c r="R75" s="12"/>
      <c r="S75" s="12"/>
      <c r="T75" s="12"/>
      <c r="U75" s="154"/>
    </row>
    <row r="76" spans="1:21" s="2" customFormat="1" ht="12.75" customHeight="1" x14ac:dyDescent="0.2">
      <c r="A76" s="12"/>
      <c r="B76" s="12"/>
      <c r="C76" s="12"/>
      <c r="D76" s="12"/>
      <c r="E76" s="12"/>
      <c r="F76" s="12"/>
      <c r="G76" s="12"/>
      <c r="H76" s="12"/>
      <c r="I76" s="12"/>
      <c r="J76" s="12"/>
      <c r="K76" s="12"/>
      <c r="L76" s="12"/>
      <c r="M76" s="12"/>
      <c r="N76" s="12"/>
      <c r="O76" s="12"/>
      <c r="P76" s="12"/>
      <c r="Q76" s="12"/>
      <c r="R76" s="12"/>
      <c r="S76" s="12"/>
      <c r="T76" s="12"/>
      <c r="U76" s="154"/>
    </row>
    <row r="77" spans="1:21" s="2" customFormat="1" ht="12.75" customHeight="1" x14ac:dyDescent="0.2">
      <c r="A77" s="12"/>
      <c r="B77" s="12"/>
      <c r="C77" s="12"/>
      <c r="D77" s="12"/>
      <c r="E77" s="12"/>
      <c r="F77" s="12"/>
      <c r="G77" s="12"/>
      <c r="H77" s="12"/>
      <c r="I77" s="12"/>
      <c r="J77" s="12"/>
      <c r="K77" s="12"/>
      <c r="L77" s="12"/>
      <c r="M77" s="12"/>
      <c r="N77" s="12"/>
      <c r="O77" s="12"/>
      <c r="P77" s="12"/>
      <c r="Q77" s="12"/>
      <c r="R77" s="12"/>
      <c r="S77" s="12"/>
      <c r="T77" s="12"/>
      <c r="U77" s="154"/>
    </row>
    <row r="78" spans="1:21" s="2" customFormat="1" ht="12.75" customHeight="1" x14ac:dyDescent="0.2">
      <c r="A78" s="12"/>
      <c r="B78" s="12"/>
      <c r="C78" s="12"/>
      <c r="D78" s="12"/>
      <c r="E78" s="12"/>
      <c r="F78" s="12"/>
      <c r="G78" s="12"/>
      <c r="H78" s="12"/>
      <c r="I78" s="12"/>
      <c r="J78" s="12"/>
      <c r="K78" s="12"/>
      <c r="L78" s="12"/>
      <c r="M78" s="12"/>
      <c r="N78" s="12"/>
      <c r="O78" s="12"/>
      <c r="P78" s="12"/>
      <c r="Q78" s="12"/>
      <c r="R78" s="12"/>
      <c r="S78" s="12"/>
      <c r="T78" s="12"/>
      <c r="U78" s="154"/>
    </row>
    <row r="79" spans="1:21" s="2" customFormat="1" ht="12.75" customHeight="1" x14ac:dyDescent="0.2">
      <c r="A79" s="12"/>
      <c r="B79" s="12"/>
      <c r="C79" s="12"/>
      <c r="D79" s="12"/>
      <c r="E79" s="12"/>
      <c r="F79" s="12"/>
      <c r="G79" s="12"/>
      <c r="H79" s="12"/>
      <c r="I79" s="12"/>
      <c r="J79" s="12"/>
      <c r="K79" s="12"/>
      <c r="L79" s="12"/>
      <c r="M79" s="12"/>
      <c r="N79" s="12"/>
      <c r="O79" s="12"/>
      <c r="P79" s="12"/>
      <c r="Q79" s="12"/>
      <c r="R79" s="12"/>
      <c r="S79" s="12"/>
      <c r="T79" s="12"/>
      <c r="U79" s="154"/>
    </row>
    <row r="80" spans="1:21" s="2" customFormat="1" ht="12.75" customHeight="1" x14ac:dyDescent="0.2">
      <c r="A80" s="12"/>
      <c r="B80" s="12"/>
      <c r="C80" s="12"/>
      <c r="D80" s="12"/>
      <c r="E80" s="12"/>
      <c r="F80" s="12"/>
      <c r="G80" s="12"/>
      <c r="H80" s="12"/>
      <c r="I80" s="12"/>
      <c r="J80" s="12"/>
      <c r="K80" s="12"/>
      <c r="L80" s="12"/>
      <c r="M80" s="12"/>
      <c r="N80" s="12"/>
      <c r="O80" s="12"/>
      <c r="P80" s="12"/>
      <c r="Q80" s="12"/>
      <c r="R80" s="12"/>
      <c r="S80" s="12"/>
      <c r="T80" s="12"/>
      <c r="U80" s="154"/>
    </row>
    <row r="81" spans="1:21" s="2" customFormat="1" ht="12.75" customHeight="1" x14ac:dyDescent="0.2">
      <c r="A81" s="12"/>
      <c r="B81" s="12"/>
      <c r="C81" s="12"/>
      <c r="D81" s="12"/>
      <c r="E81" s="12"/>
      <c r="F81" s="12"/>
      <c r="G81" s="12"/>
      <c r="H81" s="12"/>
      <c r="I81" s="12"/>
      <c r="J81" s="12"/>
      <c r="K81" s="12"/>
      <c r="L81" s="12"/>
      <c r="M81" s="12"/>
      <c r="N81" s="12"/>
      <c r="O81" s="12"/>
      <c r="P81" s="12"/>
      <c r="Q81" s="12"/>
      <c r="R81" s="12"/>
      <c r="S81" s="12"/>
      <c r="T81" s="12"/>
      <c r="U81" s="154"/>
    </row>
    <row r="82" spans="1:21" s="2" customFormat="1" ht="12.75" customHeight="1" x14ac:dyDescent="0.2">
      <c r="A82" s="12"/>
      <c r="B82" s="12"/>
      <c r="C82" s="12"/>
      <c r="D82" s="12"/>
      <c r="E82" s="12"/>
      <c r="F82" s="12"/>
      <c r="G82" s="12"/>
      <c r="H82" s="12"/>
      <c r="I82" s="12"/>
      <c r="J82" s="12"/>
      <c r="K82" s="12"/>
      <c r="L82" s="12"/>
      <c r="M82" s="12"/>
      <c r="N82" s="12"/>
      <c r="O82" s="12"/>
      <c r="P82" s="12"/>
      <c r="Q82" s="12"/>
      <c r="R82" s="12"/>
      <c r="S82" s="12"/>
      <c r="T82" s="12"/>
      <c r="U82" s="154"/>
    </row>
    <row r="83" spans="1:21" s="2" customFormat="1" ht="12.75" customHeight="1" x14ac:dyDescent="0.2">
      <c r="A83" s="12"/>
      <c r="B83" s="12"/>
      <c r="C83" s="12"/>
      <c r="D83" s="12"/>
      <c r="E83" s="12"/>
      <c r="F83" s="12"/>
      <c r="G83" s="12"/>
      <c r="H83" s="12"/>
      <c r="I83" s="12"/>
      <c r="J83" s="12"/>
      <c r="K83" s="12"/>
      <c r="L83" s="12"/>
      <c r="M83" s="12"/>
      <c r="N83" s="12"/>
      <c r="O83" s="12"/>
      <c r="P83" s="12"/>
      <c r="Q83" s="12"/>
      <c r="R83" s="12"/>
      <c r="S83" s="12"/>
      <c r="T83" s="12"/>
      <c r="U83" s="154"/>
    </row>
    <row r="84" spans="1:21" s="2" customFormat="1" ht="12.75" customHeight="1" x14ac:dyDescent="0.2">
      <c r="A84" s="12"/>
      <c r="B84" s="12"/>
      <c r="C84" s="12"/>
      <c r="D84" s="12"/>
      <c r="E84" s="12"/>
      <c r="F84" s="12"/>
      <c r="G84" s="12"/>
      <c r="H84" s="12"/>
      <c r="I84" s="12"/>
      <c r="J84" s="12"/>
      <c r="K84" s="12"/>
      <c r="L84" s="12"/>
      <c r="M84" s="12"/>
      <c r="N84" s="12"/>
      <c r="O84" s="12"/>
      <c r="P84" s="12"/>
      <c r="Q84" s="12"/>
      <c r="R84" s="12"/>
      <c r="S84" s="12"/>
      <c r="T84" s="12"/>
      <c r="U84" s="154"/>
    </row>
    <row r="85" spans="1:21" s="2" customFormat="1" ht="12.75" customHeight="1" x14ac:dyDescent="0.2">
      <c r="A85" s="12"/>
      <c r="B85" s="12"/>
      <c r="C85" s="12"/>
      <c r="D85" s="12"/>
      <c r="E85" s="12"/>
      <c r="F85" s="12"/>
      <c r="G85" s="12"/>
      <c r="H85" s="12"/>
      <c r="I85" s="12"/>
      <c r="J85" s="12"/>
      <c r="K85" s="12"/>
      <c r="L85" s="12"/>
      <c r="M85" s="12"/>
      <c r="N85" s="12"/>
      <c r="O85" s="12"/>
      <c r="P85" s="12"/>
      <c r="Q85" s="12"/>
      <c r="R85" s="12"/>
      <c r="S85" s="12"/>
      <c r="T85" s="12"/>
      <c r="U85" s="154"/>
    </row>
    <row r="86" spans="1:21" s="2" customFormat="1" ht="12.75" customHeight="1" x14ac:dyDescent="0.2">
      <c r="A86" s="12"/>
      <c r="B86" s="12"/>
      <c r="C86" s="12"/>
      <c r="D86" s="12"/>
      <c r="E86" s="12"/>
      <c r="F86" s="12"/>
      <c r="G86" s="12"/>
      <c r="H86" s="12"/>
      <c r="I86" s="12"/>
      <c r="J86" s="12"/>
      <c r="K86" s="12"/>
      <c r="L86" s="12"/>
      <c r="M86" s="12"/>
      <c r="N86" s="12"/>
      <c r="O86" s="12"/>
      <c r="P86" s="12"/>
      <c r="Q86" s="12"/>
      <c r="R86" s="12"/>
      <c r="S86" s="12"/>
      <c r="T86" s="12"/>
      <c r="U86" s="154"/>
    </row>
    <row r="87" spans="1:21" s="2" customFormat="1" ht="12.75" customHeight="1" x14ac:dyDescent="0.2">
      <c r="A87" s="12"/>
      <c r="B87" s="12"/>
      <c r="C87" s="12"/>
      <c r="D87" s="12"/>
      <c r="E87" s="12"/>
      <c r="F87" s="12"/>
      <c r="G87" s="12"/>
      <c r="H87" s="12"/>
      <c r="I87" s="12"/>
      <c r="J87" s="12"/>
      <c r="K87" s="12"/>
      <c r="L87" s="12"/>
      <c r="M87" s="12"/>
      <c r="N87" s="12"/>
      <c r="O87" s="12"/>
      <c r="P87" s="12"/>
      <c r="Q87" s="12"/>
      <c r="R87" s="12"/>
      <c r="S87" s="12"/>
      <c r="T87" s="12"/>
      <c r="U87" s="154"/>
    </row>
    <row r="88" spans="1:21"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54"/>
    </row>
    <row r="89" spans="1:21"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54"/>
    </row>
    <row r="90" spans="1:21"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54"/>
    </row>
    <row r="91" spans="1:21"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54"/>
    </row>
    <row r="92" spans="1:21"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54"/>
    </row>
    <row r="93" spans="1:21"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54"/>
    </row>
    <row r="94" spans="1:21"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54"/>
    </row>
    <row r="95" spans="1:21"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54"/>
    </row>
    <row r="96" spans="1:21"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54"/>
    </row>
    <row r="97" spans="1:2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54"/>
    </row>
    <row r="98" spans="1:2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54"/>
    </row>
    <row r="99" spans="1:2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54"/>
    </row>
    <row r="100" spans="1:2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54"/>
    </row>
    <row r="101" spans="1:2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54"/>
    </row>
    <row r="102" spans="1:2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54"/>
    </row>
    <row r="103" spans="1:2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54"/>
    </row>
    <row r="104" spans="1:2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54"/>
    </row>
    <row r="105" spans="1:2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54"/>
    </row>
    <row r="106" spans="1:2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54"/>
    </row>
    <row r="107" spans="1:2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54"/>
    </row>
    <row r="108" spans="1:2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54"/>
    </row>
    <row r="109" spans="1:2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54"/>
    </row>
    <row r="110" spans="1:2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54"/>
    </row>
    <row r="111" spans="1:2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54"/>
    </row>
    <row r="112" spans="1:2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54"/>
    </row>
    <row r="113" spans="1:2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54"/>
    </row>
    <row r="114" spans="1:2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54"/>
    </row>
    <row r="115" spans="1:2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54"/>
    </row>
    <row r="116" spans="1:2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54"/>
    </row>
    <row r="117" spans="1:2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54"/>
    </row>
    <row r="118" spans="1:2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54"/>
    </row>
    <row r="119" spans="1:2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54"/>
    </row>
    <row r="120" spans="1:2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54"/>
    </row>
    <row r="121" spans="1:2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54"/>
    </row>
    <row r="122" spans="1:2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54"/>
    </row>
    <row r="123" spans="1:2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54"/>
    </row>
    <row r="124" spans="1:2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54"/>
    </row>
    <row r="125" spans="1:2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54"/>
    </row>
    <row r="126" spans="1:2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54"/>
    </row>
    <row r="127" spans="1:2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54"/>
    </row>
    <row r="128" spans="1:2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54"/>
    </row>
    <row r="129" spans="1:21"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54"/>
    </row>
    <row r="130" spans="1:21"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54"/>
    </row>
    <row r="131" spans="1:21"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54"/>
    </row>
    <row r="132" spans="1:21"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54"/>
    </row>
    <row r="133" spans="1:21"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54"/>
    </row>
    <row r="134" spans="1:21"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54"/>
    </row>
    <row r="135" spans="1:21"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54"/>
    </row>
    <row r="136" spans="1:21"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54"/>
    </row>
    <row r="137" spans="1:21"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54"/>
    </row>
    <row r="138" spans="1:21"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54"/>
    </row>
    <row r="139" spans="1:21"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54"/>
    </row>
    <row r="140" spans="1:21"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54"/>
    </row>
    <row r="141" spans="1:21"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54"/>
    </row>
    <row r="142" spans="1:21"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54"/>
    </row>
    <row r="143" spans="1:21"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54"/>
    </row>
    <row r="144" spans="1:21"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54"/>
    </row>
    <row r="145" spans="1:21"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54"/>
    </row>
    <row r="146" spans="1:21"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54"/>
    </row>
    <row r="147" spans="1:21"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54"/>
    </row>
    <row r="148" spans="1:21"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54"/>
    </row>
    <row r="149" spans="1:21"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54"/>
    </row>
    <row r="150" spans="1:21"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54"/>
    </row>
    <row r="151" spans="1:21"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54"/>
    </row>
    <row r="152" spans="1:21"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54"/>
    </row>
    <row r="153" spans="1:21"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54"/>
    </row>
    <row r="154" spans="1:21"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54"/>
    </row>
    <row r="155" spans="1:21"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54"/>
    </row>
    <row r="156" spans="1:21"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54"/>
    </row>
    <row r="157" spans="1:21"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54"/>
    </row>
    <row r="158" spans="1:21"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54"/>
    </row>
    <row r="159" spans="1:21"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54"/>
    </row>
    <row r="160" spans="1:21"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54"/>
    </row>
    <row r="161" spans="1:21"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54"/>
    </row>
    <row r="162" spans="1:21"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54"/>
    </row>
    <row r="163" spans="1:21"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54"/>
    </row>
    <row r="164" spans="1:21"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54"/>
    </row>
    <row r="165" spans="1:21"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54"/>
    </row>
    <row r="166" spans="1:21"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54"/>
    </row>
    <row r="167" spans="1:21"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54"/>
    </row>
    <row r="168" spans="1:21"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54"/>
    </row>
    <row r="169" spans="1:21"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54"/>
    </row>
    <row r="170" spans="1:21"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54"/>
    </row>
    <row r="171" spans="1:21"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54"/>
    </row>
    <row r="172" spans="1:21"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54"/>
    </row>
    <row r="173" spans="1:21"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54"/>
    </row>
    <row r="174" spans="1:21"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54"/>
    </row>
    <row r="175" spans="1:21"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54"/>
    </row>
    <row r="176" spans="1:21"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54"/>
    </row>
    <row r="177" spans="1:21"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54"/>
    </row>
    <row r="178" spans="1:21"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54"/>
    </row>
    <row r="179" spans="1:21"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54"/>
    </row>
    <row r="180" spans="1:21"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54"/>
    </row>
  </sheetData>
  <mergeCells count="1">
    <mergeCell ref="T1:Z1"/>
  </mergeCells>
  <conditionalFormatting sqref="U5:U6">
    <cfRule type="expression" dxfId="0" priority="13">
      <formula>#REF!=1</formula>
    </cfRule>
  </conditionalFormatting>
  <printOptions horizontalCentered="1" verticalCentered="1"/>
  <pageMargins left="0.28999999999999998" right="0.16" top="0.75" bottom="0.42" header="0.3" footer="0.3"/>
  <pageSetup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Overview and Interactive Map</vt:lpstr>
      <vt:lpstr>2. Collected Data</vt:lpstr>
      <vt:lpstr>3. Calculated Stats</vt:lpstr>
      <vt:lpstr>4. Average Values - Three Year</vt:lpstr>
      <vt:lpstr>5. Value Change from Last Year</vt:lpstr>
      <vt:lpstr>6. Reference - Winter Weather</vt:lpstr>
      <vt:lpstr>7. User-Generated Map</vt:lpstr>
      <vt:lpstr>'1. Overview and Interactive Map'!Print_Area</vt:lpstr>
      <vt:lpstr>'7. User-Generated Map'!Print_Area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Hirt</dc:creator>
  <cp:lastModifiedBy>bghirt</cp:lastModifiedBy>
  <cp:lastPrinted>2017-12-07T21:51:17Z</cp:lastPrinted>
  <dcterms:created xsi:type="dcterms:W3CDTF">2012-02-16T16:35:22Z</dcterms:created>
  <dcterms:modified xsi:type="dcterms:W3CDTF">2018-02-02T21:27:11Z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-239930667</vt:i4>
  </property>
  <property fmtid="{D5CDD505-2E9C-101B-9397-08002B2CF9AE}" pid="3" name="_NewReviewCycle">
    <vt:lpwstr/>
  </property>
  <property fmtid="{D5CDD505-2E9C-101B-9397-08002B2CF9AE}" pid="4" name="_EmailSubject">
    <vt:lpwstr/>
  </property>
  <property fmtid="{D5CDD505-2E9C-101B-9397-08002B2CF9AE}" pid="5" name="_AuthorEmail">
    <vt:lpwstr>Christopher.Gillespie@cms.hhs.gov</vt:lpwstr>
  </property>
  <property fmtid="{D5CDD505-2E9C-101B-9397-08002B2CF9AE}" pid="6" name="_AuthorEmailDisplayName">
    <vt:lpwstr>Gillespie, Christopher L. (CMS/CMHPO)</vt:lpwstr>
  </property>
  <property fmtid="{D5CDD505-2E9C-101B-9397-08002B2CF9AE}" pid="7" name="_PreviousAdHocReviewCycleID">
    <vt:i4>366824986</vt:i4>
  </property>
  <property fmtid="{D5CDD505-2E9C-101B-9397-08002B2CF9AE}" pid="8" name="_ReviewingToolsShownOnce">
    <vt:lpwstr/>
  </property>
</Properties>
</file>